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7" activeTab="17"/>
  </bookViews>
  <sheets>
    <sheet name="янв" sheetId="1" state="hidden" r:id="rId1"/>
    <sheet name="фев" sheetId="2" state="hidden" r:id="rId2"/>
    <sheet name="март" sheetId="3" state="hidden" r:id="rId3"/>
    <sheet name="3 мес" sheetId="18" state="hidden" r:id="rId4"/>
    <sheet name="апр" sheetId="4" state="hidden" r:id="rId5"/>
    <sheet name="май" sheetId="5" state="hidden" r:id="rId6"/>
    <sheet name="июнь" sheetId="6" state="hidden" r:id="rId7"/>
    <sheet name="6 мес" sheetId="7" state="hidden" r:id="rId8"/>
    <sheet name="июль" sheetId="8" state="hidden" r:id="rId9"/>
    <sheet name="авг" sheetId="9" state="hidden" r:id="rId10"/>
    <sheet name="сент" sheetId="10" state="hidden" r:id="rId11"/>
    <sheet name="3 кварт" sheetId="11" state="hidden" r:id="rId12"/>
    <sheet name="9 мес" sheetId="12" state="hidden" r:id="rId13"/>
    <sheet name="окт" sheetId="13" state="hidden" r:id="rId14"/>
    <sheet name="нояб" sheetId="14" state="hidden" r:id="rId15"/>
    <sheet name="декаб" sheetId="15" state="hidden" r:id="rId16"/>
    <sheet name="4 кварт" sheetId="16" state="hidden" r:id="rId17"/>
    <sheet name="2016 год 9мес. " sheetId="17" r:id="rId18"/>
  </sheets>
  <calcPr calcId="125725"/>
</workbook>
</file>

<file path=xl/calcChain.xml><?xml version="1.0" encoding="utf-8"?>
<calcChain xmlns="http://schemas.openxmlformats.org/spreadsheetml/2006/main">
  <c r="BH31" i="17"/>
  <c r="BH53"/>
  <c r="BH82"/>
  <c r="BH111"/>
  <c r="BH112" s="1"/>
  <c r="F17" i="10"/>
  <c r="E17"/>
  <c r="F18"/>
  <c r="E18"/>
  <c r="F109"/>
  <c r="E109"/>
  <c r="BE50"/>
  <c r="BE105"/>
  <c r="D85" i="7"/>
  <c r="D85" i="11"/>
  <c r="D85" i="12"/>
  <c r="D85" i="16"/>
  <c r="D86" i="17"/>
  <c r="F85" i="7"/>
  <c r="F85" i="11"/>
  <c r="F85" i="12" s="1"/>
  <c r="F86" i="17" s="1"/>
  <c r="F85" i="16"/>
  <c r="H85" i="7"/>
  <c r="H85" i="11"/>
  <c r="H85" i="12"/>
  <c r="H85" i="16"/>
  <c r="H86" i="17"/>
  <c r="J85" i="7"/>
  <c r="J85" i="11"/>
  <c r="J85" i="12" s="1"/>
  <c r="J86" i="17" s="1"/>
  <c r="J85" i="16"/>
  <c r="L85" i="7"/>
  <c r="L85" i="11"/>
  <c r="L85" i="12"/>
  <c r="L85" i="16"/>
  <c r="L86" i="17"/>
  <c r="N85" i="7"/>
  <c r="N85" i="11"/>
  <c r="N85" i="12" s="1"/>
  <c r="N86" i="17" s="1"/>
  <c r="N85" i="16"/>
  <c r="P85" i="7"/>
  <c r="P85" i="11"/>
  <c r="P85" i="12"/>
  <c r="P85" i="16"/>
  <c r="P86" i="17"/>
  <c r="R85" i="7"/>
  <c r="R85" i="11"/>
  <c r="R85" i="12" s="1"/>
  <c r="R86" i="17" s="1"/>
  <c r="R85" i="16"/>
  <c r="T85" i="7"/>
  <c r="T85" i="11"/>
  <c r="T85" i="12"/>
  <c r="T85" i="16"/>
  <c r="T86" i="17"/>
  <c r="V85" i="7"/>
  <c r="V85" i="11"/>
  <c r="V85" i="12" s="1"/>
  <c r="V86" i="17" s="1"/>
  <c r="V85" i="16"/>
  <c r="X85" i="7"/>
  <c r="X85" i="11"/>
  <c r="X85" i="12"/>
  <c r="X85" i="16"/>
  <c r="X86" i="17"/>
  <c r="Z85" i="7"/>
  <c r="Z85" i="11"/>
  <c r="Z85" i="12" s="1"/>
  <c r="Z86" i="17" s="1"/>
  <c r="Z85" i="16"/>
  <c r="AB85" i="7"/>
  <c r="AB85" i="11"/>
  <c r="AB85" i="12"/>
  <c r="AB85" i="16"/>
  <c r="AB86" i="17"/>
  <c r="AD85" i="7"/>
  <c r="AD85" i="11"/>
  <c r="AD85" i="12" s="1"/>
  <c r="AD86" i="17" s="1"/>
  <c r="AD85" i="16"/>
  <c r="AF85" i="7"/>
  <c r="AF85" i="11"/>
  <c r="AF85" i="12"/>
  <c r="AF85" i="16"/>
  <c r="AF86" i="17"/>
  <c r="AH85" i="7"/>
  <c r="AH85" i="11"/>
  <c r="AH85" i="12" s="1"/>
  <c r="AH86" i="17" s="1"/>
  <c r="AH85" i="16"/>
  <c r="AJ85" i="7"/>
  <c r="AJ85" i="11"/>
  <c r="AJ85" i="12"/>
  <c r="AJ85" i="16"/>
  <c r="AJ86" i="17"/>
  <c r="AL85" i="7"/>
  <c r="AL85" i="11"/>
  <c r="AL85" i="12" s="1"/>
  <c r="AL86" i="17" s="1"/>
  <c r="AL85" i="16"/>
  <c r="AN85" i="7"/>
  <c r="AN85" i="11"/>
  <c r="AN85" i="12"/>
  <c r="AN85" i="16"/>
  <c r="AN86" i="17"/>
  <c r="AP85" i="7"/>
  <c r="AP85" i="11"/>
  <c r="AP85" i="12" s="1"/>
  <c r="AP86" i="17" s="1"/>
  <c r="AP85" i="16"/>
  <c r="AR85" i="7"/>
  <c r="AR85" i="11"/>
  <c r="AR85" i="12"/>
  <c r="AR85" i="16"/>
  <c r="AR86" i="17"/>
  <c r="AT85" i="7"/>
  <c r="AT85" i="11"/>
  <c r="AT85" i="12" s="1"/>
  <c r="AT86" i="17" s="1"/>
  <c r="AT85" i="16"/>
  <c r="AV85" i="7"/>
  <c r="AV85" i="11"/>
  <c r="AV85" i="12"/>
  <c r="AV85" i="16"/>
  <c r="AV86" i="17"/>
  <c r="AX85" i="7"/>
  <c r="AX85" i="11"/>
  <c r="AX85" i="12" s="1"/>
  <c r="AX86" i="17" s="1"/>
  <c r="AX85" i="16"/>
  <c r="AZ85" i="7"/>
  <c r="AZ85" i="11"/>
  <c r="AZ85" i="12"/>
  <c r="AZ85" i="16"/>
  <c r="AZ86" i="17"/>
  <c r="BB85" i="7"/>
  <c r="BB85" i="11"/>
  <c r="BB85" i="12" s="1"/>
  <c r="BB86" i="17" s="1"/>
  <c r="BB85" i="16"/>
  <c r="BD85" i="7"/>
  <c r="BD85" i="11"/>
  <c r="BD85" i="12"/>
  <c r="BD85" i="16"/>
  <c r="BD86" i="17"/>
  <c r="BE85" i="7"/>
  <c r="BE85" i="16"/>
  <c r="D86" i="7"/>
  <c r="D86" i="11"/>
  <c r="D86" i="12"/>
  <c r="D86" i="16"/>
  <c r="D87" i="17"/>
  <c r="F86" i="7"/>
  <c r="F86" i="11"/>
  <c r="F86" i="12"/>
  <c r="F86" i="16"/>
  <c r="F87" i="17"/>
  <c r="H86" i="7"/>
  <c r="H86" i="11"/>
  <c r="H86" i="12"/>
  <c r="H86" i="16"/>
  <c r="H87" i="17" s="1"/>
  <c r="J86" i="7"/>
  <c r="J86" i="11"/>
  <c r="J86" i="12"/>
  <c r="J86" i="16"/>
  <c r="J87" i="17"/>
  <c r="L86" i="7"/>
  <c r="L86" i="11"/>
  <c r="L86" i="12" s="1"/>
  <c r="L87" i="17" s="1"/>
  <c r="L86" i="16"/>
  <c r="N86" i="7"/>
  <c r="N86" i="11"/>
  <c r="N86" i="12"/>
  <c r="N86" i="16"/>
  <c r="N87" i="17"/>
  <c r="P86" i="7"/>
  <c r="P86" i="11"/>
  <c r="P86" i="12" s="1"/>
  <c r="P87" i="17" s="1"/>
  <c r="P86" i="16"/>
  <c r="R86" i="7"/>
  <c r="R86" i="11"/>
  <c r="R86" i="12"/>
  <c r="R86" i="16"/>
  <c r="R87" i="17"/>
  <c r="T86" i="7"/>
  <c r="T86" i="11"/>
  <c r="T86" i="12" s="1"/>
  <c r="T87" i="17" s="1"/>
  <c r="T86" i="16"/>
  <c r="V86" i="7"/>
  <c r="V86" i="11"/>
  <c r="V86" i="12"/>
  <c r="V86" i="16"/>
  <c r="V87" i="17"/>
  <c r="X86" i="7"/>
  <c r="X86" i="11"/>
  <c r="X86" i="12" s="1"/>
  <c r="X87" i="17" s="1"/>
  <c r="X86" i="16"/>
  <c r="Z86" i="7"/>
  <c r="Z86" i="11"/>
  <c r="Z86" i="12"/>
  <c r="Z86" i="16"/>
  <c r="Z87" i="17"/>
  <c r="AB86" i="7"/>
  <c r="AB86" i="11"/>
  <c r="AB86" i="12" s="1"/>
  <c r="AB87" i="17" s="1"/>
  <c r="AB86" i="16"/>
  <c r="AD86" i="7"/>
  <c r="AD86" i="11"/>
  <c r="AD86" i="12"/>
  <c r="AD86" i="16"/>
  <c r="AD87" i="17"/>
  <c r="AF86" i="7"/>
  <c r="AF86" i="11"/>
  <c r="AF86" i="12" s="1"/>
  <c r="AF87" i="17" s="1"/>
  <c r="AF86" i="16"/>
  <c r="AH86" i="7"/>
  <c r="AH86" i="11"/>
  <c r="AH86" i="12"/>
  <c r="AH86" i="16"/>
  <c r="AH87" i="17"/>
  <c r="AJ86" i="7"/>
  <c r="AJ86" i="11"/>
  <c r="AJ86" i="12" s="1"/>
  <c r="AJ87" i="17" s="1"/>
  <c r="AJ86" i="16"/>
  <c r="AL86" i="7"/>
  <c r="AL86" i="11"/>
  <c r="AL86" i="12"/>
  <c r="AL86" i="16"/>
  <c r="AL87" i="17"/>
  <c r="AN86" i="7"/>
  <c r="AN86" i="11"/>
  <c r="AN86" i="12" s="1"/>
  <c r="AN87" i="17" s="1"/>
  <c r="AN86" i="16"/>
  <c r="AP86" i="7"/>
  <c r="AP86" i="11"/>
  <c r="AP86" i="12"/>
  <c r="AP86" i="16"/>
  <c r="AP87" i="17"/>
  <c r="AR86" i="7"/>
  <c r="AR86" i="11"/>
  <c r="AR86" i="12" s="1"/>
  <c r="AR87" i="17" s="1"/>
  <c r="AR86" i="16"/>
  <c r="AT86" i="7"/>
  <c r="AT86" i="11"/>
  <c r="AT86" i="12"/>
  <c r="AT86" i="16"/>
  <c r="AT87" i="17"/>
  <c r="AV86" i="7"/>
  <c r="AV86" i="11"/>
  <c r="AV86" i="12" s="1"/>
  <c r="AV87" i="17" s="1"/>
  <c r="AV86" i="16"/>
  <c r="AX86" i="7"/>
  <c r="AX86" i="11"/>
  <c r="AX86" i="12"/>
  <c r="AX86" i="16"/>
  <c r="AX87" i="17"/>
  <c r="AZ86" i="7"/>
  <c r="AZ86" i="11"/>
  <c r="AZ86" i="12" s="1"/>
  <c r="AZ87" i="17" s="1"/>
  <c r="AZ86" i="16"/>
  <c r="BB86" i="7"/>
  <c r="BB86" i="11"/>
  <c r="BB86" i="12"/>
  <c r="BB86" i="16"/>
  <c r="BB87" i="17"/>
  <c r="BD86" i="7"/>
  <c r="BD86" i="11"/>
  <c r="BD86" i="12" s="1"/>
  <c r="BD87" i="17" s="1"/>
  <c r="BD86" i="16"/>
  <c r="BE86" i="7"/>
  <c r="BE86" i="16"/>
  <c r="D95" i="7"/>
  <c r="D95" i="11"/>
  <c r="D95" i="12"/>
  <c r="D95" i="16"/>
  <c r="D96" i="17"/>
  <c r="F95" i="7"/>
  <c r="F95" i="11"/>
  <c r="F95" i="12" s="1"/>
  <c r="F96" i="17" s="1"/>
  <c r="F95" i="16"/>
  <c r="H95" i="7"/>
  <c r="H95" i="11"/>
  <c r="H95" i="12"/>
  <c r="H95" i="16"/>
  <c r="H96" i="17"/>
  <c r="J95" i="7"/>
  <c r="J95" i="11"/>
  <c r="J95" i="12" s="1"/>
  <c r="J96" i="17" s="1"/>
  <c r="J95" i="16"/>
  <c r="L95" i="7"/>
  <c r="L95" i="11"/>
  <c r="L95" i="12"/>
  <c r="L95" i="16"/>
  <c r="L96" i="17"/>
  <c r="N95" i="7"/>
  <c r="N95" i="11"/>
  <c r="N95" i="12" s="1"/>
  <c r="N96" i="17" s="1"/>
  <c r="N95" i="16"/>
  <c r="P95" i="7"/>
  <c r="P95" i="11"/>
  <c r="P95" i="12"/>
  <c r="P95" i="16"/>
  <c r="P96" i="17"/>
  <c r="R95" i="7"/>
  <c r="R95" i="11"/>
  <c r="R95" i="12" s="1"/>
  <c r="R96" i="17" s="1"/>
  <c r="R95" i="16"/>
  <c r="T95" i="7"/>
  <c r="T95" i="11"/>
  <c r="T95" i="12"/>
  <c r="T95" i="16"/>
  <c r="T96" i="17"/>
  <c r="V95" i="7"/>
  <c r="V95" i="11"/>
  <c r="V95" i="12" s="1"/>
  <c r="V96" i="17" s="1"/>
  <c r="V95" i="16"/>
  <c r="X95" i="7"/>
  <c r="X95" i="11"/>
  <c r="X95" i="12"/>
  <c r="X95" i="16"/>
  <c r="X96" i="17"/>
  <c r="Z95" i="7"/>
  <c r="Z95" i="11"/>
  <c r="Z95" i="12" s="1"/>
  <c r="Z96" i="17" s="1"/>
  <c r="Z95" i="16"/>
  <c r="AB95" i="7"/>
  <c r="AB95" i="11"/>
  <c r="AB95" i="12"/>
  <c r="AB95" i="16"/>
  <c r="AB96" i="17"/>
  <c r="AD95" i="7"/>
  <c r="AD95" i="11"/>
  <c r="AD95" i="12" s="1"/>
  <c r="AD96" i="17" s="1"/>
  <c r="AD95" i="16"/>
  <c r="AF95" i="7"/>
  <c r="AF95" i="11"/>
  <c r="AF95" i="12"/>
  <c r="AF95" i="16"/>
  <c r="AF96" i="17"/>
  <c r="AH95" i="7"/>
  <c r="AH95" i="11"/>
  <c r="AH95" i="12" s="1"/>
  <c r="AH96" i="17" s="1"/>
  <c r="AH95" i="16"/>
  <c r="AJ95" i="7"/>
  <c r="AJ95" i="11"/>
  <c r="AJ95" i="12"/>
  <c r="AJ95" i="16"/>
  <c r="AJ96" i="17"/>
  <c r="AL95" i="7"/>
  <c r="AL95" i="11"/>
  <c r="AL95" i="12" s="1"/>
  <c r="AL96" i="17" s="1"/>
  <c r="AL95" i="16"/>
  <c r="AN95" i="7"/>
  <c r="AN95" i="11"/>
  <c r="AN95" i="12"/>
  <c r="AN95" i="16"/>
  <c r="AN96" i="17"/>
  <c r="AP95" i="7"/>
  <c r="AP95" i="11"/>
  <c r="AP95" i="12" s="1"/>
  <c r="AP96" i="17" s="1"/>
  <c r="AP95" i="16"/>
  <c r="AR95" i="7"/>
  <c r="AR95" i="11"/>
  <c r="AR95" i="12"/>
  <c r="AR95" i="16"/>
  <c r="AR96" i="17"/>
  <c r="AT95" i="7"/>
  <c r="AT95" i="11"/>
  <c r="AT95" i="12" s="1"/>
  <c r="AT96" i="17" s="1"/>
  <c r="AT95" i="16"/>
  <c r="AV95" i="7"/>
  <c r="AV95" i="11"/>
  <c r="AV95" i="12"/>
  <c r="AV95" i="16"/>
  <c r="AV96" i="17"/>
  <c r="AX95" i="7"/>
  <c r="AX95" i="11"/>
  <c r="AX95" i="12" s="1"/>
  <c r="AX96" i="17" s="1"/>
  <c r="AX95" i="16"/>
  <c r="AZ95" i="7"/>
  <c r="AZ95" i="11"/>
  <c r="AZ95" i="12"/>
  <c r="AZ95" i="16"/>
  <c r="AZ96" i="17"/>
  <c r="BB95" i="7"/>
  <c r="BB95" i="11"/>
  <c r="BB95" i="12" s="1"/>
  <c r="BB96" i="17" s="1"/>
  <c r="BB95" i="16"/>
  <c r="BD95" i="7"/>
  <c r="BD95" i="11"/>
  <c r="BD95" i="12"/>
  <c r="BD95" i="16"/>
  <c r="BD96" i="17"/>
  <c r="BE95" i="7"/>
  <c r="BE95" i="11"/>
  <c r="BE95" i="12" s="1"/>
  <c r="BE96" i="17" s="1"/>
  <c r="BE95" i="16"/>
  <c r="D96" i="7"/>
  <c r="D96" i="11"/>
  <c r="D96" i="12" s="1"/>
  <c r="D97" i="17" s="1"/>
  <c r="D96" i="16"/>
  <c r="F96" i="7"/>
  <c r="F96" i="11"/>
  <c r="F96" i="12"/>
  <c r="F96" i="16"/>
  <c r="F97" i="17"/>
  <c r="H96" i="7"/>
  <c r="H96" i="11"/>
  <c r="H96" i="12" s="1"/>
  <c r="H97" i="17" s="1"/>
  <c r="H96" i="16"/>
  <c r="J96" i="7"/>
  <c r="J96" i="11"/>
  <c r="J96" i="12"/>
  <c r="J96" i="16"/>
  <c r="J97" i="17"/>
  <c r="L96" i="7"/>
  <c r="L96" i="11"/>
  <c r="L96" i="12" s="1"/>
  <c r="L97" i="17" s="1"/>
  <c r="L96" i="16"/>
  <c r="N96" i="7"/>
  <c r="N96" i="11"/>
  <c r="N96" i="12"/>
  <c r="N96" i="16"/>
  <c r="N97" i="17"/>
  <c r="P96" i="7"/>
  <c r="P96" i="11"/>
  <c r="P96" i="12" s="1"/>
  <c r="P97" i="17" s="1"/>
  <c r="P96" i="16"/>
  <c r="R96" i="7"/>
  <c r="R96" i="11"/>
  <c r="R96" i="12"/>
  <c r="R96" i="16"/>
  <c r="R97" i="17"/>
  <c r="T96" i="7"/>
  <c r="T96" i="11"/>
  <c r="T96" i="12" s="1"/>
  <c r="T97" i="17" s="1"/>
  <c r="T96" i="16"/>
  <c r="V96" i="7"/>
  <c r="V96" i="11"/>
  <c r="V96" i="12"/>
  <c r="V96" i="16"/>
  <c r="V97" i="17"/>
  <c r="X96" i="7"/>
  <c r="X96" i="11"/>
  <c r="X96" i="12" s="1"/>
  <c r="X97" i="17" s="1"/>
  <c r="X96" i="16"/>
  <c r="Z96" i="7"/>
  <c r="Z96" i="11"/>
  <c r="Z96" i="12"/>
  <c r="Z96" i="16"/>
  <c r="Z97" i="17"/>
  <c r="AB96" i="7"/>
  <c r="AB96" i="11"/>
  <c r="AB96" i="12" s="1"/>
  <c r="AB97" i="17" s="1"/>
  <c r="AB96" i="16"/>
  <c r="AD96" i="7"/>
  <c r="AD96" i="11"/>
  <c r="AD96" i="12"/>
  <c r="AD96" i="16"/>
  <c r="AD97" i="17"/>
  <c r="AF96" i="7"/>
  <c r="AF96" i="11"/>
  <c r="AF96" i="12" s="1"/>
  <c r="AF97" i="17" s="1"/>
  <c r="AF96" i="16"/>
  <c r="AH96" i="7"/>
  <c r="AH96" i="11"/>
  <c r="AH96" i="12"/>
  <c r="AH96" i="16"/>
  <c r="AH97" i="17"/>
  <c r="AJ96" i="7"/>
  <c r="AJ96" i="11"/>
  <c r="AJ96" i="12" s="1"/>
  <c r="AJ97" i="17" s="1"/>
  <c r="AJ96" i="16"/>
  <c r="AL96" i="7"/>
  <c r="AL96" i="11"/>
  <c r="AL96" i="12"/>
  <c r="AL96" i="16"/>
  <c r="AL97" i="17"/>
  <c r="AN96" i="7"/>
  <c r="AN96" i="11"/>
  <c r="AN96" i="12" s="1"/>
  <c r="AN97" i="17" s="1"/>
  <c r="AN96" i="16"/>
  <c r="AP96" i="7"/>
  <c r="AP96" i="11"/>
  <c r="AP96" i="12"/>
  <c r="AP96" i="16"/>
  <c r="AP97" i="17"/>
  <c r="AR96" i="7"/>
  <c r="AR96" i="11"/>
  <c r="AR96" i="12" s="1"/>
  <c r="AR97" i="17" s="1"/>
  <c r="AR96" i="16"/>
  <c r="AT96" i="7"/>
  <c r="AT96" i="11"/>
  <c r="AT96" i="12"/>
  <c r="AT96" i="16"/>
  <c r="AT97" i="17"/>
  <c r="AV96" i="7"/>
  <c r="AV96" i="11"/>
  <c r="AV96" i="12" s="1"/>
  <c r="AV97" i="17" s="1"/>
  <c r="AV96" i="16"/>
  <c r="AX96" i="7"/>
  <c r="AX96" i="11"/>
  <c r="AX96" i="12"/>
  <c r="AX96" i="16"/>
  <c r="AX97" i="17"/>
  <c r="AZ96" i="7"/>
  <c r="AZ96" i="11"/>
  <c r="AZ96" i="12" s="1"/>
  <c r="AZ97" i="17" s="1"/>
  <c r="AZ96" i="16"/>
  <c r="BB96" i="7"/>
  <c r="BB96" i="11"/>
  <c r="BB96" i="12"/>
  <c r="BB96" i="16"/>
  <c r="BB97" i="17"/>
  <c r="BD96" i="7"/>
  <c r="BD96" i="11"/>
  <c r="BD96" i="12" s="1"/>
  <c r="BD97" i="17" s="1"/>
  <c r="BD96" i="16"/>
  <c r="BE96" i="7"/>
  <c r="BE96" i="11"/>
  <c r="BE96" i="12"/>
  <c r="BE96" i="16"/>
  <c r="BE97" i="17"/>
  <c r="D100" i="7"/>
  <c r="D100" i="11"/>
  <c r="D100" i="12"/>
  <c r="D100" i="16"/>
  <c r="D101" i="17"/>
  <c r="F100" i="7"/>
  <c r="F100" i="11"/>
  <c r="F100" i="12" s="1"/>
  <c r="F101" i="17" s="1"/>
  <c r="F100" i="16"/>
  <c r="H100" i="7"/>
  <c r="H100" i="11"/>
  <c r="H100" i="12"/>
  <c r="H100" i="16"/>
  <c r="H101" i="17"/>
  <c r="J100" i="7"/>
  <c r="J100" i="11"/>
  <c r="J100" i="12" s="1"/>
  <c r="J101" i="17" s="1"/>
  <c r="J100" i="16"/>
  <c r="L100" i="7"/>
  <c r="L100" i="11"/>
  <c r="L100" i="12"/>
  <c r="L100" i="16"/>
  <c r="L101" i="17"/>
  <c r="N100" i="7"/>
  <c r="N100" i="11"/>
  <c r="N100" i="12" s="1"/>
  <c r="N101" i="17" s="1"/>
  <c r="N100" i="16"/>
  <c r="P100" i="7"/>
  <c r="P100" i="11"/>
  <c r="P100" i="12"/>
  <c r="P100" i="16"/>
  <c r="P101" i="17"/>
  <c r="R100" i="7"/>
  <c r="R100" i="11"/>
  <c r="R100" i="12" s="1"/>
  <c r="R101" i="17" s="1"/>
  <c r="R100" i="16"/>
  <c r="T100" i="7"/>
  <c r="T100" i="11"/>
  <c r="T100" i="12"/>
  <c r="T100" i="16"/>
  <c r="T101" i="17"/>
  <c r="V100" i="7"/>
  <c r="V100" i="11"/>
  <c r="V100" i="12" s="1"/>
  <c r="V101" i="17" s="1"/>
  <c r="V100" i="16"/>
  <c r="X100" i="7"/>
  <c r="X100" i="11"/>
  <c r="X100" i="12"/>
  <c r="X100" i="16"/>
  <c r="X101" i="17"/>
  <c r="Z100" i="7"/>
  <c r="Z100" i="11"/>
  <c r="Z100" i="12" s="1"/>
  <c r="Z101" i="17" s="1"/>
  <c r="Z100" i="16"/>
  <c r="AB100" i="7"/>
  <c r="AB100" i="11"/>
  <c r="AB100" i="12"/>
  <c r="AB100" i="16"/>
  <c r="AB101" i="17"/>
  <c r="AD100" i="7"/>
  <c r="AD100" i="11"/>
  <c r="AD100" i="12" s="1"/>
  <c r="AD101" i="17" s="1"/>
  <c r="AD100" i="16"/>
  <c r="AF100" i="7"/>
  <c r="AF100" i="11"/>
  <c r="AF100" i="12"/>
  <c r="AF100" i="16"/>
  <c r="AF101" i="17"/>
  <c r="AH100" i="7"/>
  <c r="AH100" i="11"/>
  <c r="AH100" i="12" s="1"/>
  <c r="AH101" i="17" s="1"/>
  <c r="AH100" i="16"/>
  <c r="AJ100" i="7"/>
  <c r="AJ100" i="11"/>
  <c r="AJ100" i="12"/>
  <c r="AJ100" i="16"/>
  <c r="AJ101" i="17"/>
  <c r="AL100" i="7"/>
  <c r="AL100" i="11"/>
  <c r="AL100" i="12" s="1"/>
  <c r="AL101" i="17" s="1"/>
  <c r="AL100" i="16"/>
  <c r="AN100" i="7"/>
  <c r="AN100" i="11"/>
  <c r="AN100" i="12"/>
  <c r="AN100" i="16"/>
  <c r="AN101" i="17"/>
  <c r="AP100" i="7"/>
  <c r="AP100" i="11"/>
  <c r="AP100" i="12" s="1"/>
  <c r="AP101" i="17" s="1"/>
  <c r="AP100" i="16"/>
  <c r="AR100" i="7"/>
  <c r="AR100" i="11"/>
  <c r="AR100" i="12"/>
  <c r="AR100" i="16"/>
  <c r="AR101" i="17"/>
  <c r="AT100" i="7"/>
  <c r="AT100" i="11"/>
  <c r="AT100" i="12" s="1"/>
  <c r="AT101" i="17" s="1"/>
  <c r="AT100" i="16"/>
  <c r="AV100" i="7"/>
  <c r="AV100" i="11"/>
  <c r="AV100" i="12"/>
  <c r="AV100" i="16"/>
  <c r="AV101" i="17"/>
  <c r="AX100" i="7"/>
  <c r="AX100" i="11"/>
  <c r="AX100" i="12" s="1"/>
  <c r="AX101" i="17" s="1"/>
  <c r="AX100" i="16"/>
  <c r="AZ100" i="7"/>
  <c r="AZ100" i="11"/>
  <c r="AZ100" i="12"/>
  <c r="AZ100" i="16"/>
  <c r="AZ101" i="17"/>
  <c r="BB100" i="7"/>
  <c r="BB100" i="11"/>
  <c r="BB100" i="12" s="1"/>
  <c r="BB101" i="17" s="1"/>
  <c r="BB100" i="16"/>
  <c r="BD100" i="7"/>
  <c r="BD100" i="11"/>
  <c r="BD100" i="12"/>
  <c r="BD100" i="16"/>
  <c r="BD101" i="17"/>
  <c r="BE100" i="7"/>
  <c r="BE100" i="11"/>
  <c r="BE100" i="12" s="1"/>
  <c r="BE101" i="17" s="1"/>
  <c r="BE100" i="16"/>
  <c r="D105" i="7"/>
  <c r="D105" i="11"/>
  <c r="D105" i="12" s="1"/>
  <c r="D106" i="17" s="1"/>
  <c r="D105" i="16"/>
  <c r="F105" i="11"/>
  <c r="F105" i="16"/>
  <c r="H105" i="7"/>
  <c r="H105" i="11"/>
  <c r="H105" i="12"/>
  <c r="H105" i="16"/>
  <c r="H106" i="17"/>
  <c r="J105" i="7"/>
  <c r="J105" i="11"/>
  <c r="J105" i="12"/>
  <c r="J105" i="16"/>
  <c r="J106" i="17"/>
  <c r="L105" i="7"/>
  <c r="L105" i="11"/>
  <c r="L105" i="12"/>
  <c r="L105" i="16"/>
  <c r="L106" i="17"/>
  <c r="N105" i="7"/>
  <c r="N105" i="11"/>
  <c r="N105" i="12"/>
  <c r="N105" i="16"/>
  <c r="N106" i="17"/>
  <c r="P105" i="7"/>
  <c r="P105" i="11"/>
  <c r="P105" i="12" s="1"/>
  <c r="P106" i="17" s="1"/>
  <c r="P105" i="16"/>
  <c r="R105" i="7"/>
  <c r="R105" i="11"/>
  <c r="R105" i="12"/>
  <c r="R105" i="16"/>
  <c r="R106" i="17"/>
  <c r="T105" i="7"/>
  <c r="T105" i="11"/>
  <c r="T105" i="12" s="1"/>
  <c r="T106" i="17" s="1"/>
  <c r="T105" i="16"/>
  <c r="V105" i="7"/>
  <c r="V105" i="11"/>
  <c r="V105" i="12"/>
  <c r="V105" i="16"/>
  <c r="V106" i="17"/>
  <c r="X105" i="7"/>
  <c r="X105" i="11"/>
  <c r="X105" i="12" s="1"/>
  <c r="X106" i="17" s="1"/>
  <c r="X105" i="16"/>
  <c r="Z105" i="7"/>
  <c r="Z105" i="11"/>
  <c r="Z105" i="12"/>
  <c r="Z105" i="16"/>
  <c r="Z106" i="17"/>
  <c r="AB105" i="7"/>
  <c r="AB105" i="11"/>
  <c r="AB105" i="12" s="1"/>
  <c r="AB106" i="17" s="1"/>
  <c r="AB105" i="16"/>
  <c r="AD105" i="7"/>
  <c r="AD105" i="11"/>
  <c r="AD105" i="12"/>
  <c r="AD105" i="16"/>
  <c r="AD106" i="17"/>
  <c r="AF105" i="7"/>
  <c r="AF105" i="11"/>
  <c r="AF105" i="12" s="1"/>
  <c r="AF106" i="17" s="1"/>
  <c r="AF105" i="16"/>
  <c r="AH105" i="7"/>
  <c r="AH105" i="11"/>
  <c r="AH105" i="12"/>
  <c r="AH105" i="16"/>
  <c r="AH106" i="17"/>
  <c r="AJ105" i="7"/>
  <c r="AJ105" i="11"/>
  <c r="AJ105" i="12" s="1"/>
  <c r="AJ106" i="17" s="1"/>
  <c r="AJ105" i="16"/>
  <c r="AL105" i="7"/>
  <c r="AL105" i="11"/>
  <c r="AL105" i="12"/>
  <c r="AL105" i="16"/>
  <c r="AL106" i="17"/>
  <c r="AN105" i="7"/>
  <c r="AN105" i="11"/>
  <c r="AN105" i="12" s="1"/>
  <c r="AN106" i="17" s="1"/>
  <c r="AN105" i="16"/>
  <c r="AP105" i="7"/>
  <c r="AP105" i="11"/>
  <c r="AP105" i="12"/>
  <c r="AP105" i="16"/>
  <c r="AP106" i="17"/>
  <c r="AR105" i="7"/>
  <c r="AR105" i="11"/>
  <c r="AR105" i="12" s="1"/>
  <c r="AR106" i="17" s="1"/>
  <c r="AR105" i="16"/>
  <c r="AT105" i="7"/>
  <c r="AT105" i="11"/>
  <c r="AT105" i="12"/>
  <c r="AT105" i="16"/>
  <c r="AT106" i="17"/>
  <c r="AV105" i="7"/>
  <c r="AV105" i="11"/>
  <c r="AV105" i="12" s="1"/>
  <c r="AV106" i="17" s="1"/>
  <c r="AV105" i="16"/>
  <c r="AX105" i="7"/>
  <c r="AX105" i="11"/>
  <c r="AX105" i="12"/>
  <c r="AX105" i="16"/>
  <c r="AX106" i="17"/>
  <c r="AZ105" i="7"/>
  <c r="AZ105" i="11"/>
  <c r="AZ105" i="12" s="1"/>
  <c r="AZ106" i="17" s="1"/>
  <c r="AZ105" i="16"/>
  <c r="BB105" i="7"/>
  <c r="BB105" i="11"/>
  <c r="BB105" i="12"/>
  <c r="BB105" i="16"/>
  <c r="BB106" i="17"/>
  <c r="BD105" i="7"/>
  <c r="BD105" i="11"/>
  <c r="BD105" i="12" s="1"/>
  <c r="BD106" i="17" s="1"/>
  <c r="BD105" i="16"/>
  <c r="BE105" i="7"/>
  <c r="BE105" i="16"/>
  <c r="D55" i="7"/>
  <c r="D55" i="11"/>
  <c r="D55" i="12"/>
  <c r="D55" i="16"/>
  <c r="D56" i="17" s="1"/>
  <c r="F55" i="7"/>
  <c r="F55" i="11"/>
  <c r="F55" i="12"/>
  <c r="F55" i="16"/>
  <c r="F56" i="17"/>
  <c r="H55" i="7"/>
  <c r="H55" i="11"/>
  <c r="H55" i="12" s="1"/>
  <c r="H56" i="17" s="1"/>
  <c r="H55" i="16"/>
  <c r="J55" i="7"/>
  <c r="J55" i="11"/>
  <c r="J55" i="12"/>
  <c r="J55" i="16"/>
  <c r="J56" i="17"/>
  <c r="L55" i="7"/>
  <c r="L55" i="11"/>
  <c r="L55" i="12" s="1"/>
  <c r="L56" i="17" s="1"/>
  <c r="L55" i="16"/>
  <c r="N55" i="7"/>
  <c r="N55" i="11"/>
  <c r="N55" i="12"/>
  <c r="N55" i="16"/>
  <c r="N56" i="17"/>
  <c r="P55" i="7"/>
  <c r="P55" i="11"/>
  <c r="P55" i="12" s="1"/>
  <c r="P56" i="17" s="1"/>
  <c r="P55" i="16"/>
  <c r="R55" i="7"/>
  <c r="R55" i="11"/>
  <c r="R55" i="12"/>
  <c r="R55" i="16"/>
  <c r="R56" i="17"/>
  <c r="T55" i="7"/>
  <c r="T55" i="11"/>
  <c r="T55" i="12" s="1"/>
  <c r="T56" i="17" s="1"/>
  <c r="T55" i="16"/>
  <c r="V55" i="7"/>
  <c r="V55" i="11"/>
  <c r="V55" i="12"/>
  <c r="V55" i="16"/>
  <c r="V56" i="17"/>
  <c r="X55" i="7"/>
  <c r="X55" i="11"/>
  <c r="X55" i="12" s="1"/>
  <c r="X56" i="17" s="1"/>
  <c r="X55" i="16"/>
  <c r="Z55" i="7"/>
  <c r="Z55" i="11"/>
  <c r="Z55" i="12"/>
  <c r="Z55" i="16"/>
  <c r="Z56" i="17"/>
  <c r="AB55" i="7"/>
  <c r="AB55" i="11"/>
  <c r="AB55" i="12" s="1"/>
  <c r="AB56" i="17" s="1"/>
  <c r="AB55" i="16"/>
  <c r="AD55" i="7"/>
  <c r="AD55" i="11"/>
  <c r="AD55" i="12"/>
  <c r="AD55" i="16"/>
  <c r="AD56" i="17"/>
  <c r="AF55" i="7"/>
  <c r="AF55" i="11"/>
  <c r="AF55" i="12" s="1"/>
  <c r="AF56" i="17" s="1"/>
  <c r="AF55" i="16"/>
  <c r="AH55" i="7"/>
  <c r="AH55" i="11"/>
  <c r="AH55" i="12"/>
  <c r="AH55" i="16"/>
  <c r="AH56" i="17"/>
  <c r="AJ55" i="7"/>
  <c r="AJ55" i="11"/>
  <c r="AJ55" i="12" s="1"/>
  <c r="AJ56" i="17" s="1"/>
  <c r="AJ55" i="16"/>
  <c r="AL55" i="7"/>
  <c r="AL55" i="11"/>
  <c r="AL55" i="12"/>
  <c r="AL55" i="16"/>
  <c r="AL56" i="17"/>
  <c r="AN55" i="7"/>
  <c r="AN55" i="11"/>
  <c r="AN55" i="12" s="1"/>
  <c r="AN56" i="17" s="1"/>
  <c r="AN55" i="16"/>
  <c r="AP55" i="7"/>
  <c r="AP55" i="11"/>
  <c r="AP55" i="12"/>
  <c r="AP55" i="16"/>
  <c r="AP56" i="17"/>
  <c r="AR55" i="7"/>
  <c r="AR55" i="11"/>
  <c r="AR55" i="12" s="1"/>
  <c r="AR56" i="17" s="1"/>
  <c r="AR55" i="16"/>
  <c r="AT55" i="7"/>
  <c r="AT55" i="11"/>
  <c r="AT55" i="12"/>
  <c r="AT55" i="16"/>
  <c r="AT56" i="17"/>
  <c r="AV55" i="7"/>
  <c r="AV55" i="11"/>
  <c r="AV55" i="12" s="1"/>
  <c r="AV56" i="17" s="1"/>
  <c r="AV55" i="16"/>
  <c r="AX55" i="7"/>
  <c r="AX55" i="11"/>
  <c r="AX55" i="12"/>
  <c r="AX55" i="16"/>
  <c r="AX56" i="17"/>
  <c r="AZ55" i="7"/>
  <c r="AZ55" i="11"/>
  <c r="AZ55" i="12" s="1"/>
  <c r="AZ56" i="17" s="1"/>
  <c r="AZ55" i="16"/>
  <c r="BB55" i="7"/>
  <c r="BB55" i="11"/>
  <c r="BB55" i="12"/>
  <c r="BB55" i="16"/>
  <c r="BB56" i="17"/>
  <c r="BD55" i="7"/>
  <c r="BD55" i="11"/>
  <c r="BD55" i="12" s="1"/>
  <c r="BD56" i="17" s="1"/>
  <c r="BD55" i="16"/>
  <c r="BE55" i="7"/>
  <c r="BE55" i="11"/>
  <c r="BE55" i="12"/>
  <c r="BE55" i="16"/>
  <c r="BE56" i="17"/>
  <c r="D56" i="7"/>
  <c r="D56" i="11"/>
  <c r="D56" i="12"/>
  <c r="D56" i="16"/>
  <c r="D57" i="17"/>
  <c r="F56" i="7"/>
  <c r="F56" i="11"/>
  <c r="F56" i="12" s="1"/>
  <c r="F57" i="17" s="1"/>
  <c r="F56" i="16"/>
  <c r="H56" i="7"/>
  <c r="H56" i="11"/>
  <c r="H56" i="12"/>
  <c r="H56" i="16"/>
  <c r="H57" i="17"/>
  <c r="J56" i="7"/>
  <c r="J56" i="11"/>
  <c r="J56" i="12" s="1"/>
  <c r="J57" i="17" s="1"/>
  <c r="J56" i="16"/>
  <c r="L56" i="7"/>
  <c r="L56" i="11"/>
  <c r="L56" i="12"/>
  <c r="L56" i="16"/>
  <c r="L57" i="17"/>
  <c r="N56" i="7"/>
  <c r="N56" i="11"/>
  <c r="N56" i="12" s="1"/>
  <c r="N57" i="17" s="1"/>
  <c r="N56" i="16"/>
  <c r="P56" i="7"/>
  <c r="P56" i="11"/>
  <c r="P56" i="12"/>
  <c r="P56" i="16"/>
  <c r="P57" i="17"/>
  <c r="R56" i="7"/>
  <c r="R56" i="11"/>
  <c r="R56" i="12" s="1"/>
  <c r="R57" i="17" s="1"/>
  <c r="R56" i="16"/>
  <c r="T56" i="7"/>
  <c r="T56" i="11"/>
  <c r="T56" i="12"/>
  <c r="T56" i="16"/>
  <c r="T57" i="17"/>
  <c r="V56" i="7"/>
  <c r="V56" i="11"/>
  <c r="V56" i="12" s="1"/>
  <c r="V57" i="17" s="1"/>
  <c r="V56" i="16"/>
  <c r="X56" i="7"/>
  <c r="X56" i="11"/>
  <c r="X56" i="12"/>
  <c r="X56" i="16"/>
  <c r="X57" i="17"/>
  <c r="Z56" i="7"/>
  <c r="Z56" i="11"/>
  <c r="Z56" i="12" s="1"/>
  <c r="Z57" i="17" s="1"/>
  <c r="Z56" i="16"/>
  <c r="AB56" i="7"/>
  <c r="AB56" i="11"/>
  <c r="AB56" i="12"/>
  <c r="AB56" i="16"/>
  <c r="AB57" i="17"/>
  <c r="AD56" i="7"/>
  <c r="AD56" i="11"/>
  <c r="AD56" i="12" s="1"/>
  <c r="AD57" i="17" s="1"/>
  <c r="AD56" i="16"/>
  <c r="AF56" i="7"/>
  <c r="AF56" i="11"/>
  <c r="AF56" i="12"/>
  <c r="AF56" i="16"/>
  <c r="AF57" i="17"/>
  <c r="AH56" i="7"/>
  <c r="AH56" i="11"/>
  <c r="AH56" i="12" s="1"/>
  <c r="AH57" i="17" s="1"/>
  <c r="AH56" i="16"/>
  <c r="AJ56" i="7"/>
  <c r="AJ56" i="11"/>
  <c r="AJ56" i="12"/>
  <c r="AJ56" i="16"/>
  <c r="AJ57" i="17"/>
  <c r="AL56" i="7"/>
  <c r="AL56" i="11"/>
  <c r="AL56" i="12" s="1"/>
  <c r="AL57" i="17" s="1"/>
  <c r="AL56" i="16"/>
  <c r="AN56" i="7"/>
  <c r="AN56" i="11"/>
  <c r="AN56" i="12"/>
  <c r="AN56" i="16"/>
  <c r="AN57" i="17"/>
  <c r="AP56" i="7"/>
  <c r="AP56" i="11"/>
  <c r="AP56" i="12" s="1"/>
  <c r="AP57" i="17" s="1"/>
  <c r="AP56" i="16"/>
  <c r="AR56" i="7"/>
  <c r="AR56" i="11"/>
  <c r="AR56" i="12"/>
  <c r="AR56" i="16"/>
  <c r="AR57" i="17"/>
  <c r="AT56" i="7"/>
  <c r="AT56" i="11"/>
  <c r="AT56" i="12" s="1"/>
  <c r="AT57" i="17" s="1"/>
  <c r="AT56" i="16"/>
  <c r="AV56" i="7"/>
  <c r="AV56" i="11"/>
  <c r="AV56" i="12"/>
  <c r="AV56" i="16"/>
  <c r="AV57" i="17"/>
  <c r="AX56" i="7"/>
  <c r="AX56" i="11"/>
  <c r="AX56" i="12" s="1"/>
  <c r="AX57" i="17" s="1"/>
  <c r="AX56" i="16"/>
  <c r="AZ56" i="7"/>
  <c r="AZ56" i="11"/>
  <c r="AZ56" i="12"/>
  <c r="AZ56" i="16"/>
  <c r="AZ57" i="17"/>
  <c r="BB56" i="7"/>
  <c r="BB56" i="11"/>
  <c r="BB56" i="12" s="1"/>
  <c r="BB57" i="17" s="1"/>
  <c r="BB56" i="16"/>
  <c r="BD56" i="7"/>
  <c r="BD56" i="11"/>
  <c r="BD56" i="12"/>
  <c r="BD56" i="16"/>
  <c r="BD57" i="17"/>
  <c r="BE56" i="7"/>
  <c r="BE56" i="11"/>
  <c r="BE56" i="12" s="1"/>
  <c r="BE57" i="17" s="1"/>
  <c r="BE56" i="16"/>
  <c r="D57" i="7"/>
  <c r="D57" i="11"/>
  <c r="D57" i="12"/>
  <c r="D57" i="16"/>
  <c r="D58" i="17"/>
  <c r="F57" i="7"/>
  <c r="F57" i="11"/>
  <c r="F57" i="12"/>
  <c r="F57" i="16"/>
  <c r="F58" i="17"/>
  <c r="H57" i="7"/>
  <c r="H57" i="11"/>
  <c r="H57" i="12"/>
  <c r="H57" i="16"/>
  <c r="H58" i="17"/>
  <c r="J57" i="7"/>
  <c r="J57" i="11"/>
  <c r="J57" i="12"/>
  <c r="J57" i="16"/>
  <c r="J58" i="17"/>
  <c r="L57" i="7"/>
  <c r="L57" i="11"/>
  <c r="L57" i="12"/>
  <c r="L57" i="16"/>
  <c r="L58" i="17" s="1"/>
  <c r="N57" i="7"/>
  <c r="N57" i="11"/>
  <c r="N57" i="12"/>
  <c r="N57" i="16"/>
  <c r="N58" i="17"/>
  <c r="P57" i="7"/>
  <c r="P57" i="11"/>
  <c r="P57" i="12"/>
  <c r="P57" i="16"/>
  <c r="P58" i="17"/>
  <c r="R57" i="7"/>
  <c r="R57" i="11"/>
  <c r="R57" i="12"/>
  <c r="R57" i="16"/>
  <c r="R58" i="17" s="1"/>
  <c r="T57" i="7"/>
  <c r="T57" i="11"/>
  <c r="T57" i="12"/>
  <c r="T57" i="16"/>
  <c r="T58" i="17"/>
  <c r="V57" i="7"/>
  <c r="V57" i="11"/>
  <c r="V57" i="12" s="1"/>
  <c r="V58" i="17" s="1"/>
  <c r="V57" i="16"/>
  <c r="X57" i="7"/>
  <c r="X57" i="11"/>
  <c r="X57" i="12"/>
  <c r="X57" i="16"/>
  <c r="X58" i="17"/>
  <c r="Z57" i="7"/>
  <c r="Z57" i="11"/>
  <c r="Z57" i="12" s="1"/>
  <c r="Z58" i="17" s="1"/>
  <c r="Z57" i="16"/>
  <c r="AB57" i="7"/>
  <c r="AB57" i="11"/>
  <c r="AB57" i="12"/>
  <c r="AB57" i="16"/>
  <c r="AB58" i="17"/>
  <c r="AD57" i="7"/>
  <c r="AD57" i="11"/>
  <c r="AD57" i="12" s="1"/>
  <c r="AD58" i="17" s="1"/>
  <c r="AD57" i="16"/>
  <c r="AF57" i="7"/>
  <c r="AF57" i="11"/>
  <c r="AF57" i="12"/>
  <c r="AF57" i="16"/>
  <c r="AF58" i="17"/>
  <c r="AH57" i="7"/>
  <c r="AH57" i="11"/>
  <c r="AH57" i="12" s="1"/>
  <c r="AH58" i="17" s="1"/>
  <c r="AH57" i="16"/>
  <c r="AJ57" i="7"/>
  <c r="AJ57" i="11"/>
  <c r="AJ57" i="12"/>
  <c r="AJ57" i="16"/>
  <c r="AJ58" i="17"/>
  <c r="AL57" i="7"/>
  <c r="AL57" i="11"/>
  <c r="AL57" i="12" s="1"/>
  <c r="AL58" i="17" s="1"/>
  <c r="AL57" i="16"/>
  <c r="AN57" i="7"/>
  <c r="AN57" i="11"/>
  <c r="AN57" i="12"/>
  <c r="AN57" i="16"/>
  <c r="AN58" i="17"/>
  <c r="AP57" i="7"/>
  <c r="AP57" i="11"/>
  <c r="AP57" i="12" s="1"/>
  <c r="AP58" i="17" s="1"/>
  <c r="AP57" i="16"/>
  <c r="AR57" i="7"/>
  <c r="AR57" i="11"/>
  <c r="AR57" i="12"/>
  <c r="AR57" i="16"/>
  <c r="AR58" i="17"/>
  <c r="AT57" i="7"/>
  <c r="AT57" i="11"/>
  <c r="AT57" i="12" s="1"/>
  <c r="AT58" i="17" s="1"/>
  <c r="AT57" i="16"/>
  <c r="AV57" i="7"/>
  <c r="AV57" i="11"/>
  <c r="AV57" i="12"/>
  <c r="AV57" i="16"/>
  <c r="AV58" i="17"/>
  <c r="AX57" i="7"/>
  <c r="AX57" i="11"/>
  <c r="AX57" i="12" s="1"/>
  <c r="AX58" i="17" s="1"/>
  <c r="AX57" i="16"/>
  <c r="AZ57" i="7"/>
  <c r="AZ57" i="11"/>
  <c r="AZ57" i="12"/>
  <c r="AZ57" i="16"/>
  <c r="AZ58" i="17"/>
  <c r="BB57" i="7"/>
  <c r="BB57" i="11"/>
  <c r="BB57" i="12" s="1"/>
  <c r="BB58" i="17" s="1"/>
  <c r="BB57" i="16"/>
  <c r="BD57" i="7"/>
  <c r="BD57" i="11"/>
  <c r="BD57" i="12"/>
  <c r="BD57" i="16"/>
  <c r="BD58" i="17"/>
  <c r="BE57" i="7"/>
  <c r="BE57" i="11"/>
  <c r="BE57" i="12" s="1"/>
  <c r="BE58" i="17" s="1"/>
  <c r="BE57" i="16"/>
  <c r="D58" i="7"/>
  <c r="D58" i="11"/>
  <c r="D58" i="12" s="1"/>
  <c r="D59" i="17" s="1"/>
  <c r="D58" i="16"/>
  <c r="F58" i="7"/>
  <c r="F58" i="11"/>
  <c r="F58" i="12"/>
  <c r="F58" i="16"/>
  <c r="F59" i="17"/>
  <c r="H58" i="7"/>
  <c r="H58" i="11"/>
  <c r="H58" i="12" s="1"/>
  <c r="H59" i="17" s="1"/>
  <c r="H58" i="16"/>
  <c r="J58" i="7"/>
  <c r="J58" i="11"/>
  <c r="J58" i="12"/>
  <c r="J58" i="16"/>
  <c r="J59" i="17"/>
  <c r="L58" i="7"/>
  <c r="L58" i="11"/>
  <c r="L58" i="12" s="1"/>
  <c r="L59" i="17" s="1"/>
  <c r="L58" i="16"/>
  <c r="N58" i="7"/>
  <c r="N58" i="11"/>
  <c r="N58" i="12"/>
  <c r="N58" i="16"/>
  <c r="N59" i="17"/>
  <c r="P58" i="7"/>
  <c r="P58" i="11"/>
  <c r="P58" i="12" s="1"/>
  <c r="P59" i="17" s="1"/>
  <c r="P58" i="16"/>
  <c r="R58" i="7"/>
  <c r="R58" i="11"/>
  <c r="R58" i="12"/>
  <c r="R58" i="16"/>
  <c r="R59" i="17"/>
  <c r="T58" i="7"/>
  <c r="T58" i="11"/>
  <c r="T58" i="12" s="1"/>
  <c r="T59" i="17" s="1"/>
  <c r="T58" i="16"/>
  <c r="V58" i="7"/>
  <c r="V58" i="11"/>
  <c r="V58" i="12"/>
  <c r="V58" i="16"/>
  <c r="V59" i="17"/>
  <c r="X58" i="7"/>
  <c r="X58" i="11"/>
  <c r="X58" i="12" s="1"/>
  <c r="X59" i="17" s="1"/>
  <c r="X58" i="16"/>
  <c r="Z58" i="7"/>
  <c r="Z58" i="11"/>
  <c r="Z58" i="12"/>
  <c r="Z58" i="16"/>
  <c r="Z59" i="17"/>
  <c r="AB58" i="7"/>
  <c r="AB58" i="11"/>
  <c r="AB58" i="12" s="1"/>
  <c r="AB59" i="17" s="1"/>
  <c r="AB58" i="16"/>
  <c r="AD58" i="7"/>
  <c r="AD58" i="11"/>
  <c r="AD58" i="12"/>
  <c r="AD58" i="16"/>
  <c r="AD59" i="17"/>
  <c r="AF58" i="7"/>
  <c r="AF58" i="11"/>
  <c r="AF58" i="12" s="1"/>
  <c r="AF59" i="17" s="1"/>
  <c r="AF58" i="16"/>
  <c r="AH58" i="7"/>
  <c r="AH58" i="11"/>
  <c r="AH58" i="12"/>
  <c r="AH58" i="16"/>
  <c r="AH59" i="17"/>
  <c r="AJ58" i="7"/>
  <c r="AJ58" i="11"/>
  <c r="AJ58" i="12" s="1"/>
  <c r="AJ59" i="17" s="1"/>
  <c r="AJ58" i="16"/>
  <c r="AL58" i="7"/>
  <c r="AL58" i="11"/>
  <c r="AL58" i="12"/>
  <c r="AL58" i="16"/>
  <c r="AL59" i="17"/>
  <c r="AN58" i="7"/>
  <c r="AN58" i="11"/>
  <c r="AN58" i="12" s="1"/>
  <c r="AN59" i="17" s="1"/>
  <c r="AN58" i="16"/>
  <c r="AP58" i="7"/>
  <c r="AP58" i="11"/>
  <c r="AP58" i="12"/>
  <c r="AP58" i="16"/>
  <c r="AP59" i="17"/>
  <c r="AR58" i="7"/>
  <c r="AR58" i="11"/>
  <c r="AR58" i="12" s="1"/>
  <c r="AR59" i="17" s="1"/>
  <c r="AR58" i="16"/>
  <c r="AT58" i="7"/>
  <c r="AT58" i="11"/>
  <c r="AT58" i="12"/>
  <c r="AT58" i="16"/>
  <c r="AT59" i="17"/>
  <c r="AV58" i="7"/>
  <c r="AV58" i="11"/>
  <c r="AV58" i="12" s="1"/>
  <c r="AV59" i="17" s="1"/>
  <c r="AV58" i="16"/>
  <c r="AX58" i="7"/>
  <c r="AX58" i="11"/>
  <c r="AX58" i="12"/>
  <c r="AX58" i="16"/>
  <c r="AX59" i="17"/>
  <c r="AZ58" i="7"/>
  <c r="AZ58" i="11"/>
  <c r="AZ58" i="12" s="1"/>
  <c r="AZ59" i="17" s="1"/>
  <c r="AZ58" i="16"/>
  <c r="BB58" i="7"/>
  <c r="BB58" i="11"/>
  <c r="BB58" i="12"/>
  <c r="BB58" i="16"/>
  <c r="BB59" i="17"/>
  <c r="BD58" i="7"/>
  <c r="BD58" i="11"/>
  <c r="BD58" i="12" s="1"/>
  <c r="BD59" i="17" s="1"/>
  <c r="BD58" i="16"/>
  <c r="BE58" i="7"/>
  <c r="BE58" i="11"/>
  <c r="BE58" i="12"/>
  <c r="BE58" i="16"/>
  <c r="BE59" i="17"/>
  <c r="D59" i="7"/>
  <c r="D59" i="11"/>
  <c r="D59" i="12"/>
  <c r="D59" i="16"/>
  <c r="D60" i="17"/>
  <c r="F59" i="7"/>
  <c r="F59" i="11"/>
  <c r="F59" i="12" s="1"/>
  <c r="F60" i="17" s="1"/>
  <c r="F59" i="16"/>
  <c r="H59" i="7"/>
  <c r="H59" i="11"/>
  <c r="H59" i="12"/>
  <c r="H59" i="16"/>
  <c r="H60" i="17"/>
  <c r="J59" i="7"/>
  <c r="J59" i="11"/>
  <c r="J59" i="12" s="1"/>
  <c r="J60" i="17" s="1"/>
  <c r="J59" i="16"/>
  <c r="L59" i="7"/>
  <c r="L59" i="11"/>
  <c r="L59" i="12"/>
  <c r="L59" i="16"/>
  <c r="L60" i="17"/>
  <c r="N59" i="7"/>
  <c r="N59" i="11"/>
  <c r="N59" i="12" s="1"/>
  <c r="N60" i="17" s="1"/>
  <c r="N59" i="16"/>
  <c r="P59" i="7"/>
  <c r="P59" i="11"/>
  <c r="P59" i="12"/>
  <c r="P59" i="16"/>
  <c r="P60" i="17"/>
  <c r="R59" i="7"/>
  <c r="R59" i="11"/>
  <c r="R59" i="12" s="1"/>
  <c r="R60" i="17" s="1"/>
  <c r="R59" i="16"/>
  <c r="T59" i="7"/>
  <c r="T59" i="11"/>
  <c r="T59" i="12"/>
  <c r="T59" i="16"/>
  <c r="T60" i="17"/>
  <c r="V59" i="7"/>
  <c r="V59" i="11"/>
  <c r="V59" i="12" s="1"/>
  <c r="V60" i="17" s="1"/>
  <c r="V59" i="16"/>
  <c r="X59" i="7"/>
  <c r="X59" i="11"/>
  <c r="X59" i="12"/>
  <c r="X59" i="16"/>
  <c r="X60" i="17"/>
  <c r="Z59" i="7"/>
  <c r="Z59" i="11"/>
  <c r="Z59" i="12" s="1"/>
  <c r="Z60" i="17" s="1"/>
  <c r="Z59" i="16"/>
  <c r="AB59" i="7"/>
  <c r="AB59" i="11"/>
  <c r="AB59" i="12"/>
  <c r="AB59" i="16"/>
  <c r="AB60" i="17"/>
  <c r="AD59" i="7"/>
  <c r="AD59" i="11"/>
  <c r="AD59" i="12" s="1"/>
  <c r="AD60" i="17" s="1"/>
  <c r="AD59" i="16"/>
  <c r="AF59" i="7"/>
  <c r="AF59" i="11"/>
  <c r="AF59" i="12"/>
  <c r="AF59" i="16"/>
  <c r="AF60" i="17"/>
  <c r="AH59" i="7"/>
  <c r="AH59" i="11"/>
  <c r="AH59" i="12" s="1"/>
  <c r="AH60" i="17" s="1"/>
  <c r="AH59" i="16"/>
  <c r="AJ59" i="7"/>
  <c r="AJ59" i="11"/>
  <c r="AJ59" i="12"/>
  <c r="AJ59" i="16"/>
  <c r="AJ60" i="17"/>
  <c r="AL59" i="7"/>
  <c r="AL59" i="11"/>
  <c r="AL59" i="12" s="1"/>
  <c r="AL60" i="17" s="1"/>
  <c r="AL59" i="16"/>
  <c r="AN59" i="7"/>
  <c r="AN59" i="11"/>
  <c r="AN59" i="12"/>
  <c r="AN59" i="16"/>
  <c r="AN60" i="17"/>
  <c r="AP59" i="7"/>
  <c r="AP59" i="11"/>
  <c r="AP59" i="12" s="1"/>
  <c r="AP60" i="17" s="1"/>
  <c r="AP59" i="16"/>
  <c r="AR59" i="7"/>
  <c r="AR59" i="11"/>
  <c r="AR59" i="12"/>
  <c r="AR59" i="16"/>
  <c r="AR60" i="17"/>
  <c r="AT59" i="7"/>
  <c r="AT59" i="11"/>
  <c r="AT59" i="12" s="1"/>
  <c r="AT60" i="17" s="1"/>
  <c r="AT59" i="16"/>
  <c r="AV59" i="7"/>
  <c r="AV59" i="11"/>
  <c r="AV59" i="12"/>
  <c r="AV59" i="16"/>
  <c r="AV60" i="17"/>
  <c r="AX59" i="7"/>
  <c r="AX59" i="11"/>
  <c r="AX59" i="12" s="1"/>
  <c r="AX60" i="17" s="1"/>
  <c r="AX59" i="16"/>
  <c r="AZ59" i="7"/>
  <c r="AZ59" i="11"/>
  <c r="AZ59" i="12"/>
  <c r="AZ59" i="16"/>
  <c r="AZ60" i="17"/>
  <c r="BB59" i="7"/>
  <c r="BB59" i="11"/>
  <c r="BB59" i="12" s="1"/>
  <c r="BB60" i="17" s="1"/>
  <c r="BB59" i="16"/>
  <c r="BD59" i="7"/>
  <c r="BD59" i="11"/>
  <c r="BD59" i="12"/>
  <c r="BD59" i="16"/>
  <c r="BD60" i="17"/>
  <c r="BE59" i="7"/>
  <c r="BE59" i="11"/>
  <c r="BE59" i="12" s="1"/>
  <c r="BE60" i="17" s="1"/>
  <c r="BE59" i="16"/>
  <c r="D60" i="7"/>
  <c r="D60" i="11"/>
  <c r="D60" i="12"/>
  <c r="D60" i="16"/>
  <c r="D61" i="17" s="1"/>
  <c r="F60" i="7"/>
  <c r="F60" i="11"/>
  <c r="F60" i="12"/>
  <c r="F60" i="16"/>
  <c r="F61" i="17"/>
  <c r="H60" i="7"/>
  <c r="H60" i="11"/>
  <c r="H60" i="12"/>
  <c r="H60" i="16"/>
  <c r="H61" i="17"/>
  <c r="J60" i="7"/>
  <c r="J60" i="11"/>
  <c r="J60" i="12"/>
  <c r="J60" i="16"/>
  <c r="J61" i="17"/>
  <c r="L60" i="7"/>
  <c r="L60" i="11"/>
  <c r="L60" i="12" s="1"/>
  <c r="L61" i="17" s="1"/>
  <c r="L60" i="16"/>
  <c r="N60" i="7"/>
  <c r="N60" i="11"/>
  <c r="N60" i="12"/>
  <c r="N60" i="16"/>
  <c r="N61" i="17"/>
  <c r="P60" i="7"/>
  <c r="P60" i="11"/>
  <c r="P60" i="12" s="1"/>
  <c r="P61" i="17" s="1"/>
  <c r="P60" i="16"/>
  <c r="R60" i="7"/>
  <c r="R60" i="11"/>
  <c r="R60" i="12"/>
  <c r="R60" i="16"/>
  <c r="R61" i="17"/>
  <c r="T60" i="7"/>
  <c r="T60" i="11"/>
  <c r="T60" i="12" s="1"/>
  <c r="T61" i="17" s="1"/>
  <c r="T60" i="16"/>
  <c r="V60" i="7"/>
  <c r="V60" i="11"/>
  <c r="V60" i="12"/>
  <c r="V60" i="16"/>
  <c r="V61" i="17"/>
  <c r="X60" i="7"/>
  <c r="X60" i="11"/>
  <c r="X60" i="12" s="1"/>
  <c r="X61" i="17" s="1"/>
  <c r="X60" i="16"/>
  <c r="Z60" i="7"/>
  <c r="Z60" i="11"/>
  <c r="Z60" i="12"/>
  <c r="Z60" i="16"/>
  <c r="Z61" i="17"/>
  <c r="AB60" i="7"/>
  <c r="AB60" i="11"/>
  <c r="AB60" i="12" s="1"/>
  <c r="AB61" i="17" s="1"/>
  <c r="AB60" i="16"/>
  <c r="AD60" i="7"/>
  <c r="AD60" i="11"/>
  <c r="AD60" i="12"/>
  <c r="AD60" i="16"/>
  <c r="AD61" i="17"/>
  <c r="AF60" i="7"/>
  <c r="AF60" i="11"/>
  <c r="AF60" i="12" s="1"/>
  <c r="AF61" i="17" s="1"/>
  <c r="AF60" i="16"/>
  <c r="AH60" i="7"/>
  <c r="AH60" i="11"/>
  <c r="AH60" i="12"/>
  <c r="AH60" i="16"/>
  <c r="AH61" i="17"/>
  <c r="AJ60" i="7"/>
  <c r="AJ60" i="11"/>
  <c r="AJ60" i="12" s="1"/>
  <c r="AJ61" i="17" s="1"/>
  <c r="AJ60" i="16"/>
  <c r="AL60" i="7"/>
  <c r="AL60" i="11"/>
  <c r="AL60" i="12"/>
  <c r="AL60" i="16"/>
  <c r="AL61" i="17"/>
  <c r="AN60" i="7"/>
  <c r="AN60" i="11"/>
  <c r="AN60" i="12" s="1"/>
  <c r="AN61" i="17" s="1"/>
  <c r="AN60" i="16"/>
  <c r="AP60" i="7"/>
  <c r="AP60" i="11"/>
  <c r="AP60" i="12"/>
  <c r="AP60" i="16"/>
  <c r="AP61" i="17"/>
  <c r="AR60" i="7"/>
  <c r="AR60" i="11"/>
  <c r="AR60" i="12" s="1"/>
  <c r="AR61" i="17" s="1"/>
  <c r="AR60" i="16"/>
  <c r="AT60" i="7"/>
  <c r="AT60" i="11"/>
  <c r="AT60" i="12"/>
  <c r="AT60" i="16"/>
  <c r="AT61" i="17"/>
  <c r="AV60" i="7"/>
  <c r="AV60" i="11"/>
  <c r="AV60" i="12" s="1"/>
  <c r="AV61" i="17" s="1"/>
  <c r="AV60" i="16"/>
  <c r="AX60" i="7"/>
  <c r="AX60" i="11"/>
  <c r="AX60" i="12"/>
  <c r="AX60" i="16"/>
  <c r="AX61" i="17"/>
  <c r="AZ60" i="7"/>
  <c r="AZ60" i="11"/>
  <c r="AZ60" i="12" s="1"/>
  <c r="AZ61" i="17" s="1"/>
  <c r="AZ60" i="16"/>
  <c r="BB60" i="7"/>
  <c r="BB60" i="11"/>
  <c r="BB60" i="12"/>
  <c r="BB60" i="16"/>
  <c r="BB61" i="17"/>
  <c r="BD60" i="7"/>
  <c r="BD60" i="11"/>
  <c r="BD60" i="12" s="1"/>
  <c r="BD61" i="17" s="1"/>
  <c r="BD60" i="16"/>
  <c r="BE60" i="7"/>
  <c r="BE60" i="11"/>
  <c r="BE60" i="12"/>
  <c r="BE60" i="16"/>
  <c r="BE61" i="17"/>
  <c r="D61" i="7"/>
  <c r="D61" i="11"/>
  <c r="D61" i="12"/>
  <c r="D61" i="16"/>
  <c r="D62" i="17"/>
  <c r="F61" i="7"/>
  <c r="F61" i="11"/>
  <c r="F61" i="12" s="1"/>
  <c r="F62" i="17" s="1"/>
  <c r="F61" i="16"/>
  <c r="H61" i="7"/>
  <c r="H61" i="11"/>
  <c r="H61" i="12"/>
  <c r="H61" i="16"/>
  <c r="H62" i="17"/>
  <c r="J61" i="7"/>
  <c r="J61" i="11"/>
  <c r="J61" i="12" s="1"/>
  <c r="J62" i="17" s="1"/>
  <c r="J61" i="16"/>
  <c r="L61" i="7"/>
  <c r="L61" i="11"/>
  <c r="L61" i="12"/>
  <c r="L61" i="16"/>
  <c r="L62" i="17"/>
  <c r="N61" i="7"/>
  <c r="N61" i="11"/>
  <c r="N61" i="12" s="1"/>
  <c r="N62" i="17" s="1"/>
  <c r="N61" i="16"/>
  <c r="P61" i="7"/>
  <c r="P61" i="11"/>
  <c r="P61" i="12"/>
  <c r="P61" i="16"/>
  <c r="P62" i="17"/>
  <c r="R61" i="7"/>
  <c r="R61" i="11"/>
  <c r="R61" i="12" s="1"/>
  <c r="R62" i="17" s="1"/>
  <c r="R61" i="16"/>
  <c r="T61" i="7"/>
  <c r="T61" i="11"/>
  <c r="T61" i="12"/>
  <c r="T61" i="16"/>
  <c r="T62" i="17"/>
  <c r="V61" i="7"/>
  <c r="V61" i="11"/>
  <c r="V61" i="12" s="1"/>
  <c r="V62" i="17" s="1"/>
  <c r="V61" i="16"/>
  <c r="X61" i="7"/>
  <c r="X61" i="11"/>
  <c r="X61" i="12"/>
  <c r="X61" i="16"/>
  <c r="X62" i="17"/>
  <c r="Z61" i="7"/>
  <c r="Z61" i="11"/>
  <c r="Z61" i="12" s="1"/>
  <c r="Z62" i="17" s="1"/>
  <c r="Z61" i="16"/>
  <c r="AB61" i="7"/>
  <c r="AB61" i="11"/>
  <c r="AB61" i="12"/>
  <c r="AB61" i="16"/>
  <c r="AB62" i="17"/>
  <c r="AD61" i="7"/>
  <c r="AD61" i="11"/>
  <c r="AD61" i="12" s="1"/>
  <c r="AD62" i="17" s="1"/>
  <c r="AD61" i="16"/>
  <c r="AF61" i="7"/>
  <c r="AF61" i="11"/>
  <c r="AF61" i="12"/>
  <c r="AF61" i="16"/>
  <c r="AF62" i="17"/>
  <c r="AH61" i="7"/>
  <c r="AH61" i="11"/>
  <c r="AH61" i="12" s="1"/>
  <c r="AH62" i="17" s="1"/>
  <c r="AH61" i="16"/>
  <c r="AJ61" i="7"/>
  <c r="AJ61" i="11"/>
  <c r="AJ61" i="12"/>
  <c r="AJ61" i="16"/>
  <c r="AJ62" i="17"/>
  <c r="AL61" i="7"/>
  <c r="AL61" i="11"/>
  <c r="AL61" i="12" s="1"/>
  <c r="AL62" i="17" s="1"/>
  <c r="AL61" i="16"/>
  <c r="AN61" i="7"/>
  <c r="AN61" i="11"/>
  <c r="AN61" i="12"/>
  <c r="AN61" i="16"/>
  <c r="AN62" i="17"/>
  <c r="AP61" i="7"/>
  <c r="AP61" i="11"/>
  <c r="AP61" i="12" s="1"/>
  <c r="AP62" i="17" s="1"/>
  <c r="AP61" i="16"/>
  <c r="AR61" i="7"/>
  <c r="AR61" i="11"/>
  <c r="AR61" i="12"/>
  <c r="AR61" i="16"/>
  <c r="AR62" i="17"/>
  <c r="AT61" i="7"/>
  <c r="AT61" i="11"/>
  <c r="AT61" i="12" s="1"/>
  <c r="AT62" i="17" s="1"/>
  <c r="AT61" i="16"/>
  <c r="AV61" i="7"/>
  <c r="AV61" i="11"/>
  <c r="AV61" i="12"/>
  <c r="AV61" i="16"/>
  <c r="AV62" i="17"/>
  <c r="AX61" i="7"/>
  <c r="AX61" i="11"/>
  <c r="AX61" i="12" s="1"/>
  <c r="AX62" i="17" s="1"/>
  <c r="AX61" i="16"/>
  <c r="AZ61" i="7"/>
  <c r="AZ61" i="11"/>
  <c r="AZ61" i="12"/>
  <c r="AZ61" i="16"/>
  <c r="AZ62" i="17"/>
  <c r="BB61" i="7"/>
  <c r="BB61" i="11"/>
  <c r="BB61" i="12" s="1"/>
  <c r="BB62" i="17" s="1"/>
  <c r="BB61" i="16"/>
  <c r="BD61" i="7"/>
  <c r="BD61" i="11"/>
  <c r="BD61" i="12"/>
  <c r="BD61" i="16"/>
  <c r="BD62" i="17"/>
  <c r="BE61" i="7"/>
  <c r="BE61" i="11"/>
  <c r="BE61" i="12" s="1"/>
  <c r="BE62" i="17" s="1"/>
  <c r="BE61" i="16"/>
  <c r="D62" i="7"/>
  <c r="D62" i="11"/>
  <c r="D62" i="12"/>
  <c r="D62" i="16"/>
  <c r="D63" i="17"/>
  <c r="F62" i="7"/>
  <c r="F62" i="11"/>
  <c r="F62" i="12"/>
  <c r="F62" i="16"/>
  <c r="F63" i="17"/>
  <c r="H62" i="7"/>
  <c r="H62" i="11"/>
  <c r="H62" i="12"/>
  <c r="H62" i="16"/>
  <c r="H63" i="17" s="1"/>
  <c r="J62" i="7"/>
  <c r="J62" i="11"/>
  <c r="J62" i="12"/>
  <c r="J62" i="16"/>
  <c r="J63" i="17"/>
  <c r="L62" i="7"/>
  <c r="L62" i="11"/>
  <c r="L62" i="12" s="1"/>
  <c r="L63" i="17" s="1"/>
  <c r="L62" i="16"/>
  <c r="N62" i="11"/>
  <c r="N62" i="16"/>
  <c r="P62" i="7"/>
  <c r="P62" i="11"/>
  <c r="P62" i="12"/>
  <c r="P62" i="16"/>
  <c r="P63" i="17"/>
  <c r="R62" i="7"/>
  <c r="R62" i="11"/>
  <c r="R62" i="12"/>
  <c r="R62" i="16"/>
  <c r="R63" i="17"/>
  <c r="T62" i="7"/>
  <c r="T62" i="11"/>
  <c r="T62" i="12"/>
  <c r="T62" i="16"/>
  <c r="T63" i="17" s="1"/>
  <c r="V62" i="7"/>
  <c r="V62" i="11"/>
  <c r="V62" i="12"/>
  <c r="V62" i="16"/>
  <c r="V63" i="17"/>
  <c r="X62" i="7"/>
  <c r="X62" i="11"/>
  <c r="X62" i="12" s="1"/>
  <c r="X63" i="17" s="1"/>
  <c r="X62" i="16"/>
  <c r="Z62" i="7"/>
  <c r="Z62" i="11"/>
  <c r="Z62" i="12"/>
  <c r="Z62" i="16"/>
  <c r="Z63" i="17"/>
  <c r="AB62" i="7"/>
  <c r="AB62" i="11"/>
  <c r="AB62" i="12" s="1"/>
  <c r="AB63" i="17" s="1"/>
  <c r="AB62" i="16"/>
  <c r="AD62" i="7"/>
  <c r="AD62" i="11"/>
  <c r="AD62" i="12"/>
  <c r="AD62" i="16"/>
  <c r="AD63" i="17"/>
  <c r="AF62" i="7"/>
  <c r="AF62" i="11"/>
  <c r="AF62" i="12" s="1"/>
  <c r="AF63" i="17" s="1"/>
  <c r="AF62" i="16"/>
  <c r="AH62" i="7"/>
  <c r="AH62" i="11"/>
  <c r="AH62" i="12"/>
  <c r="AH62" i="16"/>
  <c r="AH63" i="17"/>
  <c r="AJ62" i="7"/>
  <c r="AJ62" i="11"/>
  <c r="AJ62" i="12" s="1"/>
  <c r="AJ63" i="17" s="1"/>
  <c r="AJ62" i="16"/>
  <c r="AL62" i="7"/>
  <c r="AL62" i="11"/>
  <c r="AL62" i="12"/>
  <c r="AL62" i="16"/>
  <c r="AL63" i="17"/>
  <c r="AN62" i="7"/>
  <c r="AN62" i="11"/>
  <c r="AN62" i="12" s="1"/>
  <c r="AN63" i="17" s="1"/>
  <c r="AN62" i="16"/>
  <c r="AP62" i="7"/>
  <c r="AP62" i="11"/>
  <c r="AP62" i="12"/>
  <c r="AP62" i="16"/>
  <c r="AP63" i="17"/>
  <c r="AR62" i="7"/>
  <c r="AR62" i="11"/>
  <c r="AR62" i="12" s="1"/>
  <c r="AR63" i="17" s="1"/>
  <c r="AR62" i="16"/>
  <c r="AT62" i="7"/>
  <c r="AT62" i="11"/>
  <c r="AT62" i="12"/>
  <c r="AT62" i="16"/>
  <c r="AT63" i="17"/>
  <c r="AV62" i="7"/>
  <c r="AV62" i="11"/>
  <c r="AV62" i="12" s="1"/>
  <c r="AV63" i="17" s="1"/>
  <c r="AV62" i="16"/>
  <c r="AX62" i="7"/>
  <c r="AX62" i="11"/>
  <c r="AX62" i="12"/>
  <c r="AX62" i="16"/>
  <c r="AX63" i="17"/>
  <c r="AZ62" i="7"/>
  <c r="AZ62" i="11"/>
  <c r="AZ62" i="12" s="1"/>
  <c r="AZ63" i="17" s="1"/>
  <c r="AZ62" i="16"/>
  <c r="BB62" i="7"/>
  <c r="BB62" i="11"/>
  <c r="BB62" i="12"/>
  <c r="BB62" i="16"/>
  <c r="BB63" i="17"/>
  <c r="BD62" i="7"/>
  <c r="BD62" i="11"/>
  <c r="BD62" i="12" s="1"/>
  <c r="BD63" i="17" s="1"/>
  <c r="BD62" i="16"/>
  <c r="BE62" i="7"/>
  <c r="BE62" i="11"/>
  <c r="BE62" i="12"/>
  <c r="BE62" i="16"/>
  <c r="BE63" i="17"/>
  <c r="D63" i="7"/>
  <c r="D63" i="11"/>
  <c r="D63" i="12"/>
  <c r="D63" i="16"/>
  <c r="D64" i="17"/>
  <c r="F63" i="7"/>
  <c r="F63" i="11"/>
  <c r="F63" i="12" s="1"/>
  <c r="F64" i="17" s="1"/>
  <c r="F63" i="16"/>
  <c r="H63" i="7"/>
  <c r="H63" i="11"/>
  <c r="H63" i="12"/>
  <c r="H63" i="16"/>
  <c r="H64" i="17"/>
  <c r="J63" i="7"/>
  <c r="J63" i="11"/>
  <c r="J63" i="12" s="1"/>
  <c r="J64" i="17" s="1"/>
  <c r="J63" i="16"/>
  <c r="L63" i="7"/>
  <c r="L63" i="11"/>
  <c r="L63" i="12"/>
  <c r="L63" i="16"/>
  <c r="L64" i="17"/>
  <c r="N63" i="7"/>
  <c r="N63" i="11"/>
  <c r="N63" i="12" s="1"/>
  <c r="N64" i="17" s="1"/>
  <c r="N63" i="16"/>
  <c r="P63" i="7"/>
  <c r="P63" i="11"/>
  <c r="P63" i="12"/>
  <c r="P63" i="16"/>
  <c r="P64" i="17"/>
  <c r="R63" i="7"/>
  <c r="R63" i="11"/>
  <c r="R63" i="12" s="1"/>
  <c r="R64" i="17" s="1"/>
  <c r="R63" i="16"/>
  <c r="T63" i="7"/>
  <c r="T63" i="11"/>
  <c r="T63" i="12"/>
  <c r="T63" i="16"/>
  <c r="T64" i="17"/>
  <c r="V63" i="7"/>
  <c r="V63" i="11"/>
  <c r="V63" i="12" s="1"/>
  <c r="V64" i="17" s="1"/>
  <c r="V63" i="16"/>
  <c r="X63" i="7"/>
  <c r="X63" i="11"/>
  <c r="X63" i="12"/>
  <c r="X63" i="16"/>
  <c r="X64" i="17"/>
  <c r="Z63" i="7"/>
  <c r="Z63" i="11"/>
  <c r="Z63" i="12" s="1"/>
  <c r="Z64" i="17" s="1"/>
  <c r="Z63" i="16"/>
  <c r="AB63" i="7"/>
  <c r="AB63" i="11"/>
  <c r="AB63" i="12"/>
  <c r="AB63" i="16"/>
  <c r="AB64" i="17"/>
  <c r="AD63" i="7"/>
  <c r="AD63" i="11"/>
  <c r="AD63" i="12" s="1"/>
  <c r="AD64" i="17" s="1"/>
  <c r="AD63" i="16"/>
  <c r="AF63" i="7"/>
  <c r="AF63" i="11"/>
  <c r="AF63" i="12"/>
  <c r="AF63" i="16"/>
  <c r="AF64" i="17"/>
  <c r="AH63" i="7"/>
  <c r="AH63" i="11"/>
  <c r="AH63" i="12" s="1"/>
  <c r="AH64" i="17" s="1"/>
  <c r="AH63" i="16"/>
  <c r="AJ63" i="7"/>
  <c r="AJ63" i="11"/>
  <c r="AJ63" i="12"/>
  <c r="AJ63" i="16"/>
  <c r="AJ64" i="17"/>
  <c r="AL63" i="7"/>
  <c r="AL63" i="11"/>
  <c r="AL63" i="12" s="1"/>
  <c r="AL64" i="17" s="1"/>
  <c r="AL63" i="16"/>
  <c r="AN63" i="7"/>
  <c r="AN63" i="11"/>
  <c r="AN63" i="12"/>
  <c r="AN63" i="16"/>
  <c r="AN64" i="17"/>
  <c r="AP63" i="7"/>
  <c r="AP63" i="11"/>
  <c r="AP63" i="12" s="1"/>
  <c r="AP64" i="17" s="1"/>
  <c r="AP63" i="16"/>
  <c r="AR63" i="7"/>
  <c r="AR63" i="11"/>
  <c r="AR63" i="12"/>
  <c r="AR63" i="16"/>
  <c r="AR64" i="17"/>
  <c r="AT63" i="7"/>
  <c r="AT63" i="11"/>
  <c r="AT63" i="12" s="1"/>
  <c r="AT64" i="17" s="1"/>
  <c r="AT63" i="16"/>
  <c r="AV63" i="7"/>
  <c r="AV63" i="11"/>
  <c r="AV63" i="12"/>
  <c r="AV63" i="16"/>
  <c r="AV64" i="17"/>
  <c r="AX63" i="7"/>
  <c r="AX63" i="11"/>
  <c r="AX63" i="12" s="1"/>
  <c r="AX64" i="17" s="1"/>
  <c r="AX63" i="16"/>
  <c r="AZ63" i="7"/>
  <c r="AZ63" i="11"/>
  <c r="AZ63" i="12"/>
  <c r="AZ63" i="16"/>
  <c r="AZ64" i="17"/>
  <c r="BB63" i="7"/>
  <c r="BB63" i="11"/>
  <c r="BB63" i="12" s="1"/>
  <c r="BB64" i="17" s="1"/>
  <c r="BB63" i="16"/>
  <c r="BD63" i="7"/>
  <c r="BD63" i="11"/>
  <c r="BD63" i="12"/>
  <c r="BD63" i="16"/>
  <c r="BD64" i="17"/>
  <c r="BE63" i="7"/>
  <c r="BE63" i="11"/>
  <c r="BE63" i="12" s="1"/>
  <c r="BE64" i="17" s="1"/>
  <c r="BE63" i="16"/>
  <c r="D64" i="7"/>
  <c r="D64" i="11"/>
  <c r="D64" i="12"/>
  <c r="D64" i="16"/>
  <c r="D65" i="17" s="1"/>
  <c r="F64" i="7"/>
  <c r="F64" i="11"/>
  <c r="F64" i="12"/>
  <c r="F64" i="16"/>
  <c r="F65" i="17"/>
  <c r="H64" i="7"/>
  <c r="H64" i="11"/>
  <c r="H64" i="12"/>
  <c r="H64" i="16"/>
  <c r="H65" i="17" s="1"/>
  <c r="J64" i="7"/>
  <c r="J64" i="11"/>
  <c r="J64" i="12"/>
  <c r="J64" i="16"/>
  <c r="J65" i="17"/>
  <c r="L64" i="7"/>
  <c r="L64" i="11"/>
  <c r="L64" i="12" s="1"/>
  <c r="L65" i="17" s="1"/>
  <c r="L64" i="16"/>
  <c r="N64" i="7"/>
  <c r="N64" i="11"/>
  <c r="N64" i="12"/>
  <c r="N64" i="16"/>
  <c r="N65" i="17"/>
  <c r="P64" i="7"/>
  <c r="P64" i="11"/>
  <c r="P64" i="12" s="1"/>
  <c r="P65" i="17" s="1"/>
  <c r="P64" i="16"/>
  <c r="R64" i="7"/>
  <c r="R64" i="11"/>
  <c r="R64" i="12"/>
  <c r="R64" i="16"/>
  <c r="R65" i="17"/>
  <c r="T64" i="7"/>
  <c r="T64" i="11"/>
  <c r="T64" i="12" s="1"/>
  <c r="T65" i="17" s="1"/>
  <c r="T64" i="16"/>
  <c r="V64" i="7"/>
  <c r="V64" i="11"/>
  <c r="V64" i="12"/>
  <c r="V64" i="16"/>
  <c r="V65" i="17"/>
  <c r="X64" i="7"/>
  <c r="X64" i="11"/>
  <c r="X64" i="12" s="1"/>
  <c r="X65" i="17" s="1"/>
  <c r="X64" i="16"/>
  <c r="Z64" i="7"/>
  <c r="Z64" i="11"/>
  <c r="Z64" i="12"/>
  <c r="Z64" i="16"/>
  <c r="Z65" i="17"/>
  <c r="AB64" i="7"/>
  <c r="AB64" i="11"/>
  <c r="AB64" i="12" s="1"/>
  <c r="AB65" i="17" s="1"/>
  <c r="AB64" i="16"/>
  <c r="AD64" i="7"/>
  <c r="AD64" i="11"/>
  <c r="AD64" i="12"/>
  <c r="AD64" i="16"/>
  <c r="AD65" i="17"/>
  <c r="AF64" i="7"/>
  <c r="AF64" i="11"/>
  <c r="AF64" i="12" s="1"/>
  <c r="AF65" i="17" s="1"/>
  <c r="AF64" i="16"/>
  <c r="AH64" i="7"/>
  <c r="AH64" i="11"/>
  <c r="AH64" i="12"/>
  <c r="AH64" i="16"/>
  <c r="AH65" i="17"/>
  <c r="AJ64" i="7"/>
  <c r="AJ64" i="11"/>
  <c r="AJ64" i="12" s="1"/>
  <c r="AJ65" i="17" s="1"/>
  <c r="AJ64" i="16"/>
  <c r="AL64" i="7"/>
  <c r="AL64" i="11"/>
  <c r="AL64" i="12"/>
  <c r="AL64" i="16"/>
  <c r="AL65" i="17"/>
  <c r="AN64" i="7"/>
  <c r="AN64" i="11"/>
  <c r="AN64" i="12" s="1"/>
  <c r="AN65" i="17" s="1"/>
  <c r="AN64" i="16"/>
  <c r="AP64" i="7"/>
  <c r="AP64" i="11"/>
  <c r="AP64" i="12"/>
  <c r="AP64" i="16"/>
  <c r="AP65" i="17"/>
  <c r="AR64" i="7"/>
  <c r="AR64" i="11"/>
  <c r="AR64" i="12" s="1"/>
  <c r="AR65" i="17" s="1"/>
  <c r="AR64" i="16"/>
  <c r="AT64" i="7"/>
  <c r="AT64" i="11"/>
  <c r="AT64" i="12"/>
  <c r="AT64" i="16"/>
  <c r="AT65" i="17"/>
  <c r="AV64" i="7"/>
  <c r="AV64" i="11"/>
  <c r="AV64" i="12" s="1"/>
  <c r="AV65" i="17" s="1"/>
  <c r="AV64" i="16"/>
  <c r="AX64" i="7"/>
  <c r="AX64" i="11"/>
  <c r="AX64" i="12"/>
  <c r="AX64" i="16"/>
  <c r="AX65" i="17"/>
  <c r="AZ64" i="7"/>
  <c r="AZ64" i="11"/>
  <c r="AZ64" i="12" s="1"/>
  <c r="AZ65" i="17" s="1"/>
  <c r="AZ64" i="16"/>
  <c r="BB64" i="7"/>
  <c r="BB64" i="11"/>
  <c r="BB64" i="12"/>
  <c r="BB64" i="16"/>
  <c r="BB65" i="17"/>
  <c r="BD64" i="7"/>
  <c r="BD64" i="11"/>
  <c r="BD64" i="12" s="1"/>
  <c r="BD65" i="17" s="1"/>
  <c r="BD64" i="16"/>
  <c r="BE64" i="7"/>
  <c r="BE64" i="11"/>
  <c r="BE64" i="12"/>
  <c r="BE64" i="16"/>
  <c r="BE65" i="17"/>
  <c r="D65" i="7"/>
  <c r="D65" i="11"/>
  <c r="D65" i="12"/>
  <c r="D65" i="16"/>
  <c r="D66" i="17"/>
  <c r="F65" i="7"/>
  <c r="F65" i="11"/>
  <c r="F65" i="12" s="1"/>
  <c r="F66" i="17" s="1"/>
  <c r="F65" i="16"/>
  <c r="H65" i="7"/>
  <c r="H65" i="11"/>
  <c r="H65" i="12"/>
  <c r="H65" i="16"/>
  <c r="H66" i="17"/>
  <c r="J65" i="7"/>
  <c r="J65" i="11"/>
  <c r="J65" i="12" s="1"/>
  <c r="J66" i="17" s="1"/>
  <c r="J65" i="16"/>
  <c r="L65" i="7"/>
  <c r="L65" i="11"/>
  <c r="L65" i="12"/>
  <c r="L65" i="16"/>
  <c r="L66" i="17"/>
  <c r="N65" i="7"/>
  <c r="N65" i="11"/>
  <c r="N65" i="12" s="1"/>
  <c r="N66" i="17" s="1"/>
  <c r="N65" i="16"/>
  <c r="P65" i="7"/>
  <c r="P65" i="11"/>
  <c r="P65" i="12"/>
  <c r="P65" i="16"/>
  <c r="P66" i="17"/>
  <c r="R65" i="7"/>
  <c r="R65" i="11"/>
  <c r="R65" i="12" s="1"/>
  <c r="R66" i="17" s="1"/>
  <c r="R65" i="16"/>
  <c r="T65" i="7"/>
  <c r="T65" i="11"/>
  <c r="T65" i="12"/>
  <c r="T65" i="16"/>
  <c r="T66" i="17"/>
  <c r="V65" i="7"/>
  <c r="V65" i="11"/>
  <c r="V65" i="12" s="1"/>
  <c r="V66" i="17" s="1"/>
  <c r="V65" i="16"/>
  <c r="X65" i="7"/>
  <c r="X65" i="11"/>
  <c r="X65" i="12"/>
  <c r="X65" i="16"/>
  <c r="X66" i="17"/>
  <c r="Z65" i="7"/>
  <c r="Z65" i="11"/>
  <c r="Z65" i="12" s="1"/>
  <c r="Z66" i="17" s="1"/>
  <c r="Z65" i="16"/>
  <c r="AB65" i="7"/>
  <c r="AB65" i="11"/>
  <c r="AB65" i="12"/>
  <c r="AB65" i="16"/>
  <c r="AB66" i="17"/>
  <c r="AD65" i="7"/>
  <c r="AD65" i="11"/>
  <c r="AD65" i="12" s="1"/>
  <c r="AD66" i="17" s="1"/>
  <c r="AD65" i="16"/>
  <c r="AF65" i="7"/>
  <c r="AF65" i="11"/>
  <c r="AF65" i="12"/>
  <c r="AF65" i="16"/>
  <c r="AF66" i="17"/>
  <c r="AH65" i="7"/>
  <c r="AH65" i="11"/>
  <c r="AH65" i="12" s="1"/>
  <c r="AH66" i="17" s="1"/>
  <c r="AH65" i="16"/>
  <c r="AJ65" i="7"/>
  <c r="AJ65" i="11"/>
  <c r="AJ65" i="12"/>
  <c r="AJ65" i="16"/>
  <c r="AJ66" i="17"/>
  <c r="AL65" i="7"/>
  <c r="AL65" i="11"/>
  <c r="AL65" i="12" s="1"/>
  <c r="AL65" i="16"/>
  <c r="AL66" i="17" s="1"/>
  <c r="AN65" i="7"/>
  <c r="AN65" i="11"/>
  <c r="AN65" i="12"/>
  <c r="AN65" i="16"/>
  <c r="AN66" i="17"/>
  <c r="AP65" i="7"/>
  <c r="AP65" i="11"/>
  <c r="AP65" i="12" s="1"/>
  <c r="AP66" i="17" s="1"/>
  <c r="AP65" i="16"/>
  <c r="AR65" i="7"/>
  <c r="AR65" i="11"/>
  <c r="AR65" i="12"/>
  <c r="AR65" i="16"/>
  <c r="AR66" i="17"/>
  <c r="AT65" i="7"/>
  <c r="AT65" i="11"/>
  <c r="AT65" i="12" s="1"/>
  <c r="AT66" i="17" s="1"/>
  <c r="AT65" i="16"/>
  <c r="AV65" i="7"/>
  <c r="AV65" i="11"/>
  <c r="AV65" i="12"/>
  <c r="AV65" i="16"/>
  <c r="AV66" i="17"/>
  <c r="AX65" i="7"/>
  <c r="AX65" i="11"/>
  <c r="AX65" i="12" s="1"/>
  <c r="AX66" i="17" s="1"/>
  <c r="AX65" i="16"/>
  <c r="AZ65" i="7"/>
  <c r="AZ65" i="11"/>
  <c r="AZ65" i="12"/>
  <c r="AZ65" i="16"/>
  <c r="AZ66" i="17"/>
  <c r="BB65" i="7"/>
  <c r="BB65" i="11"/>
  <c r="BB65" i="12" s="1"/>
  <c r="BB66" i="17" s="1"/>
  <c r="BB65" i="16"/>
  <c r="BD65" i="7"/>
  <c r="BD65" i="11"/>
  <c r="BD65" i="12"/>
  <c r="BD65" i="16"/>
  <c r="BD66" i="17"/>
  <c r="BE65" i="7"/>
  <c r="BE65" i="11"/>
  <c r="BE65" i="12" s="1"/>
  <c r="BE66" i="17" s="1"/>
  <c r="BE65" i="16"/>
  <c r="D66" i="7"/>
  <c r="D66" i="11"/>
  <c r="D66" i="12" s="1"/>
  <c r="D67" i="17" s="1"/>
  <c r="D66" i="16"/>
  <c r="F66" i="7"/>
  <c r="F66" i="11"/>
  <c r="F66" i="12"/>
  <c r="F66" i="16"/>
  <c r="F67" i="17"/>
  <c r="H66" i="7"/>
  <c r="H66" i="11"/>
  <c r="H66" i="12" s="1"/>
  <c r="H67" i="17" s="1"/>
  <c r="H66" i="16"/>
  <c r="J66" i="7"/>
  <c r="J66" i="11"/>
  <c r="J66" i="12"/>
  <c r="J66" i="16"/>
  <c r="J67" i="17"/>
  <c r="L66" i="7"/>
  <c r="L66" i="11"/>
  <c r="L66" i="12" s="1"/>
  <c r="L67" i="17" s="1"/>
  <c r="L66" i="16"/>
  <c r="N66" i="7"/>
  <c r="N66" i="11"/>
  <c r="N66" i="12"/>
  <c r="N66" i="16"/>
  <c r="N67" i="17"/>
  <c r="P66" i="7"/>
  <c r="P66" i="11"/>
  <c r="P66" i="12" s="1"/>
  <c r="P67" i="17" s="1"/>
  <c r="P66" i="16"/>
  <c r="R66" i="7"/>
  <c r="R66" i="11"/>
  <c r="R66" i="12"/>
  <c r="R66" i="16"/>
  <c r="R67" i="17"/>
  <c r="T66" i="7"/>
  <c r="T66" i="11"/>
  <c r="T66" i="12" s="1"/>
  <c r="T67" i="17" s="1"/>
  <c r="T66" i="16"/>
  <c r="V66" i="7"/>
  <c r="V66" i="11"/>
  <c r="V66" i="12"/>
  <c r="V66" i="16"/>
  <c r="V67" i="17"/>
  <c r="X66" i="7"/>
  <c r="X66" i="11"/>
  <c r="X66" i="12" s="1"/>
  <c r="X67" i="17" s="1"/>
  <c r="X66" i="16"/>
  <c r="Z66" i="7"/>
  <c r="Z66" i="11"/>
  <c r="Z66" i="12"/>
  <c r="Z66" i="16"/>
  <c r="Z67" i="17"/>
  <c r="AB66" i="7"/>
  <c r="AB66" i="11"/>
  <c r="AB66" i="12" s="1"/>
  <c r="AB67" i="17" s="1"/>
  <c r="AB66" i="16"/>
  <c r="AD66" i="7"/>
  <c r="AD66" i="11"/>
  <c r="AD66" i="12"/>
  <c r="AD66" i="16"/>
  <c r="AD67" i="17"/>
  <c r="AF66" i="7"/>
  <c r="AF66" i="11"/>
  <c r="AF66" i="12" s="1"/>
  <c r="AF67" i="17" s="1"/>
  <c r="AF66" i="16"/>
  <c r="AH66" i="7"/>
  <c r="AH66" i="11"/>
  <c r="AH66" i="12"/>
  <c r="AH66" i="16"/>
  <c r="AH67" i="17"/>
  <c r="AJ66" i="7"/>
  <c r="AJ66" i="11"/>
  <c r="AJ66" i="12" s="1"/>
  <c r="AJ67" i="17" s="1"/>
  <c r="AJ66" i="16"/>
  <c r="AL66" i="7"/>
  <c r="AL66" i="11"/>
  <c r="AL66" i="12"/>
  <c r="AL66" i="16"/>
  <c r="AL67" i="17"/>
  <c r="AN66" i="7"/>
  <c r="AN66" i="11"/>
  <c r="AN66" i="12" s="1"/>
  <c r="AN67" i="17" s="1"/>
  <c r="AN66" i="16"/>
  <c r="AP66" i="7"/>
  <c r="AP66" i="11"/>
  <c r="AP66" i="12"/>
  <c r="AP66" i="16"/>
  <c r="AP67" i="17"/>
  <c r="AR66" i="7"/>
  <c r="AR66" i="11"/>
  <c r="AR66" i="12" s="1"/>
  <c r="AR67" i="17" s="1"/>
  <c r="AR66" i="16"/>
  <c r="AT66" i="7"/>
  <c r="AT66" i="11"/>
  <c r="AT66" i="12"/>
  <c r="AT66" i="16"/>
  <c r="AT67" i="17"/>
  <c r="AV66" i="7"/>
  <c r="AV66" i="11"/>
  <c r="AV66" i="12" s="1"/>
  <c r="AV67" i="17" s="1"/>
  <c r="AV66" i="16"/>
  <c r="AX66" i="7"/>
  <c r="AX66" i="11"/>
  <c r="AX66" i="12"/>
  <c r="AX66" i="16"/>
  <c r="AX67" i="17"/>
  <c r="AZ66" i="7"/>
  <c r="AZ66" i="11"/>
  <c r="AZ66" i="12" s="1"/>
  <c r="AZ67" i="17" s="1"/>
  <c r="AZ66" i="16"/>
  <c r="BB66" i="7"/>
  <c r="BB66" i="11"/>
  <c r="BB66" i="12"/>
  <c r="BB66" i="16"/>
  <c r="BB67" i="17"/>
  <c r="BD66" i="7"/>
  <c r="BD66" i="11"/>
  <c r="BD66" i="12" s="1"/>
  <c r="BD67" i="17" s="1"/>
  <c r="BD66" i="16"/>
  <c r="BE66" i="7"/>
  <c r="BE66" i="11"/>
  <c r="BE66" i="12"/>
  <c r="BE66" i="16"/>
  <c r="BE67" i="17"/>
  <c r="D67" i="7"/>
  <c r="D67" i="11"/>
  <c r="D67" i="12"/>
  <c r="D67" i="16"/>
  <c r="D68" i="17"/>
  <c r="F67" i="7"/>
  <c r="F67" i="11"/>
  <c r="F67" i="12" s="1"/>
  <c r="F68" i="17" s="1"/>
  <c r="F67" i="16"/>
  <c r="H67" i="7"/>
  <c r="H67" i="11"/>
  <c r="H67" i="12"/>
  <c r="H67" i="16"/>
  <c r="H68" i="17"/>
  <c r="J67" i="7"/>
  <c r="J67" i="11"/>
  <c r="J67" i="12" s="1"/>
  <c r="J68" i="17" s="1"/>
  <c r="J67" i="16"/>
  <c r="L67" i="7"/>
  <c r="L67" i="11"/>
  <c r="L67" i="12"/>
  <c r="L67" i="16"/>
  <c r="L68" i="17"/>
  <c r="N67" i="7"/>
  <c r="N67" i="11"/>
  <c r="N67" i="12" s="1"/>
  <c r="N68" i="17" s="1"/>
  <c r="N67" i="16"/>
  <c r="P67" i="7"/>
  <c r="P67" i="11"/>
  <c r="P67" i="12"/>
  <c r="P67" i="16"/>
  <c r="P68" i="17"/>
  <c r="R67" i="7"/>
  <c r="R67" i="11"/>
  <c r="R67" i="12" s="1"/>
  <c r="R68" i="17" s="1"/>
  <c r="R67" i="16"/>
  <c r="T67" i="7"/>
  <c r="T67" i="11"/>
  <c r="T67" i="12"/>
  <c r="T67" i="16"/>
  <c r="T68" i="17"/>
  <c r="V67" i="7"/>
  <c r="V67" i="11"/>
  <c r="V67" i="12" s="1"/>
  <c r="V68" i="17" s="1"/>
  <c r="V67" i="16"/>
  <c r="X67" i="7"/>
  <c r="X67" i="11"/>
  <c r="X67" i="12"/>
  <c r="X67" i="16"/>
  <c r="X68" i="17"/>
  <c r="Z67" i="7"/>
  <c r="Z67" i="11"/>
  <c r="Z67" i="12" s="1"/>
  <c r="Z68" i="17" s="1"/>
  <c r="Z67" i="16"/>
  <c r="AB67" i="7"/>
  <c r="AB67" i="11"/>
  <c r="AB67" i="12"/>
  <c r="AB67" i="16"/>
  <c r="AB68" i="17"/>
  <c r="AD67" i="7"/>
  <c r="AD67" i="11"/>
  <c r="AD67" i="12" s="1"/>
  <c r="AD68" i="17" s="1"/>
  <c r="AD67" i="16"/>
  <c r="AF67" i="7"/>
  <c r="AF67" i="11"/>
  <c r="AF67" i="12"/>
  <c r="AF67" i="16"/>
  <c r="AF68" i="17"/>
  <c r="AH67" i="7"/>
  <c r="AH67" i="11"/>
  <c r="AH67" i="12" s="1"/>
  <c r="AH68" i="17" s="1"/>
  <c r="AH67" i="16"/>
  <c r="AJ67" i="7"/>
  <c r="AJ67" i="11"/>
  <c r="AJ67" i="12"/>
  <c r="AJ67" i="16"/>
  <c r="AJ68" i="17"/>
  <c r="AL67" i="7"/>
  <c r="AL67" i="11"/>
  <c r="AL67" i="12" s="1"/>
  <c r="AL68" i="17" s="1"/>
  <c r="AL67" i="16"/>
  <c r="AN67" i="7"/>
  <c r="AN67" i="11"/>
  <c r="AN67" i="12"/>
  <c r="AN67" i="16"/>
  <c r="AN68" i="17"/>
  <c r="AP67" i="7"/>
  <c r="AP67" i="11"/>
  <c r="AP67" i="12" s="1"/>
  <c r="AP68" i="17" s="1"/>
  <c r="AP67" i="16"/>
  <c r="AR67" i="7"/>
  <c r="AR67" i="11"/>
  <c r="AR67" i="12"/>
  <c r="AR67" i="16"/>
  <c r="AR68" i="17"/>
  <c r="AT67" i="7"/>
  <c r="AT67" i="11"/>
  <c r="AT67" i="12" s="1"/>
  <c r="AT68" i="17" s="1"/>
  <c r="AT67" i="16"/>
  <c r="AV67" i="7"/>
  <c r="AV67" i="11"/>
  <c r="AV67" i="12"/>
  <c r="AV67" i="16"/>
  <c r="AV68" i="17"/>
  <c r="AX67" i="7"/>
  <c r="AX67" i="11"/>
  <c r="AX67" i="12" s="1"/>
  <c r="AX68" i="17" s="1"/>
  <c r="AX67" i="16"/>
  <c r="AZ67" i="7"/>
  <c r="AZ67" i="11"/>
  <c r="AZ67" i="12"/>
  <c r="AZ67" i="16"/>
  <c r="AZ68" i="17"/>
  <c r="BB67" i="7"/>
  <c r="BB67" i="11"/>
  <c r="BB67" i="12" s="1"/>
  <c r="BB68" i="17" s="1"/>
  <c r="BB67" i="16"/>
  <c r="BD67" i="7"/>
  <c r="BD67" i="11"/>
  <c r="BD67" i="12"/>
  <c r="BD67" i="16"/>
  <c r="BD68" i="17"/>
  <c r="BE67" i="7"/>
  <c r="BE67" i="11"/>
  <c r="BE67" i="12" s="1"/>
  <c r="BE68" i="17" s="1"/>
  <c r="BE67" i="16"/>
  <c r="D68" i="7"/>
  <c r="D68" i="11"/>
  <c r="D68" i="12" s="1"/>
  <c r="D69" i="17" s="1"/>
  <c r="D68" i="16"/>
  <c r="F68" i="7"/>
  <c r="F68" i="11"/>
  <c r="F68" i="12"/>
  <c r="F68" i="16"/>
  <c r="F69" i="17"/>
  <c r="H68" i="7"/>
  <c r="H68" i="11"/>
  <c r="H68" i="12" s="1"/>
  <c r="H69" i="17" s="1"/>
  <c r="H68" i="16"/>
  <c r="J68" i="7"/>
  <c r="J68" i="11"/>
  <c r="J68" i="12"/>
  <c r="J68" i="16"/>
  <c r="J69" i="17"/>
  <c r="L68" i="7"/>
  <c r="L68" i="11"/>
  <c r="L68" i="12" s="1"/>
  <c r="L69" i="17" s="1"/>
  <c r="L68" i="16"/>
  <c r="N68" i="7"/>
  <c r="N68" i="11"/>
  <c r="N68" i="12"/>
  <c r="N68" i="16"/>
  <c r="N69" i="17"/>
  <c r="P68" i="7"/>
  <c r="P68" i="11"/>
  <c r="P68" i="12" s="1"/>
  <c r="P69" i="17" s="1"/>
  <c r="P68" i="16"/>
  <c r="R68" i="7"/>
  <c r="R68" i="11"/>
  <c r="R68" i="12"/>
  <c r="R68" i="16"/>
  <c r="R69" i="17"/>
  <c r="T68" i="7"/>
  <c r="T68" i="11"/>
  <c r="T68" i="12" s="1"/>
  <c r="T69" i="17" s="1"/>
  <c r="T68" i="16"/>
  <c r="V68" i="7"/>
  <c r="V68" i="11"/>
  <c r="V68" i="12"/>
  <c r="V68" i="16"/>
  <c r="V69" i="17"/>
  <c r="X68" i="7"/>
  <c r="X68" i="11"/>
  <c r="X68" i="12" s="1"/>
  <c r="X69" i="17" s="1"/>
  <c r="X68" i="16"/>
  <c r="Z68" i="7"/>
  <c r="Z68" i="11"/>
  <c r="Z68" i="12"/>
  <c r="Z68" i="16"/>
  <c r="Z69" i="17"/>
  <c r="AB68" i="7"/>
  <c r="AB68" i="11"/>
  <c r="AB68" i="12" s="1"/>
  <c r="AB69" i="17" s="1"/>
  <c r="AB68" i="16"/>
  <c r="AD68" i="7"/>
  <c r="AD68" i="11"/>
  <c r="AD68" i="12"/>
  <c r="AD68" i="16"/>
  <c r="AD69" i="17"/>
  <c r="AF68" i="7"/>
  <c r="AF68" i="11"/>
  <c r="AF68" i="12" s="1"/>
  <c r="AF69" i="17" s="1"/>
  <c r="AF68" i="16"/>
  <c r="AH68" i="7"/>
  <c r="AH68" i="11"/>
  <c r="AH68" i="12"/>
  <c r="AH68" i="16"/>
  <c r="AH69" i="17"/>
  <c r="AJ68" i="7"/>
  <c r="AJ68" i="11"/>
  <c r="AJ68" i="12" s="1"/>
  <c r="AJ69" i="17" s="1"/>
  <c r="AJ68" i="16"/>
  <c r="AL68" i="7"/>
  <c r="AL68" i="11"/>
  <c r="AL68" i="12"/>
  <c r="AL68" i="16"/>
  <c r="AL69" i="17"/>
  <c r="AN68" i="7"/>
  <c r="AN68" i="11"/>
  <c r="AN68" i="12" s="1"/>
  <c r="AN69" i="17" s="1"/>
  <c r="AN68" i="16"/>
  <c r="AP68" i="7"/>
  <c r="AP68" i="11"/>
  <c r="AP68" i="12"/>
  <c r="AP68" i="16"/>
  <c r="AP69" i="17"/>
  <c r="AR68" i="7"/>
  <c r="AR68" i="11"/>
  <c r="AR68" i="12" s="1"/>
  <c r="AR69" i="17" s="1"/>
  <c r="AR68" i="16"/>
  <c r="AT68" i="7"/>
  <c r="AT68" i="11"/>
  <c r="AT68" i="12"/>
  <c r="AT68" i="16"/>
  <c r="AT69" i="17"/>
  <c r="AV68" i="7"/>
  <c r="AV68" i="11"/>
  <c r="AV68" i="12" s="1"/>
  <c r="AV69" i="17" s="1"/>
  <c r="AV68" i="16"/>
  <c r="AX68" i="7"/>
  <c r="AX68" i="11"/>
  <c r="AX68" i="12"/>
  <c r="AX68" i="16"/>
  <c r="AX69" i="17"/>
  <c r="AZ68" i="7"/>
  <c r="AZ68" i="11"/>
  <c r="AZ68" i="12" s="1"/>
  <c r="AZ69" i="17" s="1"/>
  <c r="AZ68" i="16"/>
  <c r="BB68" i="7"/>
  <c r="BB68" i="11"/>
  <c r="BB68" i="12"/>
  <c r="BB68" i="16"/>
  <c r="BB69" i="17"/>
  <c r="BD68" i="7"/>
  <c r="BD68" i="11"/>
  <c r="BD68" i="12" s="1"/>
  <c r="BD69" i="17" s="1"/>
  <c r="BD68" i="16"/>
  <c r="BE68" i="7"/>
  <c r="BE68" i="11"/>
  <c r="BE68" i="12"/>
  <c r="BE68" i="16"/>
  <c r="BE69" i="17"/>
  <c r="D70" i="7"/>
  <c r="D70" i="11"/>
  <c r="D70" i="12"/>
  <c r="D70" i="16"/>
  <c r="D71" i="17"/>
  <c r="F70" i="7"/>
  <c r="F70" i="11"/>
  <c r="F70" i="12" s="1"/>
  <c r="F71" i="17" s="1"/>
  <c r="F70" i="16"/>
  <c r="H70" i="7"/>
  <c r="H70" i="11"/>
  <c r="H70" i="12"/>
  <c r="H70" i="16"/>
  <c r="H71" i="17"/>
  <c r="J70" i="7"/>
  <c r="J70" i="11"/>
  <c r="J70" i="12" s="1"/>
  <c r="J71" i="17" s="1"/>
  <c r="J70" i="16"/>
  <c r="L70" i="7"/>
  <c r="L70" i="11"/>
  <c r="L70" i="12"/>
  <c r="L70" i="16"/>
  <c r="L71" i="17"/>
  <c r="N70" i="7"/>
  <c r="N70" i="11"/>
  <c r="N70" i="12" s="1"/>
  <c r="N71" i="17" s="1"/>
  <c r="N70" i="16"/>
  <c r="P70" i="7"/>
  <c r="P70" i="11"/>
  <c r="P70" i="12"/>
  <c r="P70" i="16"/>
  <c r="P71" i="17"/>
  <c r="R70" i="7"/>
  <c r="R70" i="11"/>
  <c r="R70" i="12" s="1"/>
  <c r="R71" i="17" s="1"/>
  <c r="R70" i="16"/>
  <c r="T70" i="7"/>
  <c r="T70" i="11"/>
  <c r="T70" i="12"/>
  <c r="T70" i="16"/>
  <c r="T71" i="17"/>
  <c r="V70" i="7"/>
  <c r="V70" i="11"/>
  <c r="V70" i="12" s="1"/>
  <c r="V71" i="17" s="1"/>
  <c r="V70" i="16"/>
  <c r="X70" i="7"/>
  <c r="X70" i="11"/>
  <c r="X70" i="12"/>
  <c r="X70" i="16"/>
  <c r="X71" i="17"/>
  <c r="Z70" i="7"/>
  <c r="Z70" i="11"/>
  <c r="Z70" i="12" s="1"/>
  <c r="Z71" i="17" s="1"/>
  <c r="Z70" i="16"/>
  <c r="AB70" i="7"/>
  <c r="AB70" i="11"/>
  <c r="AB70" i="12"/>
  <c r="AB70" i="16"/>
  <c r="AB71" i="17"/>
  <c r="AD70" i="7"/>
  <c r="AD70" i="11"/>
  <c r="AD70" i="12" s="1"/>
  <c r="AD71" i="17" s="1"/>
  <c r="AD70" i="16"/>
  <c r="AF70" i="7"/>
  <c r="AF70" i="11"/>
  <c r="AF70" i="12"/>
  <c r="AF70" i="16"/>
  <c r="AF71" i="17"/>
  <c r="AH70" i="7"/>
  <c r="AH70" i="11"/>
  <c r="AH70" i="12" s="1"/>
  <c r="AH71" i="17" s="1"/>
  <c r="AH70" i="16"/>
  <c r="AJ70" i="7"/>
  <c r="AJ70" i="11"/>
  <c r="AJ70" i="12"/>
  <c r="AJ70" i="16"/>
  <c r="AJ71" i="17"/>
  <c r="AL70" i="7"/>
  <c r="AL70" i="11"/>
  <c r="AL70" i="12" s="1"/>
  <c r="AL71" i="17" s="1"/>
  <c r="AL70" i="16"/>
  <c r="AN70" i="7"/>
  <c r="AN70" i="11"/>
  <c r="AN70" i="12"/>
  <c r="AN70" i="16"/>
  <c r="AN71" i="17"/>
  <c r="AP70" i="7"/>
  <c r="AP70" i="11"/>
  <c r="AP70" i="12" s="1"/>
  <c r="AP71" i="17" s="1"/>
  <c r="AP70" i="16"/>
  <c r="AR70" i="7"/>
  <c r="AR70" i="11"/>
  <c r="AR70" i="12"/>
  <c r="AR70" i="16"/>
  <c r="AR71" i="17"/>
  <c r="AT70" i="7"/>
  <c r="AT70" i="11"/>
  <c r="AT70" i="12" s="1"/>
  <c r="AT71" i="17" s="1"/>
  <c r="AT70" i="16"/>
  <c r="AV70" i="7"/>
  <c r="AV70" i="11"/>
  <c r="AV70" i="12"/>
  <c r="AV70" i="16"/>
  <c r="AV71" i="17"/>
  <c r="AX70" i="7"/>
  <c r="AX70" i="11"/>
  <c r="AX70" i="12" s="1"/>
  <c r="AX71" i="17" s="1"/>
  <c r="AX70" i="16"/>
  <c r="AZ70" i="7"/>
  <c r="AZ70" i="11"/>
  <c r="AZ70" i="12"/>
  <c r="AZ70" i="16"/>
  <c r="AZ71" i="17"/>
  <c r="BB70" i="7"/>
  <c r="BB70" i="11"/>
  <c r="BB70" i="12" s="1"/>
  <c r="BB71" i="17" s="1"/>
  <c r="BB70" i="16"/>
  <c r="BD70" i="7"/>
  <c r="BD70" i="11"/>
  <c r="BD70" i="12"/>
  <c r="BD70" i="16"/>
  <c r="BD71" i="17"/>
  <c r="BE70" i="7"/>
  <c r="BE70" i="11"/>
  <c r="BE70" i="12" s="1"/>
  <c r="BE71" i="17" s="1"/>
  <c r="BE70" i="16"/>
  <c r="D71" i="7"/>
  <c r="D71" i="11"/>
  <c r="D71" i="12" s="1"/>
  <c r="D72" i="17" s="1"/>
  <c r="D71" i="16"/>
  <c r="F71" i="7"/>
  <c r="F71" i="11"/>
  <c r="F71" i="12"/>
  <c r="F71" i="16"/>
  <c r="F72" i="17"/>
  <c r="H71" i="7"/>
  <c r="H71" i="11"/>
  <c r="H71" i="12" s="1"/>
  <c r="H72" i="17" s="1"/>
  <c r="H71" i="16"/>
  <c r="J71" i="7"/>
  <c r="J71" i="11"/>
  <c r="J71" i="12"/>
  <c r="J71" i="16"/>
  <c r="J72" i="17"/>
  <c r="L71" i="7"/>
  <c r="L71" i="11"/>
  <c r="L71" i="12" s="1"/>
  <c r="L72" i="17" s="1"/>
  <c r="L71" i="16"/>
  <c r="N71" i="7"/>
  <c r="N71" i="11"/>
  <c r="N71" i="12"/>
  <c r="N71" i="16"/>
  <c r="N72" i="17"/>
  <c r="P71" i="7"/>
  <c r="P71" i="11"/>
  <c r="P71" i="12" s="1"/>
  <c r="P72" i="17" s="1"/>
  <c r="P71" i="16"/>
  <c r="R71" i="7"/>
  <c r="R71" i="11"/>
  <c r="R71" i="12"/>
  <c r="R71" i="16"/>
  <c r="R72" i="17"/>
  <c r="T71" i="7"/>
  <c r="T71" i="11"/>
  <c r="T71" i="12" s="1"/>
  <c r="T72" i="17" s="1"/>
  <c r="T71" i="16"/>
  <c r="V71" i="7"/>
  <c r="V71" i="11"/>
  <c r="V71" i="12"/>
  <c r="V71" i="16"/>
  <c r="V72" i="17"/>
  <c r="X71" i="7"/>
  <c r="X71" i="11"/>
  <c r="X71" i="12" s="1"/>
  <c r="X72" i="17" s="1"/>
  <c r="X71" i="16"/>
  <c r="Z71" i="7"/>
  <c r="Z71" i="11"/>
  <c r="Z71" i="12"/>
  <c r="Z71" i="16"/>
  <c r="Z72" i="17"/>
  <c r="AB71" i="7"/>
  <c r="AB71" i="11"/>
  <c r="AB71" i="12" s="1"/>
  <c r="AB72" i="17" s="1"/>
  <c r="AB71" i="16"/>
  <c r="AD71" i="7"/>
  <c r="AD71" i="11"/>
  <c r="AD71" i="12"/>
  <c r="AD71" i="16"/>
  <c r="AD72" i="17"/>
  <c r="AF71" i="7"/>
  <c r="AF71" i="11"/>
  <c r="AF71" i="12" s="1"/>
  <c r="AF72" i="17" s="1"/>
  <c r="AF71" i="16"/>
  <c r="AH71" i="7"/>
  <c r="AH71" i="11"/>
  <c r="AH71" i="12"/>
  <c r="AH71" i="16"/>
  <c r="AH72" i="17"/>
  <c r="AJ71" i="7"/>
  <c r="AJ71" i="11"/>
  <c r="AJ71" i="12" s="1"/>
  <c r="AJ72" i="17" s="1"/>
  <c r="AJ71" i="16"/>
  <c r="AL71" i="7"/>
  <c r="AL71" i="11"/>
  <c r="AL71" i="12"/>
  <c r="AL71" i="16"/>
  <c r="AL72" i="17"/>
  <c r="AN71" i="7"/>
  <c r="AN71" i="11"/>
  <c r="AN71" i="12" s="1"/>
  <c r="AN72" i="17" s="1"/>
  <c r="AN71" i="16"/>
  <c r="AP71" i="7"/>
  <c r="AP71" i="11"/>
  <c r="AP71" i="12"/>
  <c r="AP71" i="16"/>
  <c r="AP72" i="17"/>
  <c r="AR71" i="7"/>
  <c r="AR71" i="11"/>
  <c r="AR71" i="12" s="1"/>
  <c r="AR72" i="17" s="1"/>
  <c r="AR71" i="16"/>
  <c r="AT71" i="7"/>
  <c r="AT71" i="11"/>
  <c r="AT71" i="12"/>
  <c r="AT71" i="16"/>
  <c r="AT72" i="17"/>
  <c r="AV71" i="7"/>
  <c r="AV71" i="11"/>
  <c r="AV71" i="12" s="1"/>
  <c r="AV72" i="17" s="1"/>
  <c r="AV71" i="16"/>
  <c r="AX71" i="7"/>
  <c r="AX71" i="11"/>
  <c r="AX71" i="12"/>
  <c r="AX71" i="16"/>
  <c r="AX72" i="17"/>
  <c r="AZ71" i="7"/>
  <c r="AZ71" i="11"/>
  <c r="AZ71" i="12" s="1"/>
  <c r="AZ72" i="17" s="1"/>
  <c r="AZ71" i="16"/>
  <c r="BB71" i="7"/>
  <c r="BB71" i="11"/>
  <c r="BB71" i="12"/>
  <c r="BB71" i="16"/>
  <c r="BB72" i="17"/>
  <c r="BD71" i="7"/>
  <c r="BD71" i="11"/>
  <c r="BD71" i="12" s="1"/>
  <c r="BD72" i="17" s="1"/>
  <c r="BD71" i="16"/>
  <c r="BE71" i="7"/>
  <c r="BE71" i="11"/>
  <c r="BE71" i="12"/>
  <c r="BE71" i="16"/>
  <c r="BE72" i="17"/>
  <c r="D72" i="7"/>
  <c r="D72" i="11"/>
  <c r="D72" i="12"/>
  <c r="D72" i="16"/>
  <c r="D73" i="17"/>
  <c r="F72" i="7"/>
  <c r="F72" i="11"/>
  <c r="F72" i="12" s="1"/>
  <c r="F73" i="17" s="1"/>
  <c r="F72" i="16"/>
  <c r="H72" i="7"/>
  <c r="H72" i="11"/>
  <c r="H72" i="12"/>
  <c r="H72" i="16"/>
  <c r="H73" i="17"/>
  <c r="J72" i="7"/>
  <c r="J72" i="11"/>
  <c r="J72" i="12" s="1"/>
  <c r="J73" i="17" s="1"/>
  <c r="J72" i="16"/>
  <c r="L72" i="7"/>
  <c r="L72" i="11"/>
  <c r="L72" i="12"/>
  <c r="L72" i="16"/>
  <c r="L73" i="17"/>
  <c r="N72" i="7"/>
  <c r="N72" i="11"/>
  <c r="N72" i="12" s="1"/>
  <c r="N73" i="17" s="1"/>
  <c r="N72" i="16"/>
  <c r="P72" i="7"/>
  <c r="P72" i="11"/>
  <c r="P72" i="12"/>
  <c r="P72" i="16"/>
  <c r="P73" i="17"/>
  <c r="R72" i="7"/>
  <c r="R72" i="11"/>
  <c r="R72" i="12" s="1"/>
  <c r="R73" i="17" s="1"/>
  <c r="R72" i="16"/>
  <c r="T72" i="7"/>
  <c r="T72" i="11"/>
  <c r="T72" i="12"/>
  <c r="T72" i="16"/>
  <c r="T73" i="17"/>
  <c r="V72" i="7"/>
  <c r="V72" i="11"/>
  <c r="V72" i="12" s="1"/>
  <c r="V73" i="17" s="1"/>
  <c r="V72" i="16"/>
  <c r="X72" i="7"/>
  <c r="X72" i="11"/>
  <c r="X72" i="12"/>
  <c r="X72" i="16"/>
  <c r="X73" i="17"/>
  <c r="Z72" i="7"/>
  <c r="Z72" i="11"/>
  <c r="Z72" i="12" s="1"/>
  <c r="Z73" i="17" s="1"/>
  <c r="Z72" i="16"/>
  <c r="AB72" i="7"/>
  <c r="AB72" i="11"/>
  <c r="AB72" i="12"/>
  <c r="AB72" i="16"/>
  <c r="AB73" i="17"/>
  <c r="AD72" i="7"/>
  <c r="AD72" i="11"/>
  <c r="AD72" i="12" s="1"/>
  <c r="AD73" i="17" s="1"/>
  <c r="AD72" i="16"/>
  <c r="AF72" i="7"/>
  <c r="AF72" i="11"/>
  <c r="AF72" i="12"/>
  <c r="AF72" i="16"/>
  <c r="AF73" i="17"/>
  <c r="AH72" i="7"/>
  <c r="AH72" i="11"/>
  <c r="AH72" i="12" s="1"/>
  <c r="AH73" i="17" s="1"/>
  <c r="AH72" i="16"/>
  <c r="AJ72" i="7"/>
  <c r="AJ72" i="11"/>
  <c r="AJ72" i="12"/>
  <c r="AJ72" i="16"/>
  <c r="AJ73" i="17"/>
  <c r="AL72" i="7"/>
  <c r="AL72" i="11"/>
  <c r="AL72" i="12" s="1"/>
  <c r="AL73" i="17" s="1"/>
  <c r="AL72" i="16"/>
  <c r="AN72" i="7"/>
  <c r="AN72" i="11"/>
  <c r="AN72" i="12"/>
  <c r="AN72" i="16"/>
  <c r="AN73" i="17"/>
  <c r="AP72" i="7"/>
  <c r="AP72" i="11"/>
  <c r="AP72" i="12" s="1"/>
  <c r="AP73" i="17" s="1"/>
  <c r="AP72" i="16"/>
  <c r="AR72" i="7"/>
  <c r="AR72" i="11"/>
  <c r="AR72" i="12"/>
  <c r="AR72" i="16"/>
  <c r="AR73" i="17"/>
  <c r="AT72" i="7"/>
  <c r="AT72" i="11"/>
  <c r="AT72" i="12" s="1"/>
  <c r="AT73" i="17" s="1"/>
  <c r="AT72" i="16"/>
  <c r="AV72" i="7"/>
  <c r="AV72" i="11"/>
  <c r="AV72" i="12"/>
  <c r="AV72" i="16"/>
  <c r="AV73" i="17"/>
  <c r="AX72" i="7"/>
  <c r="AX72" i="11"/>
  <c r="AX72" i="12" s="1"/>
  <c r="AX73" i="17" s="1"/>
  <c r="AX72" i="16"/>
  <c r="AZ72" i="7"/>
  <c r="AZ72" i="11"/>
  <c r="AZ72" i="12"/>
  <c r="AZ72" i="16"/>
  <c r="AZ73" i="17"/>
  <c r="BB72" i="7"/>
  <c r="BB72" i="11"/>
  <c r="BB72" i="12" s="1"/>
  <c r="BB73" i="17" s="1"/>
  <c r="BB72" i="16"/>
  <c r="BD72" i="7"/>
  <c r="BD72" i="11"/>
  <c r="BD72" i="12"/>
  <c r="BD72" i="16"/>
  <c r="BD73" i="17"/>
  <c r="BE72" i="7"/>
  <c r="BE72" i="11"/>
  <c r="BE72" i="12" s="1"/>
  <c r="BE73" i="17" s="1"/>
  <c r="BE72" i="16"/>
  <c r="D74" i="7"/>
  <c r="D74" i="11"/>
  <c r="D74" i="12" s="1"/>
  <c r="D75" i="17" s="1"/>
  <c r="D74" i="16"/>
  <c r="F74" i="7"/>
  <c r="F74" i="11"/>
  <c r="F74" i="12"/>
  <c r="F74" i="16"/>
  <c r="F75" i="17"/>
  <c r="H74" i="7"/>
  <c r="H74" i="11"/>
  <c r="H74" i="12" s="1"/>
  <c r="H75" i="17" s="1"/>
  <c r="H74" i="16"/>
  <c r="J74" i="7"/>
  <c r="J74" i="11"/>
  <c r="J74" i="12"/>
  <c r="J74" i="16"/>
  <c r="J75" i="17"/>
  <c r="L74" i="7"/>
  <c r="L74" i="11"/>
  <c r="L74" i="12" s="1"/>
  <c r="L75" i="17" s="1"/>
  <c r="L74" i="16"/>
  <c r="N74" i="11"/>
  <c r="N74" i="16"/>
  <c r="P74" i="7"/>
  <c r="P74" i="11"/>
  <c r="P74" i="12"/>
  <c r="P74" i="16"/>
  <c r="P75" i="17"/>
  <c r="R74" i="7"/>
  <c r="R74" i="11"/>
  <c r="R74" i="12"/>
  <c r="R74" i="16"/>
  <c r="R75" i="17"/>
  <c r="T74" i="7"/>
  <c r="T74" i="11"/>
  <c r="T74" i="12"/>
  <c r="T74" i="16"/>
  <c r="T75" i="17"/>
  <c r="V74" i="7"/>
  <c r="V74" i="11"/>
  <c r="V74" i="12"/>
  <c r="V74" i="16"/>
  <c r="V75" i="17"/>
  <c r="X74" i="7"/>
  <c r="X74" i="11"/>
  <c r="X74" i="12"/>
  <c r="X74" i="16"/>
  <c r="X75" i="17"/>
  <c r="Z74" i="7"/>
  <c r="Z74" i="11"/>
  <c r="Z74" i="12"/>
  <c r="Z74" i="16"/>
  <c r="Z75" i="17" s="1"/>
  <c r="AB74" i="7"/>
  <c r="AB74" i="11"/>
  <c r="AB74" i="12"/>
  <c r="AB74" i="16"/>
  <c r="AB75" i="17"/>
  <c r="AD74" i="7"/>
  <c r="AD74" i="11"/>
  <c r="AD74" i="12"/>
  <c r="AD74" i="16"/>
  <c r="AD75" i="17"/>
  <c r="AF74" i="7"/>
  <c r="AF74" i="11"/>
  <c r="AF74" i="12"/>
  <c r="AF74" i="16"/>
  <c r="AF75" i="17"/>
  <c r="AH74" i="7"/>
  <c r="AH74" i="11"/>
  <c r="AH74" i="12"/>
  <c r="AH74" i="16"/>
  <c r="AH75" i="17"/>
  <c r="AJ74" i="7"/>
  <c r="AJ74" i="11"/>
  <c r="AJ74" i="12"/>
  <c r="AJ74" i="16"/>
  <c r="AJ75" i="17"/>
  <c r="AL74" i="7"/>
  <c r="AL74" i="11"/>
  <c r="AL74" i="12"/>
  <c r="AL74" i="16"/>
  <c r="AL75" i="17"/>
  <c r="AN74" i="7"/>
  <c r="AN74" i="11"/>
  <c r="AN74" i="12"/>
  <c r="AN74" i="16"/>
  <c r="AN75" i="17" s="1"/>
  <c r="AP74" i="7"/>
  <c r="AP74" i="11"/>
  <c r="AP74" i="12"/>
  <c r="AP74" i="16"/>
  <c r="AP75" i="17"/>
  <c r="AR74" i="7"/>
  <c r="AR74" i="16"/>
  <c r="AT74" i="7"/>
  <c r="AT74" i="11"/>
  <c r="AT74" i="12"/>
  <c r="AT74" i="16"/>
  <c r="AT75" i="17"/>
  <c r="AV74" i="7"/>
  <c r="AV74" i="11"/>
  <c r="AV74" i="12" s="1"/>
  <c r="AV75" i="17" s="1"/>
  <c r="AV74" i="16"/>
  <c r="AX74" i="7"/>
  <c r="AX74" i="11"/>
  <c r="AX74" i="12"/>
  <c r="AX74" i="16"/>
  <c r="AX75" i="17"/>
  <c r="AZ74" i="7"/>
  <c r="AZ74" i="11"/>
  <c r="AZ74" i="12" s="1"/>
  <c r="AZ75" i="17" s="1"/>
  <c r="AZ74" i="16"/>
  <c r="BB74" i="7"/>
  <c r="BB74" i="11"/>
  <c r="BB74" i="12"/>
  <c r="BB74" i="16"/>
  <c r="BB75" i="17"/>
  <c r="BD74" i="7"/>
  <c r="BD74" i="11"/>
  <c r="BD74" i="12" s="1"/>
  <c r="BD75" i="17" s="1"/>
  <c r="BD74" i="16"/>
  <c r="BE74" i="7"/>
  <c r="BE74" i="16"/>
  <c r="D76" i="7"/>
  <c r="D76" i="11"/>
  <c r="D76" i="12"/>
  <c r="D76" i="16"/>
  <c r="D77" i="17"/>
  <c r="F76" i="7"/>
  <c r="F76" i="11"/>
  <c r="F76" i="12" s="1"/>
  <c r="F77" i="17" s="1"/>
  <c r="F76" i="16"/>
  <c r="H76" i="7"/>
  <c r="H76" i="11"/>
  <c r="H76" i="12"/>
  <c r="H76" i="16"/>
  <c r="H77" i="17"/>
  <c r="J76" i="7"/>
  <c r="J76" i="11"/>
  <c r="J76" i="12" s="1"/>
  <c r="J77" i="17" s="1"/>
  <c r="J76" i="16"/>
  <c r="L76" i="7"/>
  <c r="L76" i="11"/>
  <c r="L76" i="12"/>
  <c r="L76" i="16"/>
  <c r="L77" i="17"/>
  <c r="N76" i="7"/>
  <c r="N76" i="11"/>
  <c r="N76" i="12" s="1"/>
  <c r="N77" i="17" s="1"/>
  <c r="N76" i="16"/>
  <c r="P76" i="7"/>
  <c r="P76" i="11"/>
  <c r="P76" i="12"/>
  <c r="P76" i="16"/>
  <c r="P77" i="17"/>
  <c r="R76" i="7"/>
  <c r="R76" i="11"/>
  <c r="R76" i="12" s="1"/>
  <c r="R77" i="17" s="1"/>
  <c r="R76" i="16"/>
  <c r="T76" i="7"/>
  <c r="T76" i="11"/>
  <c r="T76" i="12"/>
  <c r="T76" i="16"/>
  <c r="T77" i="17"/>
  <c r="V76" i="7"/>
  <c r="V76" i="11"/>
  <c r="V76" i="12" s="1"/>
  <c r="V77" i="17" s="1"/>
  <c r="V76" i="16"/>
  <c r="X76" i="7"/>
  <c r="X76" i="11"/>
  <c r="X76" i="12"/>
  <c r="X76" i="16"/>
  <c r="X77" i="17"/>
  <c r="Z76" i="7"/>
  <c r="Z76" i="11"/>
  <c r="Z76" i="12" s="1"/>
  <c r="Z77" i="17" s="1"/>
  <c r="Z76" i="16"/>
  <c r="AB76" i="7"/>
  <c r="AB76" i="11"/>
  <c r="AB76" i="12"/>
  <c r="AB76" i="16"/>
  <c r="AB77" i="17"/>
  <c r="AD76" i="7"/>
  <c r="AD76" i="11"/>
  <c r="AD76" i="12" s="1"/>
  <c r="AD77" i="17" s="1"/>
  <c r="AD76" i="16"/>
  <c r="AF76" i="7"/>
  <c r="AF76" i="11"/>
  <c r="AF76" i="12"/>
  <c r="AF76" i="16"/>
  <c r="AF77" i="17"/>
  <c r="AH76" i="7"/>
  <c r="AH76" i="11"/>
  <c r="AH76" i="12" s="1"/>
  <c r="AH77" i="17" s="1"/>
  <c r="AH76" i="16"/>
  <c r="AJ76" i="7"/>
  <c r="AJ76" i="11"/>
  <c r="AJ76" i="12"/>
  <c r="AJ76" i="16"/>
  <c r="AJ77" i="17"/>
  <c r="AL76" i="7"/>
  <c r="AL76" i="11"/>
  <c r="AL76" i="12" s="1"/>
  <c r="AL77" i="17" s="1"/>
  <c r="AL76" i="16"/>
  <c r="AN76" i="7"/>
  <c r="AN76" i="11"/>
  <c r="AN76" i="12"/>
  <c r="AN76" i="16"/>
  <c r="AN77" i="17"/>
  <c r="AP76" i="7"/>
  <c r="AP76" i="11"/>
  <c r="AP76" i="12" s="1"/>
  <c r="AP77" i="17" s="1"/>
  <c r="AP76" i="16"/>
  <c r="AR76" i="7"/>
  <c r="AR76" i="16"/>
  <c r="AT76" i="7"/>
  <c r="AT76" i="11"/>
  <c r="AT76" i="12" s="1"/>
  <c r="AT77" i="17" s="1"/>
  <c r="AT76" i="16"/>
  <c r="AV76" i="7"/>
  <c r="AV76" i="11"/>
  <c r="AV76" i="12"/>
  <c r="AV76" i="16"/>
  <c r="AV77" i="17"/>
  <c r="AX76" i="7"/>
  <c r="AX76" i="11"/>
  <c r="AX76" i="12" s="1"/>
  <c r="AX77" i="17" s="1"/>
  <c r="AX76" i="16"/>
  <c r="AZ76" i="7"/>
  <c r="AZ76" i="11"/>
  <c r="AZ76" i="12"/>
  <c r="AZ76" i="16"/>
  <c r="AZ77" i="17"/>
  <c r="BB76" i="7"/>
  <c r="BB76" i="11"/>
  <c r="BB76" i="12" s="1"/>
  <c r="BB77" i="17" s="1"/>
  <c r="BB76" i="16"/>
  <c r="BD76" i="7"/>
  <c r="BD76" i="11"/>
  <c r="BD76" i="12"/>
  <c r="BD76" i="16"/>
  <c r="BD77" i="17"/>
  <c r="BE76" i="7"/>
  <c r="BE76" i="11"/>
  <c r="BE76" i="12" s="1"/>
  <c r="BE77" i="17" s="1"/>
  <c r="BE76" i="16"/>
  <c r="D77" i="7"/>
  <c r="D77" i="11"/>
  <c r="D77" i="12" s="1"/>
  <c r="D78" i="17" s="1"/>
  <c r="D77" i="16"/>
  <c r="F77" i="7"/>
  <c r="F77" i="11"/>
  <c r="F77" i="12"/>
  <c r="F77" i="16"/>
  <c r="F78" i="17"/>
  <c r="H77" i="7"/>
  <c r="H77" i="11"/>
  <c r="H77" i="12" s="1"/>
  <c r="H78" i="17" s="1"/>
  <c r="H77" i="16"/>
  <c r="J77" i="7"/>
  <c r="J77" i="11"/>
  <c r="J77" i="12"/>
  <c r="J77" i="16"/>
  <c r="J78" i="17"/>
  <c r="L77" i="7"/>
  <c r="L77" i="11"/>
  <c r="L77" i="12" s="1"/>
  <c r="L78" i="17" s="1"/>
  <c r="L77" i="16"/>
  <c r="N77" i="7"/>
  <c r="N77" i="11"/>
  <c r="N77" i="12"/>
  <c r="N77" i="16"/>
  <c r="N78" i="17"/>
  <c r="P77" i="7"/>
  <c r="P77" i="11"/>
  <c r="P77" i="12" s="1"/>
  <c r="P78" i="17" s="1"/>
  <c r="P77" i="16"/>
  <c r="R77" i="7"/>
  <c r="R77" i="11"/>
  <c r="R77" i="12"/>
  <c r="R77" i="16"/>
  <c r="R78" i="17"/>
  <c r="T77" i="7"/>
  <c r="T77" i="11"/>
  <c r="T77" i="12" s="1"/>
  <c r="T78" i="17" s="1"/>
  <c r="T77" i="16"/>
  <c r="V77" i="7"/>
  <c r="V77" i="11"/>
  <c r="V77" i="12"/>
  <c r="V77" i="16"/>
  <c r="V78" i="17"/>
  <c r="X77" i="7"/>
  <c r="X77" i="11"/>
  <c r="X77" i="12" s="1"/>
  <c r="X78" i="17" s="1"/>
  <c r="X77" i="16"/>
  <c r="Z77" i="7"/>
  <c r="Z77" i="11"/>
  <c r="Z77" i="12"/>
  <c r="Z77" i="16"/>
  <c r="Z78" i="17"/>
  <c r="AB77" i="7"/>
  <c r="AB77" i="11"/>
  <c r="AB77" i="12" s="1"/>
  <c r="AB78" i="17" s="1"/>
  <c r="AB77" i="16"/>
  <c r="AD77" i="7"/>
  <c r="AD77" i="11"/>
  <c r="AD77" i="12"/>
  <c r="AD77" i="16"/>
  <c r="AD78" i="17"/>
  <c r="AF77" i="7"/>
  <c r="AF77" i="11"/>
  <c r="AF77" i="12" s="1"/>
  <c r="AF78" i="17" s="1"/>
  <c r="AF77" i="16"/>
  <c r="AH77" i="7"/>
  <c r="AH77" i="11"/>
  <c r="AH77" i="12"/>
  <c r="AH77" i="16"/>
  <c r="AH78" i="17"/>
  <c r="AJ77" i="7"/>
  <c r="AJ77" i="11"/>
  <c r="AJ77" i="12" s="1"/>
  <c r="AJ78" i="17" s="1"/>
  <c r="AJ77" i="16"/>
  <c r="AL77" i="7"/>
  <c r="AL77" i="11"/>
  <c r="AL77" i="12"/>
  <c r="AL77" i="16"/>
  <c r="AL78" i="17"/>
  <c r="AN77" i="7"/>
  <c r="AN77" i="11"/>
  <c r="AN77" i="12" s="1"/>
  <c r="AN78" i="17" s="1"/>
  <c r="AN77" i="16"/>
  <c r="AP77" i="7"/>
  <c r="AP77" i="11"/>
  <c r="AP77" i="12"/>
  <c r="AP77" i="16"/>
  <c r="AP78" i="17"/>
  <c r="AR77" i="7"/>
  <c r="AR77" i="11"/>
  <c r="AR77" i="12" s="1"/>
  <c r="AR78" i="17" s="1"/>
  <c r="AR77" i="16"/>
  <c r="AT77" i="7"/>
  <c r="AT77" i="11"/>
  <c r="AT77" i="12"/>
  <c r="AT77" i="16"/>
  <c r="AT78" i="17"/>
  <c r="AV77" i="7"/>
  <c r="AV77" i="11"/>
  <c r="AV77" i="12" s="1"/>
  <c r="AV78" i="17" s="1"/>
  <c r="AV77" i="16"/>
  <c r="AX77" i="7"/>
  <c r="AX77" i="11"/>
  <c r="AX77" i="12"/>
  <c r="AX77" i="16"/>
  <c r="AX78" i="17"/>
  <c r="AZ77" i="7"/>
  <c r="AZ77" i="11"/>
  <c r="AZ77" i="12" s="1"/>
  <c r="AZ78" i="17" s="1"/>
  <c r="AZ77" i="16"/>
  <c r="BB77" i="7"/>
  <c r="BB77" i="11"/>
  <c r="BB77" i="12"/>
  <c r="BB77" i="16"/>
  <c r="BB78" i="17"/>
  <c r="BD77" i="7"/>
  <c r="BD77" i="11"/>
  <c r="BD77" i="12" s="1"/>
  <c r="BD78" i="17" s="1"/>
  <c r="BD77" i="16"/>
  <c r="BE77" i="7"/>
  <c r="BE77" i="11"/>
  <c r="BE77" i="12"/>
  <c r="BE77" i="16"/>
  <c r="BE78" i="17"/>
  <c r="D80" i="7"/>
  <c r="D80" i="11"/>
  <c r="D80" i="12"/>
  <c r="D80" i="16"/>
  <c r="D81" i="17"/>
  <c r="F80" i="7"/>
  <c r="F80" i="11"/>
  <c r="F80" i="12" s="1"/>
  <c r="F81" i="17" s="1"/>
  <c r="F80" i="16"/>
  <c r="H80" i="7"/>
  <c r="H80" i="11"/>
  <c r="H80" i="12"/>
  <c r="H80" i="16"/>
  <c r="H81" i="17"/>
  <c r="J80" i="7"/>
  <c r="J80" i="11"/>
  <c r="J80" i="12" s="1"/>
  <c r="J81" i="17" s="1"/>
  <c r="J80" i="16"/>
  <c r="L80" i="7"/>
  <c r="L80" i="11"/>
  <c r="L80" i="12"/>
  <c r="L80" i="16"/>
  <c r="L81" i="17"/>
  <c r="N80" i="7"/>
  <c r="N80" i="11"/>
  <c r="N80" i="12" s="1"/>
  <c r="N81" i="17" s="1"/>
  <c r="N80" i="16"/>
  <c r="P80" i="7"/>
  <c r="P80" i="11"/>
  <c r="P80" i="12"/>
  <c r="P80" i="16"/>
  <c r="P81" i="17"/>
  <c r="R80" i="7"/>
  <c r="R80" i="11"/>
  <c r="R80" i="12" s="1"/>
  <c r="R81" i="17" s="1"/>
  <c r="R80" i="16"/>
  <c r="T80" i="7"/>
  <c r="T80" i="11"/>
  <c r="T80" i="12"/>
  <c r="T80" i="16"/>
  <c r="T81" i="17"/>
  <c r="V80" i="7"/>
  <c r="V80" i="11"/>
  <c r="V80" i="12" s="1"/>
  <c r="V81" i="17" s="1"/>
  <c r="V80" i="16"/>
  <c r="X80" i="7"/>
  <c r="X80" i="11"/>
  <c r="X80" i="12"/>
  <c r="X80" i="16"/>
  <c r="X81" i="17"/>
  <c r="Z80" i="7"/>
  <c r="Z80" i="11"/>
  <c r="Z80" i="12" s="1"/>
  <c r="Z81" i="17" s="1"/>
  <c r="Z80" i="16"/>
  <c r="AB80" i="7"/>
  <c r="AB80" i="11"/>
  <c r="AB80" i="12"/>
  <c r="AB80" i="16"/>
  <c r="AB81" i="17"/>
  <c r="AD80" i="7"/>
  <c r="AD80" i="11"/>
  <c r="AD80" i="12" s="1"/>
  <c r="AD81" i="17" s="1"/>
  <c r="AD80" i="16"/>
  <c r="AF80" i="7"/>
  <c r="AF80" i="11"/>
  <c r="AF80" i="12"/>
  <c r="AF80" i="16"/>
  <c r="AF81" i="17"/>
  <c r="AH80" i="7"/>
  <c r="AH80" i="11"/>
  <c r="AH80" i="12" s="1"/>
  <c r="AH81" i="17" s="1"/>
  <c r="AH80" i="16"/>
  <c r="AJ80" i="7"/>
  <c r="AJ80" i="11"/>
  <c r="AJ80" i="12"/>
  <c r="AJ80" i="16"/>
  <c r="AJ81" i="17"/>
  <c r="AL80" i="7"/>
  <c r="AL80" i="11"/>
  <c r="AL80" i="12" s="1"/>
  <c r="AL81" i="17" s="1"/>
  <c r="AL80" i="16"/>
  <c r="AN80" i="7"/>
  <c r="AN80" i="11"/>
  <c r="AN80" i="12"/>
  <c r="AN80" i="16"/>
  <c r="AN81" i="17"/>
  <c r="AP80" i="7"/>
  <c r="AP80" i="11"/>
  <c r="AP80" i="12" s="1"/>
  <c r="AP81" i="17" s="1"/>
  <c r="AP80" i="16"/>
  <c r="AR80" i="7"/>
  <c r="AR80" i="11"/>
  <c r="AR80" i="12"/>
  <c r="AR80" i="16"/>
  <c r="AR81" i="17"/>
  <c r="AT80" i="7"/>
  <c r="AT80" i="11"/>
  <c r="AT80" i="12" s="1"/>
  <c r="AT81" i="17" s="1"/>
  <c r="AT80" i="16"/>
  <c r="AV80" i="7"/>
  <c r="AV80" i="11"/>
  <c r="AV80" i="12"/>
  <c r="AV80" i="16"/>
  <c r="AV81" i="17"/>
  <c r="AX80" i="7"/>
  <c r="AX80" i="11"/>
  <c r="AX80" i="12" s="1"/>
  <c r="AX81" i="17" s="1"/>
  <c r="AX80" i="16"/>
  <c r="AZ80" i="7"/>
  <c r="AZ80" i="11"/>
  <c r="AZ80" i="12"/>
  <c r="AZ80" i="16"/>
  <c r="AZ81" i="17"/>
  <c r="BB80" i="7"/>
  <c r="BB80" i="11"/>
  <c r="BB80" i="12" s="1"/>
  <c r="BB81" i="17" s="1"/>
  <c r="BB80" i="16"/>
  <c r="BD80" i="7"/>
  <c r="BD80" i="11"/>
  <c r="BD80" i="12"/>
  <c r="BD80" i="16"/>
  <c r="BD81" i="17"/>
  <c r="BE80" i="7"/>
  <c r="BE80" i="11"/>
  <c r="BE80" i="12" s="1"/>
  <c r="BE81" i="17" s="1"/>
  <c r="BE80" i="16"/>
  <c r="D33" i="7"/>
  <c r="D33" i="11"/>
  <c r="D33" i="12"/>
  <c r="D33" i="16"/>
  <c r="D34" i="17"/>
  <c r="F33" i="7"/>
  <c r="F33" i="11"/>
  <c r="F33" i="12" s="1"/>
  <c r="F34" i="17" s="1"/>
  <c r="F33" i="16"/>
  <c r="H33" i="7"/>
  <c r="H33" i="11"/>
  <c r="H33" i="12"/>
  <c r="H33" i="16"/>
  <c r="H34" i="17"/>
  <c r="J33" i="7"/>
  <c r="J33" i="11"/>
  <c r="J33" i="12" s="1"/>
  <c r="J34" i="17" s="1"/>
  <c r="J33" i="16"/>
  <c r="L33" i="7"/>
  <c r="L33" i="11"/>
  <c r="L33" i="12"/>
  <c r="L33" i="16"/>
  <c r="L34" i="17"/>
  <c r="N33" i="7"/>
  <c r="N33" i="11"/>
  <c r="N33" i="12" s="1"/>
  <c r="N34" i="17" s="1"/>
  <c r="N33" i="16"/>
  <c r="P33" i="7"/>
  <c r="P33" i="11"/>
  <c r="P33" i="12"/>
  <c r="P33" i="16"/>
  <c r="P34" i="17"/>
  <c r="R33" i="7"/>
  <c r="R33" i="11"/>
  <c r="R33" i="12" s="1"/>
  <c r="R34" i="17" s="1"/>
  <c r="R33" i="16"/>
  <c r="T33" i="7"/>
  <c r="T33" i="11"/>
  <c r="T33" i="12"/>
  <c r="T33" i="16"/>
  <c r="T34" i="17"/>
  <c r="V33" i="7"/>
  <c r="V33" i="11"/>
  <c r="V33" i="12" s="1"/>
  <c r="V34" i="17" s="1"/>
  <c r="V33" i="16"/>
  <c r="X33" i="7"/>
  <c r="X33" i="11"/>
  <c r="X33" i="12"/>
  <c r="X33" i="16"/>
  <c r="X34" i="17"/>
  <c r="Z33" i="7"/>
  <c r="Z33" i="11"/>
  <c r="Z33" i="12" s="1"/>
  <c r="Z34" i="17" s="1"/>
  <c r="Z33" i="16"/>
  <c r="AB33" i="7"/>
  <c r="AB33" i="11"/>
  <c r="AB33" i="12"/>
  <c r="AB33" i="16"/>
  <c r="AB34" i="17"/>
  <c r="AD33" i="7"/>
  <c r="AD33" i="11"/>
  <c r="AD33" i="12" s="1"/>
  <c r="AD34" i="17" s="1"/>
  <c r="AD33" i="16"/>
  <c r="AF33" i="7"/>
  <c r="AF33" i="11"/>
  <c r="AF33" i="12"/>
  <c r="AF33" i="16"/>
  <c r="AF34" i="17"/>
  <c r="AH33" i="7"/>
  <c r="AH33" i="11"/>
  <c r="AH33" i="12" s="1"/>
  <c r="AH34" i="17" s="1"/>
  <c r="AH33" i="16"/>
  <c r="AJ33" i="7"/>
  <c r="AJ33" i="11"/>
  <c r="AJ33" i="12"/>
  <c r="AJ33" i="16"/>
  <c r="AJ34" i="17"/>
  <c r="AL33" i="7"/>
  <c r="AL33" i="11"/>
  <c r="AL33" i="12" s="1"/>
  <c r="AL34" i="17" s="1"/>
  <c r="AL33" i="16"/>
  <c r="AN33" i="7"/>
  <c r="AN33" i="11"/>
  <c r="AN33" i="12"/>
  <c r="AN33" i="16"/>
  <c r="AN34" i="17"/>
  <c r="AP33" i="7"/>
  <c r="AP33" i="11"/>
  <c r="AP33" i="12" s="1"/>
  <c r="AP34" i="17" s="1"/>
  <c r="AP33" i="16"/>
  <c r="AR33" i="7"/>
  <c r="AR33" i="11"/>
  <c r="AR33" i="12"/>
  <c r="AR33" i="16"/>
  <c r="AR34" i="17"/>
  <c r="AT33" i="7"/>
  <c r="AT33" i="11"/>
  <c r="AT33" i="12" s="1"/>
  <c r="AT34" i="17" s="1"/>
  <c r="AT33" i="16"/>
  <c r="AV33" i="7"/>
  <c r="AV33" i="11"/>
  <c r="AV33" i="12"/>
  <c r="AV33" i="16"/>
  <c r="AV34" i="17"/>
  <c r="AX33" i="7"/>
  <c r="AX33" i="11"/>
  <c r="AX33" i="12" s="1"/>
  <c r="AX34" i="17" s="1"/>
  <c r="AX33" i="16"/>
  <c r="AZ33" i="7"/>
  <c r="AZ33" i="11"/>
  <c r="AZ33" i="12"/>
  <c r="AZ33" i="16"/>
  <c r="AZ34" i="17"/>
  <c r="BB33" i="7"/>
  <c r="BB33" i="11"/>
  <c r="BB33" i="12" s="1"/>
  <c r="BB34" i="17" s="1"/>
  <c r="BB33" i="16"/>
  <c r="BD33" i="7"/>
  <c r="BD33" i="11"/>
  <c r="BD33" i="12"/>
  <c r="BD33" i="16"/>
  <c r="BD34" i="17"/>
  <c r="BE33" i="7"/>
  <c r="BE33" i="11"/>
  <c r="BE33" i="12" s="1"/>
  <c r="BE34" i="17" s="1"/>
  <c r="BE33" i="16"/>
  <c r="D35" i="7"/>
  <c r="D35" i="11"/>
  <c r="D35" i="12" s="1"/>
  <c r="D36" i="17" s="1"/>
  <c r="D35" i="16"/>
  <c r="F35" i="7"/>
  <c r="F35" i="11"/>
  <c r="F35" i="12"/>
  <c r="F35" i="16"/>
  <c r="F36" i="17"/>
  <c r="H35" i="7"/>
  <c r="H35" i="11"/>
  <c r="H35" i="12" s="1"/>
  <c r="H36" i="17" s="1"/>
  <c r="H35" i="16"/>
  <c r="J35" i="7"/>
  <c r="J35" i="11"/>
  <c r="J35" i="12"/>
  <c r="J35" i="16"/>
  <c r="J36" i="17"/>
  <c r="L35" i="7"/>
  <c r="L35" i="11"/>
  <c r="L35" i="12" s="1"/>
  <c r="L36" i="17" s="1"/>
  <c r="L35" i="16"/>
  <c r="N35" i="7"/>
  <c r="N35" i="11"/>
  <c r="N35" i="12"/>
  <c r="N35" i="16"/>
  <c r="N36" i="17"/>
  <c r="P35" i="7"/>
  <c r="P35" i="11"/>
  <c r="P35" i="12" s="1"/>
  <c r="P36" i="17" s="1"/>
  <c r="P35" i="16"/>
  <c r="R35" i="7"/>
  <c r="R35" i="11"/>
  <c r="R35" i="12"/>
  <c r="R35" i="16"/>
  <c r="R36" i="17"/>
  <c r="T35" i="7"/>
  <c r="T35" i="11"/>
  <c r="T35" i="12" s="1"/>
  <c r="T36" i="17" s="1"/>
  <c r="T35" i="16"/>
  <c r="V35" i="7"/>
  <c r="V35" i="11"/>
  <c r="V35" i="12"/>
  <c r="V35" i="16"/>
  <c r="V36" i="17"/>
  <c r="X35" i="7"/>
  <c r="X35" i="11"/>
  <c r="X35" i="12" s="1"/>
  <c r="X36" i="17" s="1"/>
  <c r="X35" i="16"/>
  <c r="Z35" i="7"/>
  <c r="Z35" i="11"/>
  <c r="Z35" i="12"/>
  <c r="Z35" i="16"/>
  <c r="Z36" i="17"/>
  <c r="AB35" i="7"/>
  <c r="AB35" i="11"/>
  <c r="AB35" i="12" s="1"/>
  <c r="AB36" i="17" s="1"/>
  <c r="AB35" i="16"/>
  <c r="AD35" i="7"/>
  <c r="AD35" i="11"/>
  <c r="AD35" i="12"/>
  <c r="AD35" i="16"/>
  <c r="AD36" i="17"/>
  <c r="AF35" i="7"/>
  <c r="AF35" i="11"/>
  <c r="AF35" i="12" s="1"/>
  <c r="AF36" i="17" s="1"/>
  <c r="AF35" i="16"/>
  <c r="AH35" i="7"/>
  <c r="AH35" i="11"/>
  <c r="AH35" i="12"/>
  <c r="AH35" i="16"/>
  <c r="AH36" i="17"/>
  <c r="AJ35" i="7"/>
  <c r="AJ35" i="11"/>
  <c r="AJ35" i="12" s="1"/>
  <c r="AJ36" i="17" s="1"/>
  <c r="AJ35" i="16"/>
  <c r="AL35" i="7"/>
  <c r="AL35" i="11"/>
  <c r="AL35" i="12"/>
  <c r="AL35" i="16"/>
  <c r="AL36" i="17"/>
  <c r="AN35" i="7"/>
  <c r="AN35" i="11"/>
  <c r="AN35" i="12" s="1"/>
  <c r="AN36" i="17" s="1"/>
  <c r="AN35" i="16"/>
  <c r="AP35" i="7"/>
  <c r="AP35" i="11"/>
  <c r="AP35" i="12"/>
  <c r="AP35" i="16"/>
  <c r="AP36" i="17"/>
  <c r="AR35" i="7"/>
  <c r="AR35" i="11"/>
  <c r="AR35" i="12" s="1"/>
  <c r="AR36" i="17" s="1"/>
  <c r="AR35" i="16"/>
  <c r="AT35" i="7"/>
  <c r="AT35" i="11"/>
  <c r="AT35" i="12"/>
  <c r="AT35" i="16"/>
  <c r="AT36" i="17"/>
  <c r="AV35" i="7"/>
  <c r="AV35" i="11"/>
  <c r="AV35" i="12" s="1"/>
  <c r="AV36" i="17" s="1"/>
  <c r="AV35" i="16"/>
  <c r="AX35" i="7"/>
  <c r="AX35" i="11"/>
  <c r="AX35" i="12"/>
  <c r="AX35" i="16"/>
  <c r="AX36" i="17"/>
  <c r="AZ35" i="7"/>
  <c r="AZ35" i="11"/>
  <c r="AZ35" i="12" s="1"/>
  <c r="AZ36" i="17" s="1"/>
  <c r="AZ35" i="16"/>
  <c r="BB35" i="7"/>
  <c r="BB35" i="11"/>
  <c r="BB35" i="12"/>
  <c r="BB35" i="16"/>
  <c r="BB36" i="17"/>
  <c r="BD35" i="7"/>
  <c r="BD35" i="11"/>
  <c r="BD35" i="12" s="1"/>
  <c r="BD36" i="17" s="1"/>
  <c r="BD35" i="16"/>
  <c r="BE35" i="7"/>
  <c r="BE35" i="11"/>
  <c r="BE35" i="12"/>
  <c r="BE35" i="16"/>
  <c r="BE36" i="17"/>
  <c r="D36" i="7"/>
  <c r="D36" i="11"/>
  <c r="D36" i="12"/>
  <c r="D36" i="16"/>
  <c r="D37" i="17"/>
  <c r="F36" i="7"/>
  <c r="F36" i="11"/>
  <c r="F36" i="12" s="1"/>
  <c r="F37" i="17" s="1"/>
  <c r="F36" i="16"/>
  <c r="H36" i="7"/>
  <c r="H36" i="11"/>
  <c r="H36" i="12"/>
  <c r="H36" i="16"/>
  <c r="H37" i="17"/>
  <c r="J36" i="7"/>
  <c r="J36" i="11"/>
  <c r="J36" i="12" s="1"/>
  <c r="J37" i="17" s="1"/>
  <c r="J36" i="16"/>
  <c r="L36" i="7"/>
  <c r="L36" i="11"/>
  <c r="L36" i="12"/>
  <c r="L36" i="16"/>
  <c r="L37" i="17"/>
  <c r="N36" i="7"/>
  <c r="N36" i="11"/>
  <c r="N36" i="12" s="1"/>
  <c r="N37" i="17" s="1"/>
  <c r="N36" i="16"/>
  <c r="P36" i="7"/>
  <c r="P36" i="11"/>
  <c r="P36" i="12"/>
  <c r="P36" i="16"/>
  <c r="P37" i="17"/>
  <c r="R36" i="7"/>
  <c r="R36" i="11"/>
  <c r="R36" i="12" s="1"/>
  <c r="R37" i="17" s="1"/>
  <c r="R36" i="16"/>
  <c r="T36" i="7"/>
  <c r="T36" i="11"/>
  <c r="T36" i="12"/>
  <c r="T36" i="16"/>
  <c r="T37" i="17"/>
  <c r="V36" i="7"/>
  <c r="V36" i="11"/>
  <c r="V36" i="12" s="1"/>
  <c r="V37" i="17" s="1"/>
  <c r="V36" i="16"/>
  <c r="X36" i="7"/>
  <c r="X36" i="11"/>
  <c r="X36" i="12"/>
  <c r="X36" i="16"/>
  <c r="X37" i="17"/>
  <c r="Z36" i="7"/>
  <c r="Z36" i="11"/>
  <c r="Z36" i="12" s="1"/>
  <c r="Z37" i="17" s="1"/>
  <c r="Z36" i="16"/>
  <c r="AB36" i="7"/>
  <c r="AB36" i="11"/>
  <c r="AB36" i="12"/>
  <c r="AB36" i="16"/>
  <c r="AB37" i="17"/>
  <c r="AD36" i="7"/>
  <c r="AD36" i="11"/>
  <c r="AD36" i="12" s="1"/>
  <c r="AD37" i="17" s="1"/>
  <c r="AD36" i="16"/>
  <c r="AF36" i="7"/>
  <c r="AF36" i="11"/>
  <c r="AF36" i="12"/>
  <c r="AF36" i="16"/>
  <c r="AF37" i="17"/>
  <c r="AH36" i="7"/>
  <c r="AH36" i="11"/>
  <c r="AH36" i="12" s="1"/>
  <c r="AH37" i="17" s="1"/>
  <c r="AH36" i="16"/>
  <c r="AJ36" i="7"/>
  <c r="AJ36" i="11"/>
  <c r="AJ36" i="12"/>
  <c r="AJ36" i="16"/>
  <c r="AJ37" i="17"/>
  <c r="AL36" i="7"/>
  <c r="AL36" i="11"/>
  <c r="AL36" i="12" s="1"/>
  <c r="AL37" i="17" s="1"/>
  <c r="AL36" i="16"/>
  <c r="AN36" i="7"/>
  <c r="AN36" i="11"/>
  <c r="AN36" i="12"/>
  <c r="AN36" i="16"/>
  <c r="AN37" i="17"/>
  <c r="AP36" i="7"/>
  <c r="AP36" i="11"/>
  <c r="AP36" i="12" s="1"/>
  <c r="AP37" i="17" s="1"/>
  <c r="AP36" i="16"/>
  <c r="AR36" i="7"/>
  <c r="AR36" i="11"/>
  <c r="AR36" i="12"/>
  <c r="AR36" i="16"/>
  <c r="AR37" i="17"/>
  <c r="AT36" i="7"/>
  <c r="AT36" i="11"/>
  <c r="AT36" i="12" s="1"/>
  <c r="AT37" i="17" s="1"/>
  <c r="AT36" i="16"/>
  <c r="AV36" i="7"/>
  <c r="AV36" i="11"/>
  <c r="AV36" i="12"/>
  <c r="AV36" i="16"/>
  <c r="AV37" i="17"/>
  <c r="AX36" i="7"/>
  <c r="AX36" i="11"/>
  <c r="AX36" i="12" s="1"/>
  <c r="AX37" i="17" s="1"/>
  <c r="AX36" i="16"/>
  <c r="AZ36" i="7"/>
  <c r="AZ36" i="11"/>
  <c r="AZ36" i="12"/>
  <c r="AZ36" i="16"/>
  <c r="AZ37" i="17"/>
  <c r="BB36" i="7"/>
  <c r="BB36" i="11"/>
  <c r="BB36" i="12" s="1"/>
  <c r="BB37" i="17" s="1"/>
  <c r="BB36" i="16"/>
  <c r="BD36" i="7"/>
  <c r="BD36" i="11"/>
  <c r="BD36" i="12"/>
  <c r="BD36" i="16"/>
  <c r="BD37" i="17"/>
  <c r="BE36" i="7"/>
  <c r="BE36" i="11"/>
  <c r="BE36" i="12" s="1"/>
  <c r="BE37" i="17" s="1"/>
  <c r="BE36" i="16"/>
  <c r="D37" i="7"/>
  <c r="D37" i="11"/>
  <c r="D37" i="12" s="1"/>
  <c r="D38" i="17" s="1"/>
  <c r="D37" i="16"/>
  <c r="F37" i="7"/>
  <c r="F37" i="11"/>
  <c r="F37" i="12"/>
  <c r="F37" i="16"/>
  <c r="F38" i="17"/>
  <c r="H37" i="7"/>
  <c r="H37" i="11"/>
  <c r="H37" i="12" s="1"/>
  <c r="H38" i="17" s="1"/>
  <c r="H37" i="16"/>
  <c r="J37" i="7"/>
  <c r="J37" i="11"/>
  <c r="J37" i="12"/>
  <c r="J37" i="16"/>
  <c r="J38" i="17"/>
  <c r="L37" i="7"/>
  <c r="L37" i="11"/>
  <c r="L37" i="12" s="1"/>
  <c r="L38" i="17" s="1"/>
  <c r="L37" i="16"/>
  <c r="N37" i="7"/>
  <c r="N37" i="11"/>
  <c r="N37" i="12"/>
  <c r="N37" i="16"/>
  <c r="N38" i="17"/>
  <c r="P37" i="7"/>
  <c r="P37" i="11"/>
  <c r="P37" i="12" s="1"/>
  <c r="P38" i="17" s="1"/>
  <c r="P37" i="16"/>
  <c r="R37" i="7"/>
  <c r="R37" i="11"/>
  <c r="R37" i="12"/>
  <c r="R37" i="16"/>
  <c r="R38" i="17"/>
  <c r="T37" i="7"/>
  <c r="T37" i="11"/>
  <c r="T37" i="12" s="1"/>
  <c r="T38" i="17" s="1"/>
  <c r="T37" i="16"/>
  <c r="V37" i="7"/>
  <c r="V37" i="11"/>
  <c r="V37" i="12"/>
  <c r="V37" i="16"/>
  <c r="V38" i="17"/>
  <c r="X37" i="7"/>
  <c r="X37" i="11"/>
  <c r="X37" i="12" s="1"/>
  <c r="X38" i="17" s="1"/>
  <c r="X37" i="16"/>
  <c r="Z37" i="7"/>
  <c r="Z37" i="11"/>
  <c r="Z37" i="12"/>
  <c r="Z37" i="16"/>
  <c r="Z38" i="17"/>
  <c r="AB37" i="7"/>
  <c r="AB37" i="11"/>
  <c r="AB37" i="12" s="1"/>
  <c r="AB38" i="17" s="1"/>
  <c r="AB37" i="16"/>
  <c r="AD37" i="7"/>
  <c r="AD37" i="11"/>
  <c r="AD37" i="12"/>
  <c r="AD37" i="16"/>
  <c r="AD38" i="17"/>
  <c r="AF37" i="7"/>
  <c r="AF37" i="11"/>
  <c r="AF37" i="12" s="1"/>
  <c r="AF38" i="17" s="1"/>
  <c r="AF37" i="16"/>
  <c r="AH37" i="7"/>
  <c r="AH37" i="11"/>
  <c r="AH37" i="12"/>
  <c r="AH37" i="16"/>
  <c r="AH38" i="17"/>
  <c r="AJ37" i="7"/>
  <c r="AJ37" i="11"/>
  <c r="AJ37" i="12" s="1"/>
  <c r="AJ38" i="17" s="1"/>
  <c r="AJ37" i="16"/>
  <c r="AL37" i="7"/>
  <c r="AL37" i="11"/>
  <c r="AL37" i="12"/>
  <c r="AL37" i="16"/>
  <c r="AL38" i="17"/>
  <c r="AN37" i="7"/>
  <c r="AN37" i="11"/>
  <c r="AN37" i="12" s="1"/>
  <c r="AN38" i="17" s="1"/>
  <c r="AN37" i="16"/>
  <c r="AP37" i="7"/>
  <c r="AP37" i="11"/>
  <c r="AP37" i="12"/>
  <c r="AP37" i="16"/>
  <c r="AP38" i="17"/>
  <c r="AR37" i="7"/>
  <c r="AR37" i="11"/>
  <c r="AR37" i="12" s="1"/>
  <c r="AR38" i="17" s="1"/>
  <c r="AR37" i="16"/>
  <c r="AT37" i="7"/>
  <c r="AT37" i="11"/>
  <c r="AT37" i="12"/>
  <c r="AT37" i="16"/>
  <c r="AT38" i="17"/>
  <c r="AV37" i="7"/>
  <c r="AV37" i="11"/>
  <c r="AV37" i="12" s="1"/>
  <c r="AV38" i="17" s="1"/>
  <c r="AV37" i="16"/>
  <c r="AX37" i="7"/>
  <c r="AX37" i="11"/>
  <c r="AX37" i="12"/>
  <c r="AX37" i="16"/>
  <c r="AX38" i="17"/>
  <c r="AZ37" i="7"/>
  <c r="AZ37" i="11"/>
  <c r="AZ37" i="12" s="1"/>
  <c r="AZ38" i="17" s="1"/>
  <c r="AZ37" i="16"/>
  <c r="BB37" i="7"/>
  <c r="BB37" i="11"/>
  <c r="BB37" i="12"/>
  <c r="BB37" i="16"/>
  <c r="BB38" i="17"/>
  <c r="BD37" i="7"/>
  <c r="BD37" i="11"/>
  <c r="BD37" i="12" s="1"/>
  <c r="BD38" i="17" s="1"/>
  <c r="BD37" i="16"/>
  <c r="BE37" i="7"/>
  <c r="BE37" i="11"/>
  <c r="BE37" i="12"/>
  <c r="BE37" i="16"/>
  <c r="BE38" i="17"/>
  <c r="D38" i="7"/>
  <c r="D38" i="11"/>
  <c r="D38" i="12"/>
  <c r="D38" i="16"/>
  <c r="D39" i="17"/>
  <c r="F38" i="7"/>
  <c r="F38" i="11"/>
  <c r="F38" i="12" s="1"/>
  <c r="F39" i="17" s="1"/>
  <c r="F38" i="16"/>
  <c r="H38" i="7"/>
  <c r="H38" i="11"/>
  <c r="H38" i="12"/>
  <c r="H38" i="16"/>
  <c r="H39" i="17"/>
  <c r="J38" i="7"/>
  <c r="J38" i="11"/>
  <c r="J38" i="12" s="1"/>
  <c r="J39" i="17" s="1"/>
  <c r="J38" i="16"/>
  <c r="L38" i="7"/>
  <c r="L38" i="11"/>
  <c r="L38" i="12"/>
  <c r="L38" i="16"/>
  <c r="L39" i="17"/>
  <c r="N38" i="7"/>
  <c r="N38" i="11"/>
  <c r="N38" i="12" s="1"/>
  <c r="N39" i="17" s="1"/>
  <c r="N38" i="16"/>
  <c r="P38" i="7"/>
  <c r="P38" i="11"/>
  <c r="P38" i="12"/>
  <c r="P38" i="16"/>
  <c r="P39" i="17"/>
  <c r="R38" i="7"/>
  <c r="R38" i="11"/>
  <c r="R38" i="12" s="1"/>
  <c r="R39" i="17" s="1"/>
  <c r="R38" i="16"/>
  <c r="T38" i="7"/>
  <c r="T38" i="11"/>
  <c r="T38" i="12"/>
  <c r="T38" i="16"/>
  <c r="T39" i="17"/>
  <c r="V38" i="7"/>
  <c r="V38" i="11"/>
  <c r="V38" i="12" s="1"/>
  <c r="V39" i="17" s="1"/>
  <c r="V38" i="16"/>
  <c r="X38" i="7"/>
  <c r="X38" i="11"/>
  <c r="X38" i="12"/>
  <c r="X38" i="16"/>
  <c r="X39" i="17"/>
  <c r="Z38" i="7"/>
  <c r="Z38" i="11"/>
  <c r="Z38" i="12" s="1"/>
  <c r="Z39" i="17" s="1"/>
  <c r="Z38" i="16"/>
  <c r="AB38" i="7"/>
  <c r="AB38" i="11"/>
  <c r="AB38" i="12"/>
  <c r="AB38" i="16"/>
  <c r="AB39" i="17"/>
  <c r="AD38" i="7"/>
  <c r="AD38" i="11"/>
  <c r="AD38" i="12" s="1"/>
  <c r="AD39" i="17" s="1"/>
  <c r="AD38" i="16"/>
  <c r="AF38" i="7"/>
  <c r="AF38" i="11"/>
  <c r="AF38" i="12"/>
  <c r="AF38" i="16"/>
  <c r="AF39" i="17"/>
  <c r="AH38" i="7"/>
  <c r="AH38" i="11"/>
  <c r="AH38" i="12" s="1"/>
  <c r="AH39" i="17" s="1"/>
  <c r="AH38" i="16"/>
  <c r="AJ38" i="7"/>
  <c r="AJ38" i="11"/>
  <c r="AJ38" i="12"/>
  <c r="AJ38" i="16"/>
  <c r="AJ39" i="17"/>
  <c r="AL38" i="7"/>
  <c r="AL38" i="11"/>
  <c r="AL38" i="12" s="1"/>
  <c r="AL39" i="17" s="1"/>
  <c r="AL38" i="16"/>
  <c r="AN38" i="7"/>
  <c r="AN38" i="11"/>
  <c r="AN38" i="12"/>
  <c r="AN38" i="16"/>
  <c r="AN39" i="17"/>
  <c r="AP38" i="7"/>
  <c r="AP38" i="11"/>
  <c r="AP38" i="12" s="1"/>
  <c r="AP39" i="17" s="1"/>
  <c r="AP38" i="16"/>
  <c r="AR38" i="7"/>
  <c r="AR38" i="11"/>
  <c r="AR38" i="12"/>
  <c r="AR38" i="16"/>
  <c r="AR39" i="17"/>
  <c r="AT38" i="7"/>
  <c r="AT38" i="11"/>
  <c r="AT38" i="12" s="1"/>
  <c r="AT39" i="17" s="1"/>
  <c r="AT38" i="16"/>
  <c r="AV38" i="7"/>
  <c r="AV38" i="11"/>
  <c r="AV38" i="12"/>
  <c r="AV38" i="16"/>
  <c r="AV39" i="17"/>
  <c r="AX38" i="7"/>
  <c r="AX38" i="11"/>
  <c r="AX38" i="12" s="1"/>
  <c r="AX39" i="17" s="1"/>
  <c r="AX38" i="16"/>
  <c r="AZ38" i="7"/>
  <c r="AZ38" i="11"/>
  <c r="AZ38" i="12"/>
  <c r="AZ38" i="16"/>
  <c r="AZ39" i="17"/>
  <c r="BB38" i="7"/>
  <c r="BB38" i="11"/>
  <c r="BB38" i="12" s="1"/>
  <c r="BB39" i="17" s="1"/>
  <c r="BB38" i="16"/>
  <c r="BD38" i="7"/>
  <c r="BD38" i="11"/>
  <c r="BD38" i="12"/>
  <c r="BD38" i="16"/>
  <c r="BD39" i="17"/>
  <c r="BE38" i="7"/>
  <c r="BE38" i="11"/>
  <c r="BE38" i="12" s="1"/>
  <c r="BE39" i="17" s="1"/>
  <c r="BE38" i="16"/>
  <c r="D39" i="7"/>
  <c r="D39" i="11"/>
  <c r="D39" i="12"/>
  <c r="D39" i="16"/>
  <c r="D40" i="17"/>
  <c r="F39" i="7"/>
  <c r="F39" i="11"/>
  <c r="F39" i="12"/>
  <c r="F39" i="16"/>
  <c r="F40" i="17" s="1"/>
  <c r="H39" i="7"/>
  <c r="H39" i="11"/>
  <c r="H39" i="12"/>
  <c r="H39" i="16"/>
  <c r="H40" i="17"/>
  <c r="J39" i="7"/>
  <c r="J39" i="11"/>
  <c r="J39" i="12" s="1"/>
  <c r="J40" i="17" s="1"/>
  <c r="J39" i="16"/>
  <c r="L39" i="7"/>
  <c r="L39" i="11"/>
  <c r="L39" i="12"/>
  <c r="L39" i="16"/>
  <c r="L40" i="17"/>
  <c r="N39" i="7"/>
  <c r="N39" i="11"/>
  <c r="N39" i="12" s="1"/>
  <c r="N40" i="17" s="1"/>
  <c r="N39" i="16"/>
  <c r="P39" i="7"/>
  <c r="P39" i="11"/>
  <c r="P39" i="12"/>
  <c r="P39" i="16"/>
  <c r="P40" i="17"/>
  <c r="R39" i="7"/>
  <c r="R39" i="11"/>
  <c r="R39" i="12" s="1"/>
  <c r="R40" i="17" s="1"/>
  <c r="R39" i="16"/>
  <c r="T39" i="7"/>
  <c r="T39" i="11"/>
  <c r="T39" i="12"/>
  <c r="T39" i="16"/>
  <c r="T40" i="17"/>
  <c r="V39" i="7"/>
  <c r="V39" i="11"/>
  <c r="V39" i="12" s="1"/>
  <c r="V40" i="17" s="1"/>
  <c r="V39" i="16"/>
  <c r="X39" i="7"/>
  <c r="X39" i="11"/>
  <c r="X39" i="12"/>
  <c r="X39" i="16"/>
  <c r="X40" i="17"/>
  <c r="Z39" i="7"/>
  <c r="Z39" i="11"/>
  <c r="Z39" i="12" s="1"/>
  <c r="Z40" i="17" s="1"/>
  <c r="Z39" i="16"/>
  <c r="AB39" i="7"/>
  <c r="AB39" i="11"/>
  <c r="AB39" i="12"/>
  <c r="AB39" i="16"/>
  <c r="AB40" i="17"/>
  <c r="AD39" i="7"/>
  <c r="AD39" i="11"/>
  <c r="AD39" i="12" s="1"/>
  <c r="AD40" i="17" s="1"/>
  <c r="AD39" i="16"/>
  <c r="AF39" i="7"/>
  <c r="AF39" i="11"/>
  <c r="AF39" i="12"/>
  <c r="AF39" i="16"/>
  <c r="AF40" i="17"/>
  <c r="AH39" i="7"/>
  <c r="AH39" i="11"/>
  <c r="AH39" i="12" s="1"/>
  <c r="AH40" i="17" s="1"/>
  <c r="AH39" i="16"/>
  <c r="AJ39" i="7"/>
  <c r="AJ39" i="11"/>
  <c r="AJ39" i="12"/>
  <c r="AJ39" i="16"/>
  <c r="AJ40" i="17"/>
  <c r="AL39" i="7"/>
  <c r="AL39" i="11"/>
  <c r="AL39" i="12" s="1"/>
  <c r="AL40" i="17" s="1"/>
  <c r="AL39" i="16"/>
  <c r="AN39" i="7"/>
  <c r="AN39" i="11"/>
  <c r="AN39" i="12"/>
  <c r="AN39" i="16"/>
  <c r="AN40" i="17"/>
  <c r="AP39" i="7"/>
  <c r="AP39" i="11"/>
  <c r="AP39" i="12" s="1"/>
  <c r="AP40" i="17" s="1"/>
  <c r="AP39" i="16"/>
  <c r="AR39" i="7"/>
  <c r="AR39" i="11"/>
  <c r="AR39" i="12"/>
  <c r="AR39" i="16"/>
  <c r="AR40" i="17"/>
  <c r="AT39" i="7"/>
  <c r="AT39" i="11"/>
  <c r="AT39" i="12" s="1"/>
  <c r="AT40" i="17" s="1"/>
  <c r="AT39" i="16"/>
  <c r="AV39" i="7"/>
  <c r="AV39" i="11"/>
  <c r="AV39" i="12"/>
  <c r="AV39" i="16"/>
  <c r="AV40" i="17"/>
  <c r="AX39" i="7"/>
  <c r="AX39" i="11"/>
  <c r="AX39" i="12" s="1"/>
  <c r="AX40" i="17" s="1"/>
  <c r="AX39" i="16"/>
  <c r="AZ39" i="7"/>
  <c r="AZ39" i="11"/>
  <c r="AZ39" i="12"/>
  <c r="AZ39" i="16"/>
  <c r="AZ40" i="17"/>
  <c r="BB39" i="7"/>
  <c r="BB39" i="11"/>
  <c r="BB39" i="12" s="1"/>
  <c r="BB40" i="17" s="1"/>
  <c r="BB39" i="16"/>
  <c r="BD39" i="7"/>
  <c r="BD39" i="11"/>
  <c r="BD39" i="12"/>
  <c r="BD39" i="16"/>
  <c r="BD40" i="17"/>
  <c r="BE39" i="7"/>
  <c r="BE39" i="11"/>
  <c r="BE39" i="12" s="1"/>
  <c r="BE40" i="17" s="1"/>
  <c r="BE39" i="16"/>
  <c r="D41" i="7"/>
  <c r="D41" i="11"/>
  <c r="D41" i="12"/>
  <c r="D41" i="16"/>
  <c r="D42" i="17"/>
  <c r="F41" i="7"/>
  <c r="F41" i="11"/>
  <c r="F41" i="12"/>
  <c r="F41" i="16"/>
  <c r="F42" i="17" s="1"/>
  <c r="H41" i="7"/>
  <c r="H41" i="11"/>
  <c r="H41" i="12"/>
  <c r="H41" i="16"/>
  <c r="H42" i="17"/>
  <c r="J41" i="7"/>
  <c r="J41" i="11"/>
  <c r="J41" i="12"/>
  <c r="J41" i="16"/>
  <c r="J42" i="17"/>
  <c r="L41" i="7"/>
  <c r="L41" i="11"/>
  <c r="L41" i="12"/>
  <c r="L41" i="16"/>
  <c r="L42" i="17"/>
  <c r="N41" i="7"/>
  <c r="N41" i="11"/>
  <c r="N41" i="12"/>
  <c r="N41" i="16"/>
  <c r="N42" i="17" s="1"/>
  <c r="P41" i="7"/>
  <c r="P41" i="11"/>
  <c r="P41" i="12"/>
  <c r="P41" i="16"/>
  <c r="P42" i="17"/>
  <c r="R41" i="7"/>
  <c r="R41" i="11"/>
  <c r="R41" i="12"/>
  <c r="R41" i="16"/>
  <c r="R42" i="17"/>
  <c r="T41" i="7"/>
  <c r="T41" i="11"/>
  <c r="T41" i="12"/>
  <c r="T41" i="16"/>
  <c r="T42" i="17" s="1"/>
  <c r="V41" i="7"/>
  <c r="V41" i="11"/>
  <c r="V41" i="12"/>
  <c r="V41" i="16"/>
  <c r="V42" i="17"/>
  <c r="X41" i="7"/>
  <c r="X41" i="11"/>
  <c r="X41" i="12" s="1"/>
  <c r="X42" i="17" s="1"/>
  <c r="X41" i="16"/>
  <c r="Z41" i="7"/>
  <c r="Z41" i="11"/>
  <c r="Z41" i="12"/>
  <c r="Z41" i="16"/>
  <c r="Z42" i="17"/>
  <c r="AB41" i="7"/>
  <c r="AB41" i="11"/>
  <c r="AB41" i="12" s="1"/>
  <c r="AB42" i="17" s="1"/>
  <c r="AB41" i="16"/>
  <c r="AD41" i="7"/>
  <c r="AD41" i="11"/>
  <c r="AD41" i="12"/>
  <c r="AD41" i="16"/>
  <c r="AD42" i="17"/>
  <c r="AF41" i="7"/>
  <c r="AF41" i="11"/>
  <c r="AF41" i="12" s="1"/>
  <c r="AF42" i="17" s="1"/>
  <c r="AF41" i="16"/>
  <c r="AH41" i="7"/>
  <c r="AH41" i="11"/>
  <c r="AH41" i="12"/>
  <c r="AH41" i="16"/>
  <c r="AH42" i="17"/>
  <c r="AJ41" i="7"/>
  <c r="AJ41" i="11"/>
  <c r="AJ41" i="12" s="1"/>
  <c r="AJ42" i="17" s="1"/>
  <c r="AJ41" i="16"/>
  <c r="AL41" i="7"/>
  <c r="AL41" i="11"/>
  <c r="AL41" i="12"/>
  <c r="AL41" i="16"/>
  <c r="AL42" i="17"/>
  <c r="AN41" i="7"/>
  <c r="AN41" i="11"/>
  <c r="AN41" i="12" s="1"/>
  <c r="AN42" i="17" s="1"/>
  <c r="AN41" i="16"/>
  <c r="AP41" i="7"/>
  <c r="AP41" i="11"/>
  <c r="AP41" i="12"/>
  <c r="AP41" i="16"/>
  <c r="AP42" i="17"/>
  <c r="AR41" i="7"/>
  <c r="AR41" i="11"/>
  <c r="AR41" i="12" s="1"/>
  <c r="AR42" i="17" s="1"/>
  <c r="AR41" i="16"/>
  <c r="AT41" i="7"/>
  <c r="AT41" i="11"/>
  <c r="AT41" i="12"/>
  <c r="AT41" i="16"/>
  <c r="AT42" i="17"/>
  <c r="AV41" i="7"/>
  <c r="AV41" i="11"/>
  <c r="AV41" i="12" s="1"/>
  <c r="AV42" i="17" s="1"/>
  <c r="AV41" i="16"/>
  <c r="AX41" i="7"/>
  <c r="AX41" i="11"/>
  <c r="AX41" i="12"/>
  <c r="AX41" i="16"/>
  <c r="AX42" i="17"/>
  <c r="AZ41" i="7"/>
  <c r="AZ41" i="11"/>
  <c r="AZ41" i="12" s="1"/>
  <c r="AZ42" i="17" s="1"/>
  <c r="AZ41" i="16"/>
  <c r="BB41" i="7"/>
  <c r="BB41" i="11"/>
  <c r="BB41" i="12"/>
  <c r="BB41" i="16"/>
  <c r="BB42" i="17"/>
  <c r="BD41" i="7"/>
  <c r="BD41" i="11"/>
  <c r="BD41" i="12" s="1"/>
  <c r="BD42" i="17" s="1"/>
  <c r="BD41" i="16"/>
  <c r="BE41" i="7"/>
  <c r="BE41" i="11"/>
  <c r="BE41" i="12"/>
  <c r="BE41" i="16"/>
  <c r="BE42" i="17"/>
  <c r="D44" i="7"/>
  <c r="D44" i="11"/>
  <c r="D44" i="12"/>
  <c r="D44" i="16"/>
  <c r="D45" i="17"/>
  <c r="F44" i="7"/>
  <c r="F44" i="11"/>
  <c r="F44" i="12" s="1"/>
  <c r="F45" i="17" s="1"/>
  <c r="F44" i="16"/>
  <c r="H44" i="7"/>
  <c r="H44" i="11"/>
  <c r="H44" i="12"/>
  <c r="H44" i="16"/>
  <c r="H45" i="17"/>
  <c r="J44" i="7"/>
  <c r="J44" i="11"/>
  <c r="J44" i="12" s="1"/>
  <c r="J45" i="17" s="1"/>
  <c r="J44" i="16"/>
  <c r="L44" i="7"/>
  <c r="L44" i="11"/>
  <c r="L44" i="12"/>
  <c r="L44" i="16"/>
  <c r="L45" i="17"/>
  <c r="N44" i="7"/>
  <c r="N44" i="11"/>
  <c r="N44" i="12" s="1"/>
  <c r="N45" i="17" s="1"/>
  <c r="N44" i="16"/>
  <c r="P44" i="7"/>
  <c r="P44" i="11"/>
  <c r="P44" i="12"/>
  <c r="P44" i="16"/>
  <c r="P45" i="17"/>
  <c r="R44" i="7"/>
  <c r="R44" i="11"/>
  <c r="R44" i="12" s="1"/>
  <c r="R45" i="17" s="1"/>
  <c r="R44" i="16"/>
  <c r="T44" i="7"/>
  <c r="T44" i="11"/>
  <c r="T44" i="12"/>
  <c r="T44" i="16"/>
  <c r="T45" i="17"/>
  <c r="V44" i="7"/>
  <c r="V44" i="11"/>
  <c r="V44" i="12" s="1"/>
  <c r="V45" i="17" s="1"/>
  <c r="V44" i="16"/>
  <c r="X44" i="7"/>
  <c r="X44" i="11"/>
  <c r="X44" i="12"/>
  <c r="X44" i="16"/>
  <c r="X45" i="17"/>
  <c r="Z44" i="7"/>
  <c r="Z44" i="11"/>
  <c r="Z44" i="12" s="1"/>
  <c r="Z45" i="17" s="1"/>
  <c r="Z44" i="16"/>
  <c r="AB44" i="7"/>
  <c r="AB44" i="11"/>
  <c r="AB44" i="12"/>
  <c r="AB44" i="16"/>
  <c r="AB45" i="17"/>
  <c r="AD44" i="7"/>
  <c r="AD44" i="11"/>
  <c r="AD44" i="12" s="1"/>
  <c r="AD45" i="17" s="1"/>
  <c r="AD44" i="16"/>
  <c r="AF44" i="7"/>
  <c r="AF44" i="11"/>
  <c r="AF44" i="12"/>
  <c r="AF44" i="16"/>
  <c r="AF45" i="17"/>
  <c r="AH44" i="7"/>
  <c r="AH44" i="11"/>
  <c r="AH44" i="12" s="1"/>
  <c r="AH45" i="17" s="1"/>
  <c r="AH44" i="16"/>
  <c r="AJ44" i="7"/>
  <c r="AJ44" i="11"/>
  <c r="AJ44" i="12"/>
  <c r="AJ44" i="16"/>
  <c r="AJ45" i="17"/>
  <c r="AL44" i="7"/>
  <c r="AL44" i="11"/>
  <c r="AL44" i="12" s="1"/>
  <c r="AL45" i="17" s="1"/>
  <c r="AL44" i="16"/>
  <c r="AN44" i="7"/>
  <c r="AN44" i="11"/>
  <c r="AN44" i="12"/>
  <c r="AN44" i="16"/>
  <c r="AN45" i="17"/>
  <c r="AP44" i="7"/>
  <c r="AP44" i="11"/>
  <c r="AP44" i="12" s="1"/>
  <c r="AP45" i="17" s="1"/>
  <c r="AP44" i="16"/>
  <c r="AR44" i="7"/>
  <c r="AR44" i="11"/>
  <c r="AR44" i="12"/>
  <c r="AR44" i="16"/>
  <c r="AR45" i="17"/>
  <c r="AT44" i="7"/>
  <c r="AT44" i="11"/>
  <c r="AT44" i="12" s="1"/>
  <c r="AT45" i="17" s="1"/>
  <c r="AT44" i="16"/>
  <c r="AV44" i="7"/>
  <c r="AV44" i="11"/>
  <c r="AV44" i="12"/>
  <c r="AV44" i="16"/>
  <c r="AV45" i="17"/>
  <c r="AX44" i="7"/>
  <c r="AX44" i="11"/>
  <c r="AX44" i="12" s="1"/>
  <c r="AX45" i="17" s="1"/>
  <c r="AX44" i="16"/>
  <c r="AZ44" i="7"/>
  <c r="AZ44" i="11"/>
  <c r="AZ44" i="12"/>
  <c r="AZ44" i="16"/>
  <c r="AZ45" i="17"/>
  <c r="BB44" i="7"/>
  <c r="BB44" i="11"/>
  <c r="BB44" i="12" s="1"/>
  <c r="BB45" i="17" s="1"/>
  <c r="BB44" i="16"/>
  <c r="BD44" i="7"/>
  <c r="BD44" i="11"/>
  <c r="BD44" i="12"/>
  <c r="BD44" i="16"/>
  <c r="BD45" i="17"/>
  <c r="BE44" i="7"/>
  <c r="BE44" i="11"/>
  <c r="BE44" i="12" s="1"/>
  <c r="BE45" i="17" s="1"/>
  <c r="BE44" i="16"/>
  <c r="D47" i="7"/>
  <c r="D47" i="11"/>
  <c r="D47" i="12"/>
  <c r="D47" i="16"/>
  <c r="D48" i="17"/>
  <c r="F47" i="7"/>
  <c r="F47" i="11"/>
  <c r="F47" i="12" s="1"/>
  <c r="F48" i="17" s="1"/>
  <c r="F47" i="16"/>
  <c r="H47" i="7"/>
  <c r="H47" i="11"/>
  <c r="H47" i="12"/>
  <c r="H47" i="16"/>
  <c r="H48" i="17"/>
  <c r="J47" i="7"/>
  <c r="J47" i="11"/>
  <c r="J47" i="12" s="1"/>
  <c r="J48" i="17" s="1"/>
  <c r="J47" i="16"/>
  <c r="L47" i="7"/>
  <c r="L47" i="11"/>
  <c r="L47" i="12"/>
  <c r="L47" i="16"/>
  <c r="L48" i="17"/>
  <c r="N47" i="7"/>
  <c r="N47" i="11"/>
  <c r="N47" i="12" s="1"/>
  <c r="N48" i="17" s="1"/>
  <c r="N47" i="16"/>
  <c r="P47" i="7"/>
  <c r="P47" i="11"/>
  <c r="P47" i="12"/>
  <c r="P47" i="16"/>
  <c r="P48" i="17"/>
  <c r="R47" i="7"/>
  <c r="R47" i="11"/>
  <c r="R47" i="12" s="1"/>
  <c r="R48" i="17" s="1"/>
  <c r="R47" i="16"/>
  <c r="T47" i="7"/>
  <c r="T47" i="11"/>
  <c r="T47" i="12"/>
  <c r="T47" i="16"/>
  <c r="T48" i="17"/>
  <c r="V47" i="7"/>
  <c r="V47" i="11"/>
  <c r="V47" i="12" s="1"/>
  <c r="V48" i="17" s="1"/>
  <c r="V47" i="16"/>
  <c r="X47" i="7"/>
  <c r="X47" i="11"/>
  <c r="X47" i="12"/>
  <c r="X47" i="16"/>
  <c r="X48" i="17"/>
  <c r="Z47" i="7"/>
  <c r="Z47" i="11"/>
  <c r="Z47" i="12" s="1"/>
  <c r="Z48" i="17" s="1"/>
  <c r="Z47" i="16"/>
  <c r="AB47" i="7"/>
  <c r="AB47" i="11"/>
  <c r="AB47" i="12"/>
  <c r="AB47" i="16"/>
  <c r="AB48" i="17"/>
  <c r="AD47" i="7"/>
  <c r="AD47" i="11"/>
  <c r="AD47" i="12" s="1"/>
  <c r="AD48" i="17" s="1"/>
  <c r="AD47" i="16"/>
  <c r="AF47" i="7"/>
  <c r="AF47" i="11"/>
  <c r="AF47" i="12"/>
  <c r="AF47" i="16"/>
  <c r="AF48" i="17"/>
  <c r="AH47" i="7"/>
  <c r="AH47" i="11"/>
  <c r="AH47" i="12" s="1"/>
  <c r="AH48" i="17" s="1"/>
  <c r="AH47" i="16"/>
  <c r="AJ47" i="7"/>
  <c r="AJ47" i="11"/>
  <c r="AJ47" i="12"/>
  <c r="AJ47" i="16"/>
  <c r="AJ48" i="17"/>
  <c r="AL47" i="7"/>
  <c r="AL47" i="11"/>
  <c r="AL47" i="12" s="1"/>
  <c r="AL48" i="17" s="1"/>
  <c r="AL47" i="16"/>
  <c r="AN47" i="7"/>
  <c r="AN47" i="11"/>
  <c r="AN47" i="12"/>
  <c r="AN47" i="16"/>
  <c r="AN48" i="17"/>
  <c r="AP47" i="7"/>
  <c r="AP47" i="11"/>
  <c r="AP47" i="12" s="1"/>
  <c r="AP48" i="17" s="1"/>
  <c r="AP47" i="16"/>
  <c r="AR47" i="7"/>
  <c r="AR47" i="11"/>
  <c r="AR47" i="12"/>
  <c r="AR47" i="16"/>
  <c r="AR48" i="17"/>
  <c r="AT47" i="7"/>
  <c r="AT47" i="11"/>
  <c r="AT47" i="12" s="1"/>
  <c r="AT48" i="17" s="1"/>
  <c r="AT47" i="16"/>
  <c r="AV47" i="7"/>
  <c r="AV47" i="11"/>
  <c r="AV47" i="12"/>
  <c r="AV47" i="16"/>
  <c r="AV48" i="17"/>
  <c r="AX47" i="7"/>
  <c r="AX47" i="11"/>
  <c r="AX47" i="12" s="1"/>
  <c r="AX48" i="17" s="1"/>
  <c r="AX47" i="16"/>
  <c r="AZ47" i="7"/>
  <c r="AZ47" i="11"/>
  <c r="AZ47" i="12"/>
  <c r="AZ47" i="16"/>
  <c r="AZ48" i="17"/>
  <c r="BB47" i="7"/>
  <c r="BB47" i="11"/>
  <c r="BB47" i="12" s="1"/>
  <c r="BB48" i="17" s="1"/>
  <c r="BB47" i="16"/>
  <c r="BD47" i="7"/>
  <c r="BD47" i="11"/>
  <c r="BD47" i="12"/>
  <c r="BD47" i="16"/>
  <c r="BD48" i="17"/>
  <c r="BE47" i="7"/>
  <c r="BE47" i="11"/>
  <c r="BE47" i="12" s="1"/>
  <c r="BE48" i="17" s="1"/>
  <c r="BE47" i="16"/>
  <c r="D48" i="7"/>
  <c r="D48" i="11"/>
  <c r="D48" i="12"/>
  <c r="D48" i="16"/>
  <c r="D49" i="17"/>
  <c r="F48" i="7"/>
  <c r="F48" i="11"/>
  <c r="F48" i="12" s="1"/>
  <c r="F49" i="17" s="1"/>
  <c r="F48" i="16"/>
  <c r="H48" i="7"/>
  <c r="H48" i="11"/>
  <c r="H48" i="12"/>
  <c r="H48" i="16"/>
  <c r="H49" i="17"/>
  <c r="J48" i="7"/>
  <c r="J48" i="11"/>
  <c r="J48" i="12" s="1"/>
  <c r="J49" i="17" s="1"/>
  <c r="J48" i="16"/>
  <c r="L48" i="7"/>
  <c r="L48" i="11"/>
  <c r="L48" i="12"/>
  <c r="L48" i="16"/>
  <c r="L49" i="17"/>
  <c r="N48" i="7"/>
  <c r="N48" i="11"/>
  <c r="N48" i="12" s="1"/>
  <c r="N49" i="17" s="1"/>
  <c r="N48" i="16"/>
  <c r="P48" i="7"/>
  <c r="P48" i="11"/>
  <c r="P48" i="12"/>
  <c r="P48" i="16"/>
  <c r="P49" i="17"/>
  <c r="R48" i="7"/>
  <c r="R48" i="11"/>
  <c r="R48" i="12" s="1"/>
  <c r="R49" i="17" s="1"/>
  <c r="R48" i="16"/>
  <c r="T48" i="7"/>
  <c r="T48" i="11"/>
  <c r="T48" i="12"/>
  <c r="T48" i="16"/>
  <c r="T49" i="17"/>
  <c r="V48" i="7"/>
  <c r="V48" i="11"/>
  <c r="V48" i="12" s="1"/>
  <c r="V49" i="17" s="1"/>
  <c r="V48" i="16"/>
  <c r="X48" i="7"/>
  <c r="X48" i="11"/>
  <c r="X48" i="12"/>
  <c r="X48" i="16"/>
  <c r="X49" i="17"/>
  <c r="Z48" i="7"/>
  <c r="Z48" i="11"/>
  <c r="Z48" i="12" s="1"/>
  <c r="Z49" i="17" s="1"/>
  <c r="Z48" i="16"/>
  <c r="AB48" i="7"/>
  <c r="AB48" i="11"/>
  <c r="AB48" i="12"/>
  <c r="AB48" i="16"/>
  <c r="AB49" i="17"/>
  <c r="AD48" i="7"/>
  <c r="AD48" i="11"/>
  <c r="AD48" i="12" s="1"/>
  <c r="AD49" i="17" s="1"/>
  <c r="AD48" i="16"/>
  <c r="AF48" i="7"/>
  <c r="AF48" i="11"/>
  <c r="AF48" i="12"/>
  <c r="AF48" i="16"/>
  <c r="AF49" i="17"/>
  <c r="AH48" i="7"/>
  <c r="AH48" i="11"/>
  <c r="AH48" i="12" s="1"/>
  <c r="AH49" i="17" s="1"/>
  <c r="AH48" i="16"/>
  <c r="AJ48" i="7"/>
  <c r="AJ48" i="11"/>
  <c r="AJ48" i="12"/>
  <c r="AJ48" i="16"/>
  <c r="AJ49" i="17"/>
  <c r="AL48" i="7"/>
  <c r="AL48" i="11"/>
  <c r="AL48" i="12" s="1"/>
  <c r="AL49" i="17" s="1"/>
  <c r="AL48" i="16"/>
  <c r="AN48" i="7"/>
  <c r="AN48" i="11"/>
  <c r="AN48" i="12"/>
  <c r="AN48" i="16"/>
  <c r="AN49" i="17"/>
  <c r="AP48" i="7"/>
  <c r="AP48" i="11"/>
  <c r="AP48" i="12" s="1"/>
  <c r="AP49" i="17" s="1"/>
  <c r="AP48" i="16"/>
  <c r="AR48" i="7"/>
  <c r="AR48" i="11"/>
  <c r="AR48" i="12"/>
  <c r="AR48" i="16"/>
  <c r="AR49" i="17"/>
  <c r="AT48" i="7"/>
  <c r="AT48" i="11"/>
  <c r="AT48" i="12" s="1"/>
  <c r="AT49" i="17" s="1"/>
  <c r="AT48" i="16"/>
  <c r="AV48" i="7"/>
  <c r="AV48" i="11"/>
  <c r="AV48" i="12"/>
  <c r="AV48" i="16"/>
  <c r="AV49" i="17"/>
  <c r="AX48" i="7"/>
  <c r="AX48" i="11"/>
  <c r="AX48" i="12" s="1"/>
  <c r="AX49" i="17" s="1"/>
  <c r="AX48" i="16"/>
  <c r="AZ48" i="7"/>
  <c r="AZ48" i="11"/>
  <c r="AZ48" i="12"/>
  <c r="AZ48" i="16"/>
  <c r="AZ49" i="17"/>
  <c r="BB48" i="7"/>
  <c r="BB48" i="11"/>
  <c r="BB48" i="12" s="1"/>
  <c r="BB49" i="17" s="1"/>
  <c r="BB48" i="16"/>
  <c r="BD48" i="7"/>
  <c r="BD48" i="11"/>
  <c r="BD48" i="12"/>
  <c r="BD48" i="16"/>
  <c r="BD49" i="17"/>
  <c r="BE48" i="7"/>
  <c r="BE48" i="11"/>
  <c r="BE48" i="12" s="1"/>
  <c r="BE49" i="17" s="1"/>
  <c r="BE48" i="16"/>
  <c r="D51" i="7"/>
  <c r="D51" i="11"/>
  <c r="D51" i="12"/>
  <c r="D51" i="16"/>
  <c r="D52" i="17"/>
  <c r="F51" i="7"/>
  <c r="F51" i="11"/>
  <c r="F51" i="12" s="1"/>
  <c r="F52" i="17" s="1"/>
  <c r="F51" i="16"/>
  <c r="H51" i="7"/>
  <c r="H51" i="11"/>
  <c r="H51" i="12"/>
  <c r="H51" i="16"/>
  <c r="H52" i="17"/>
  <c r="J51" i="7"/>
  <c r="J51" i="11"/>
  <c r="J51" i="12" s="1"/>
  <c r="J52" i="17" s="1"/>
  <c r="J51" i="16"/>
  <c r="L51" i="7"/>
  <c r="L51" i="11"/>
  <c r="L51" i="12"/>
  <c r="L51" i="16"/>
  <c r="L52" i="17"/>
  <c r="N51" i="7"/>
  <c r="N51" i="11"/>
  <c r="N51" i="12" s="1"/>
  <c r="N52" i="17" s="1"/>
  <c r="N51" i="16"/>
  <c r="P51" i="7"/>
  <c r="P51" i="11"/>
  <c r="P51" i="12"/>
  <c r="P51" i="16"/>
  <c r="P52" i="17"/>
  <c r="R51" i="7"/>
  <c r="R51" i="11"/>
  <c r="R51" i="12" s="1"/>
  <c r="R52" i="17" s="1"/>
  <c r="R51" i="16"/>
  <c r="T51" i="7"/>
  <c r="T51" i="11"/>
  <c r="T51" i="12"/>
  <c r="T51" i="16"/>
  <c r="T52" i="17"/>
  <c r="V51" i="7"/>
  <c r="V51" i="11"/>
  <c r="V51" i="12" s="1"/>
  <c r="V52" i="17" s="1"/>
  <c r="V51" i="16"/>
  <c r="X51" i="7"/>
  <c r="X51" i="11"/>
  <c r="X51" i="12"/>
  <c r="X51" i="16"/>
  <c r="X52" i="17"/>
  <c r="Z51" i="7"/>
  <c r="Z51" i="11"/>
  <c r="Z51" i="12" s="1"/>
  <c r="Z52" i="17" s="1"/>
  <c r="Z51" i="16"/>
  <c r="AB51" i="7"/>
  <c r="AB51" i="11"/>
  <c r="AB51" i="12"/>
  <c r="AB51" i="16"/>
  <c r="AB52" i="17"/>
  <c r="AD51" i="7"/>
  <c r="AD51" i="11"/>
  <c r="AD51" i="12" s="1"/>
  <c r="AD52" i="17" s="1"/>
  <c r="AD51" i="16"/>
  <c r="AF51" i="7"/>
  <c r="AF51" i="11"/>
  <c r="AF51" i="12"/>
  <c r="AF51" i="16"/>
  <c r="AF52" i="17"/>
  <c r="AH51" i="7"/>
  <c r="AH51" i="11"/>
  <c r="AH51" i="12" s="1"/>
  <c r="AH52" i="17" s="1"/>
  <c r="AH51" i="16"/>
  <c r="AJ51" i="7"/>
  <c r="AJ51" i="11"/>
  <c r="AJ51" i="12"/>
  <c r="AJ51" i="16"/>
  <c r="AJ52" i="17"/>
  <c r="AL51" i="7"/>
  <c r="AL51" i="11"/>
  <c r="AL51" i="12" s="1"/>
  <c r="AL52" i="17" s="1"/>
  <c r="AL51" i="16"/>
  <c r="AN51" i="7"/>
  <c r="AN51" i="11"/>
  <c r="AN51" i="12"/>
  <c r="AN51" i="16"/>
  <c r="AN52" i="17"/>
  <c r="AP51" i="7"/>
  <c r="AP51" i="11"/>
  <c r="AP51" i="12" s="1"/>
  <c r="AP52" i="17" s="1"/>
  <c r="AP51" i="16"/>
  <c r="AR51" i="7"/>
  <c r="AR51" i="11"/>
  <c r="AR51" i="12"/>
  <c r="AR51" i="16"/>
  <c r="AR52" i="17"/>
  <c r="AT51" i="7"/>
  <c r="AT51" i="11"/>
  <c r="AT51" i="12" s="1"/>
  <c r="AT51" i="16"/>
  <c r="AT52" i="17"/>
  <c r="AV51" i="7"/>
  <c r="AV51" i="11"/>
  <c r="AV51" i="12" s="1"/>
  <c r="AV52" i="17" s="1"/>
  <c r="AV51" i="16"/>
  <c r="AX51" i="7"/>
  <c r="AX51" i="11"/>
  <c r="AX51" i="12"/>
  <c r="AX51" i="16"/>
  <c r="AX52" i="17"/>
  <c r="AZ51" i="7"/>
  <c r="AZ51" i="11"/>
  <c r="AZ51" i="12" s="1"/>
  <c r="AZ52" i="17" s="1"/>
  <c r="AZ51" i="16"/>
  <c r="BB51" i="7"/>
  <c r="BB51" i="11"/>
  <c r="BB51" i="12"/>
  <c r="BB51" i="16"/>
  <c r="BB52" i="17"/>
  <c r="BD51" i="7"/>
  <c r="BD51" i="11"/>
  <c r="BD51" i="12" s="1"/>
  <c r="BD52" i="17" s="1"/>
  <c r="BD51" i="16"/>
  <c r="BE51" i="7"/>
  <c r="BE51" i="11"/>
  <c r="BE51" i="12"/>
  <c r="BE51" i="16"/>
  <c r="BE52" i="17"/>
  <c r="D4" i="7"/>
  <c r="D4" i="11"/>
  <c r="D4" i="12" s="1"/>
  <c r="D5" i="17" s="1"/>
  <c r="D4" i="16"/>
  <c r="F4" i="7"/>
  <c r="F4" i="11"/>
  <c r="F4" i="12"/>
  <c r="F4" i="16"/>
  <c r="F5" i="17"/>
  <c r="H4" i="7"/>
  <c r="H4" i="11"/>
  <c r="H4" i="12" s="1"/>
  <c r="H5" i="17" s="1"/>
  <c r="H4" i="16"/>
  <c r="J4" i="7"/>
  <c r="J4" i="11"/>
  <c r="J4" i="12"/>
  <c r="J4" i="16"/>
  <c r="J5" i="17"/>
  <c r="L4" i="7"/>
  <c r="L4" i="11"/>
  <c r="L4" i="12" s="1"/>
  <c r="L5" i="17" s="1"/>
  <c r="L4" i="16"/>
  <c r="N4" i="7"/>
  <c r="N4" i="11"/>
  <c r="N4" i="12"/>
  <c r="N4" i="16"/>
  <c r="N5" i="17"/>
  <c r="P4" i="7"/>
  <c r="P4" i="11"/>
  <c r="P4" i="12" s="1"/>
  <c r="P5" i="17" s="1"/>
  <c r="P4" i="16"/>
  <c r="R4" i="7"/>
  <c r="R4" i="11"/>
  <c r="R4" i="12"/>
  <c r="R4" i="16"/>
  <c r="R5" i="17"/>
  <c r="T4" i="7"/>
  <c r="T4" i="11"/>
  <c r="T4" i="12" s="1"/>
  <c r="T5" i="17" s="1"/>
  <c r="T4" i="16"/>
  <c r="V4" i="7"/>
  <c r="V4" i="11"/>
  <c r="V4" i="12"/>
  <c r="V4" i="16"/>
  <c r="V5" i="17"/>
  <c r="X4" i="7"/>
  <c r="X4" i="11"/>
  <c r="X4" i="12" s="1"/>
  <c r="X5" i="17" s="1"/>
  <c r="X4" i="16"/>
  <c r="Z4" i="7"/>
  <c r="Z4" i="11"/>
  <c r="Z4" i="12"/>
  <c r="Z4" i="16"/>
  <c r="Z5" i="17"/>
  <c r="AB4" i="7"/>
  <c r="AB4" i="11"/>
  <c r="AB4" i="12" s="1"/>
  <c r="AB5" i="17" s="1"/>
  <c r="AB4" i="16"/>
  <c r="AD4" i="7"/>
  <c r="AD4" i="11"/>
  <c r="AD4" i="12"/>
  <c r="AD4" i="16"/>
  <c r="AD5" i="17"/>
  <c r="AF4" i="7"/>
  <c r="AF4" i="11"/>
  <c r="AF4" i="12" s="1"/>
  <c r="AF5" i="17" s="1"/>
  <c r="AF4" i="16"/>
  <c r="AH4" i="7"/>
  <c r="AH4" i="11"/>
  <c r="AH4" i="12"/>
  <c r="AH4" i="16"/>
  <c r="AH5" i="17"/>
  <c r="AJ4" i="7"/>
  <c r="AJ4" i="11"/>
  <c r="AJ4" i="12" s="1"/>
  <c r="AJ5" i="17" s="1"/>
  <c r="AJ4" i="16"/>
  <c r="AL4" i="7"/>
  <c r="AL4" i="11"/>
  <c r="AL4" i="12"/>
  <c r="AL4" i="16"/>
  <c r="AL5" i="17"/>
  <c r="AN4" i="7"/>
  <c r="AN4" i="11"/>
  <c r="AN4" i="12" s="1"/>
  <c r="AN5" i="17" s="1"/>
  <c r="AN4" i="16"/>
  <c r="AP4" i="7"/>
  <c r="AP4" i="11"/>
  <c r="AP4" i="12"/>
  <c r="AP4" i="16"/>
  <c r="AP5" i="17"/>
  <c r="AR4" i="7"/>
  <c r="AR4" i="11"/>
  <c r="AR4" i="12" s="1"/>
  <c r="AR5" i="17" s="1"/>
  <c r="AR4" i="16"/>
  <c r="AT4" i="7"/>
  <c r="AT4" i="11"/>
  <c r="AT4" i="12"/>
  <c r="AT4" i="16"/>
  <c r="AT5" i="17"/>
  <c r="AV4" i="7"/>
  <c r="AV4" i="11"/>
  <c r="AV4" i="12" s="1"/>
  <c r="AV5" i="17" s="1"/>
  <c r="AV4" i="16"/>
  <c r="AX4" i="7"/>
  <c r="AX4" i="11"/>
  <c r="AX4" i="12"/>
  <c r="AX4" i="16"/>
  <c r="AX5" i="17"/>
  <c r="AZ4" i="7"/>
  <c r="AZ4" i="11"/>
  <c r="AZ4" i="12" s="1"/>
  <c r="AZ5" i="17" s="1"/>
  <c r="AZ4" i="16"/>
  <c r="BB4" i="7"/>
  <c r="BB4" i="11"/>
  <c r="BB4" i="12"/>
  <c r="BB4" i="16"/>
  <c r="BB5" i="17"/>
  <c r="BD4" i="7"/>
  <c r="BD4" i="11"/>
  <c r="BD4" i="12" s="1"/>
  <c r="BD5" i="17" s="1"/>
  <c r="BD4" i="16"/>
  <c r="BE4" i="7"/>
  <c r="BE4" i="11"/>
  <c r="BE4" i="12"/>
  <c r="BE4" i="16"/>
  <c r="BE5" i="17"/>
  <c r="D5" i="7"/>
  <c r="D5" i="11"/>
  <c r="D5" i="12"/>
  <c r="D5" i="16"/>
  <c r="D6" i="17"/>
  <c r="F5" i="7"/>
  <c r="F5" i="11"/>
  <c r="F5" i="12" s="1"/>
  <c r="F6" i="17" s="1"/>
  <c r="F5" i="16"/>
  <c r="H5" i="7"/>
  <c r="H5" i="11"/>
  <c r="H5" i="12"/>
  <c r="H5" i="16"/>
  <c r="H6" i="17"/>
  <c r="J5" i="7"/>
  <c r="J5" i="11"/>
  <c r="J5" i="12" s="1"/>
  <c r="J6" i="17" s="1"/>
  <c r="J5" i="16"/>
  <c r="L5" i="7"/>
  <c r="L5" i="11"/>
  <c r="L5" i="12"/>
  <c r="L5" i="16"/>
  <c r="L6" i="17"/>
  <c r="N5" i="7"/>
  <c r="N5" i="11"/>
  <c r="N5" i="12" s="1"/>
  <c r="N6" i="17" s="1"/>
  <c r="N5" i="16"/>
  <c r="P5" i="7"/>
  <c r="P5" i="11"/>
  <c r="P5" i="12"/>
  <c r="P5" i="16"/>
  <c r="P6" i="17"/>
  <c r="R5" i="7"/>
  <c r="R5" i="11"/>
  <c r="R5" i="12" s="1"/>
  <c r="R6" i="17" s="1"/>
  <c r="R5" i="16"/>
  <c r="T5" i="7"/>
  <c r="T5" i="11"/>
  <c r="T5" i="12"/>
  <c r="T5" i="16"/>
  <c r="T6" i="17"/>
  <c r="V5" i="7"/>
  <c r="V5" i="11"/>
  <c r="V5" i="12" s="1"/>
  <c r="V6" i="17" s="1"/>
  <c r="V5" i="16"/>
  <c r="X5" i="7"/>
  <c r="X5" i="11"/>
  <c r="X5" i="12"/>
  <c r="X5" i="16"/>
  <c r="X6" i="17"/>
  <c r="Z5" i="7"/>
  <c r="Z5" i="11"/>
  <c r="Z5" i="12" s="1"/>
  <c r="Z6" i="17" s="1"/>
  <c r="Z5" i="16"/>
  <c r="AB5" i="7"/>
  <c r="AB5" i="11"/>
  <c r="AB5" i="12"/>
  <c r="AB5" i="16"/>
  <c r="AB6" i="17"/>
  <c r="AD5" i="7"/>
  <c r="AD5" i="11"/>
  <c r="AD5" i="12" s="1"/>
  <c r="AD6" i="17" s="1"/>
  <c r="AD5" i="16"/>
  <c r="AF5" i="7"/>
  <c r="AF5" i="11"/>
  <c r="AF5" i="12"/>
  <c r="AF5" i="16"/>
  <c r="AF6" i="17"/>
  <c r="AH5" i="7"/>
  <c r="AH5" i="11"/>
  <c r="AH5" i="12" s="1"/>
  <c r="AH6" i="17" s="1"/>
  <c r="AH5" i="16"/>
  <c r="AJ5" i="7"/>
  <c r="AJ5" i="11"/>
  <c r="AJ5" i="12"/>
  <c r="AJ5" i="16"/>
  <c r="AJ6" i="17"/>
  <c r="AL5" i="7"/>
  <c r="AL5" i="11"/>
  <c r="AL5" i="12" s="1"/>
  <c r="AL6" i="17" s="1"/>
  <c r="AL5" i="16"/>
  <c r="AN5" i="7"/>
  <c r="AN5" i="11"/>
  <c r="AN5" i="12"/>
  <c r="AN5" i="16"/>
  <c r="AN6" i="17"/>
  <c r="AP5" i="7"/>
  <c r="AP5" i="11"/>
  <c r="AP5" i="12" s="1"/>
  <c r="AP6" i="17" s="1"/>
  <c r="AP5" i="16"/>
  <c r="AR5" i="7"/>
  <c r="AR5" i="11"/>
  <c r="AR5" i="12"/>
  <c r="AR5" i="16"/>
  <c r="AR6" i="17"/>
  <c r="AT5" i="7"/>
  <c r="AT5" i="11"/>
  <c r="AT5" i="12" s="1"/>
  <c r="AT6" i="17" s="1"/>
  <c r="AT5" i="16"/>
  <c r="AV5" i="7"/>
  <c r="AV5" i="11"/>
  <c r="AV5" i="12"/>
  <c r="AV5" i="16"/>
  <c r="AV6" i="17"/>
  <c r="AX5" i="7"/>
  <c r="AX5" i="11"/>
  <c r="AX5" i="12" s="1"/>
  <c r="AX6" i="17" s="1"/>
  <c r="AX5" i="16"/>
  <c r="AZ5" i="7"/>
  <c r="AZ5" i="11"/>
  <c r="AZ5" i="12"/>
  <c r="AZ5" i="16"/>
  <c r="AZ6" i="17"/>
  <c r="BB5" i="7"/>
  <c r="BB5" i="11"/>
  <c r="BB5" i="12" s="1"/>
  <c r="BB6" i="17" s="1"/>
  <c r="BB5" i="16"/>
  <c r="BD5" i="7"/>
  <c r="BD5" i="11"/>
  <c r="BD5" i="12"/>
  <c r="BD5" i="16"/>
  <c r="BD6" i="17"/>
  <c r="BE5" i="7"/>
  <c r="BE5" i="11"/>
  <c r="BE5" i="12" s="1"/>
  <c r="BE6" i="17" s="1"/>
  <c r="BE5" i="16"/>
  <c r="D6" i="7"/>
  <c r="D6" i="11"/>
  <c r="D6" i="12" s="1"/>
  <c r="D7" i="17" s="1"/>
  <c r="D6" i="16"/>
  <c r="F6" i="7"/>
  <c r="F6" i="11"/>
  <c r="F6" i="12"/>
  <c r="F6" i="16"/>
  <c r="F7" i="17"/>
  <c r="H6" i="7"/>
  <c r="H6" i="11"/>
  <c r="H6" i="12" s="1"/>
  <c r="H7" i="17" s="1"/>
  <c r="H6" i="16"/>
  <c r="J6" i="7"/>
  <c r="J6" i="11"/>
  <c r="J6" i="12"/>
  <c r="J6" i="16"/>
  <c r="J7" i="17"/>
  <c r="L6" i="7"/>
  <c r="L6" i="11"/>
  <c r="L6" i="12" s="1"/>
  <c r="L7" i="17" s="1"/>
  <c r="L6" i="16"/>
  <c r="N6" i="7"/>
  <c r="N6" i="11"/>
  <c r="N6" i="12"/>
  <c r="N6" i="16"/>
  <c r="N7" i="17"/>
  <c r="P6" i="7"/>
  <c r="P6" i="11"/>
  <c r="P6" i="12" s="1"/>
  <c r="P7" i="17" s="1"/>
  <c r="P6" i="16"/>
  <c r="R6" i="7"/>
  <c r="R6" i="11"/>
  <c r="R6" i="12"/>
  <c r="R6" i="16"/>
  <c r="R7" i="17"/>
  <c r="T6" i="7"/>
  <c r="T6" i="11"/>
  <c r="T6" i="12" s="1"/>
  <c r="T7" i="17" s="1"/>
  <c r="T6" i="16"/>
  <c r="V6" i="7"/>
  <c r="V6" i="11"/>
  <c r="V6" i="12"/>
  <c r="V6" i="16"/>
  <c r="V7" i="17"/>
  <c r="X6" i="7"/>
  <c r="X6" i="11"/>
  <c r="X6" i="12" s="1"/>
  <c r="X7" i="17" s="1"/>
  <c r="X6" i="16"/>
  <c r="Z6" i="7"/>
  <c r="Z6" i="11"/>
  <c r="Z6" i="12"/>
  <c r="Z6" i="16"/>
  <c r="Z7" i="17"/>
  <c r="AB6" i="7"/>
  <c r="AB6" i="11"/>
  <c r="AB6" i="12" s="1"/>
  <c r="AB7" i="17" s="1"/>
  <c r="AB6" i="16"/>
  <c r="AD6" i="7"/>
  <c r="AD6" i="11"/>
  <c r="AD6" i="12"/>
  <c r="AD6" i="16"/>
  <c r="AD7" i="17"/>
  <c r="AF6" i="7"/>
  <c r="AF6" i="11"/>
  <c r="AF6" i="12" s="1"/>
  <c r="AF7" i="17" s="1"/>
  <c r="AF6" i="16"/>
  <c r="AH6" i="7"/>
  <c r="AH6" i="11"/>
  <c r="AH6" i="12"/>
  <c r="AH6" i="16"/>
  <c r="AH7" i="17"/>
  <c r="AJ6" i="7"/>
  <c r="AJ6" i="11"/>
  <c r="AJ6" i="12" s="1"/>
  <c r="AJ7" i="17" s="1"/>
  <c r="AJ6" i="16"/>
  <c r="AL6" i="7"/>
  <c r="AL6" i="11"/>
  <c r="AL6" i="12"/>
  <c r="AL6" i="16"/>
  <c r="AL7" i="17"/>
  <c r="AN6" i="7"/>
  <c r="AN6" i="11"/>
  <c r="AN6" i="12" s="1"/>
  <c r="AN7" i="17" s="1"/>
  <c r="AN6" i="16"/>
  <c r="AP6" i="7"/>
  <c r="AP6" i="11"/>
  <c r="AP6" i="12"/>
  <c r="AP6" i="16"/>
  <c r="AP7" i="17"/>
  <c r="AR6" i="7"/>
  <c r="AR6" i="11"/>
  <c r="AR6" i="12" s="1"/>
  <c r="AR7" i="17" s="1"/>
  <c r="AR6" i="16"/>
  <c r="AT6" i="7"/>
  <c r="AT6" i="11"/>
  <c r="AT6" i="12"/>
  <c r="AT6" i="16"/>
  <c r="AT7" i="17"/>
  <c r="AV6" i="7"/>
  <c r="AV6" i="11"/>
  <c r="AV6" i="12" s="1"/>
  <c r="AV7" i="17" s="1"/>
  <c r="AV6" i="16"/>
  <c r="AX6" i="7"/>
  <c r="AX6" i="11"/>
  <c r="AX6" i="12"/>
  <c r="AX6" i="16"/>
  <c r="AX7" i="17"/>
  <c r="AZ6" i="7"/>
  <c r="AZ6" i="11"/>
  <c r="AZ6" i="12" s="1"/>
  <c r="AZ7" i="17" s="1"/>
  <c r="AZ6" i="16"/>
  <c r="BB6" i="7"/>
  <c r="BB6" i="11"/>
  <c r="BB6" i="12"/>
  <c r="BB6" i="16"/>
  <c r="BB7" i="17"/>
  <c r="BD6" i="7"/>
  <c r="BD6" i="11"/>
  <c r="BD6" i="12" s="1"/>
  <c r="BD7" i="17" s="1"/>
  <c r="BD6" i="16"/>
  <c r="BE6" i="7"/>
  <c r="BE6" i="11"/>
  <c r="BE6" i="12"/>
  <c r="BE6" i="16"/>
  <c r="BE7" i="17"/>
  <c r="D7" i="7"/>
  <c r="D7" i="11"/>
  <c r="D7" i="12"/>
  <c r="D7" i="16"/>
  <c r="D8" i="17"/>
  <c r="F7" i="7"/>
  <c r="F7" i="11"/>
  <c r="F7" i="12" s="1"/>
  <c r="F8" i="17" s="1"/>
  <c r="F7" i="16"/>
  <c r="H7" i="7"/>
  <c r="H7" i="11"/>
  <c r="H7" i="12"/>
  <c r="H7" i="16"/>
  <c r="H8" i="17"/>
  <c r="J7" i="7"/>
  <c r="J7" i="11"/>
  <c r="J7" i="12" s="1"/>
  <c r="J8" i="17" s="1"/>
  <c r="J7" i="16"/>
  <c r="L7" i="7"/>
  <c r="L7" i="11"/>
  <c r="L7" i="12"/>
  <c r="L7" i="16"/>
  <c r="L8" i="17"/>
  <c r="N7" i="7"/>
  <c r="N7" i="11"/>
  <c r="N7" i="12" s="1"/>
  <c r="N8" i="17" s="1"/>
  <c r="N7" i="16"/>
  <c r="P7" i="7"/>
  <c r="P7" i="11"/>
  <c r="P7" i="12"/>
  <c r="P7" i="16"/>
  <c r="P8" i="17"/>
  <c r="R7" i="7"/>
  <c r="R7" i="11"/>
  <c r="R7" i="12" s="1"/>
  <c r="R8" i="17" s="1"/>
  <c r="R7" i="16"/>
  <c r="T7" i="7"/>
  <c r="T7" i="11"/>
  <c r="T7" i="12"/>
  <c r="T7" i="16"/>
  <c r="T8" i="17"/>
  <c r="V7" i="7"/>
  <c r="V7" i="11"/>
  <c r="V7" i="12" s="1"/>
  <c r="V8" i="17" s="1"/>
  <c r="V7" i="16"/>
  <c r="X7" i="7"/>
  <c r="X7" i="11"/>
  <c r="X7" i="12"/>
  <c r="X7" i="16"/>
  <c r="X8" i="17"/>
  <c r="Z7" i="7"/>
  <c r="Z7" i="11"/>
  <c r="Z7" i="12" s="1"/>
  <c r="Z8" i="17" s="1"/>
  <c r="Z7" i="16"/>
  <c r="AB7" i="7"/>
  <c r="AB7" i="11"/>
  <c r="AB7" i="12"/>
  <c r="AB7" i="16"/>
  <c r="AB8" i="17"/>
  <c r="AD7" i="7"/>
  <c r="AD7" i="11"/>
  <c r="AD7" i="12" s="1"/>
  <c r="AD8" i="17" s="1"/>
  <c r="AD7" i="16"/>
  <c r="AF7" i="7"/>
  <c r="AF7" i="11"/>
  <c r="AF7" i="12"/>
  <c r="AF7" i="16"/>
  <c r="AF8" i="17"/>
  <c r="AH7" i="7"/>
  <c r="AH7" i="11"/>
  <c r="AH7" i="12" s="1"/>
  <c r="AH8" i="17" s="1"/>
  <c r="AH7" i="16"/>
  <c r="AJ7" i="7"/>
  <c r="AJ7" i="11"/>
  <c r="AJ7" i="12"/>
  <c r="AJ7" i="16"/>
  <c r="AJ8" i="17"/>
  <c r="AL7" i="7"/>
  <c r="AL7" i="11"/>
  <c r="AL7" i="12" s="1"/>
  <c r="AL8" i="17" s="1"/>
  <c r="AL7" i="16"/>
  <c r="AN7" i="7"/>
  <c r="AN7" i="11"/>
  <c r="AN7" i="12"/>
  <c r="AN7" i="16"/>
  <c r="AN8" i="17"/>
  <c r="AP7" i="7"/>
  <c r="AP7" i="11"/>
  <c r="AP7" i="12" s="1"/>
  <c r="AP8" i="17" s="1"/>
  <c r="AP7" i="16"/>
  <c r="AR7" i="7"/>
  <c r="AR7" i="11"/>
  <c r="AR7" i="12"/>
  <c r="AR7" i="16"/>
  <c r="AR8" i="17"/>
  <c r="AT7" i="7"/>
  <c r="AT7" i="11"/>
  <c r="AT7" i="12" s="1"/>
  <c r="AT8" i="17" s="1"/>
  <c r="AT7" i="16"/>
  <c r="AV7" i="7"/>
  <c r="AV7" i="11"/>
  <c r="AV7" i="12"/>
  <c r="AV7" i="16"/>
  <c r="AV8" i="17"/>
  <c r="AX7" i="7"/>
  <c r="AX7" i="11"/>
  <c r="AX7" i="12" s="1"/>
  <c r="AX8" i="17" s="1"/>
  <c r="AX7" i="16"/>
  <c r="AZ7" i="7"/>
  <c r="AZ7" i="11"/>
  <c r="AZ7" i="12"/>
  <c r="AZ7" i="16"/>
  <c r="AZ8" i="17"/>
  <c r="BB7" i="7"/>
  <c r="BB7" i="11"/>
  <c r="BB7" i="12" s="1"/>
  <c r="BB8" i="17" s="1"/>
  <c r="BB7" i="16"/>
  <c r="BD7" i="7"/>
  <c r="BD7" i="11"/>
  <c r="BD7" i="12"/>
  <c r="BD7" i="16"/>
  <c r="BD8" i="17"/>
  <c r="BE7" i="7"/>
  <c r="BE7" i="11"/>
  <c r="BE7" i="12" s="1"/>
  <c r="BE8" i="17" s="1"/>
  <c r="BE7" i="16"/>
  <c r="D9" i="7"/>
  <c r="D9" i="11"/>
  <c r="D9" i="12" s="1"/>
  <c r="D10" i="17" s="1"/>
  <c r="D9" i="16"/>
  <c r="F9" i="7"/>
  <c r="F9" i="11"/>
  <c r="F9" i="12"/>
  <c r="F9" i="16"/>
  <c r="F10" i="17"/>
  <c r="H9" i="7"/>
  <c r="H9" i="11"/>
  <c r="H9" i="12" s="1"/>
  <c r="H10" i="17" s="1"/>
  <c r="H9" i="16"/>
  <c r="J9" i="7"/>
  <c r="J9" i="11"/>
  <c r="J9" i="12"/>
  <c r="J9" i="16"/>
  <c r="J10" i="17"/>
  <c r="L9" i="7"/>
  <c r="L9" i="11"/>
  <c r="L9" i="12" s="1"/>
  <c r="L10" i="17" s="1"/>
  <c r="L9" i="16"/>
  <c r="N9" i="7"/>
  <c r="N9" i="11"/>
  <c r="N9" i="12"/>
  <c r="N9" i="16"/>
  <c r="N10" i="17"/>
  <c r="P9" i="7"/>
  <c r="P9" i="11"/>
  <c r="P9" i="12" s="1"/>
  <c r="P10" i="17" s="1"/>
  <c r="P9" i="16"/>
  <c r="R9" i="7"/>
  <c r="R9" i="11"/>
  <c r="R9" i="12"/>
  <c r="R9" i="16"/>
  <c r="R10" i="17"/>
  <c r="T9" i="7"/>
  <c r="T9" i="11"/>
  <c r="T9" i="12" s="1"/>
  <c r="T10" i="17" s="1"/>
  <c r="T9" i="16"/>
  <c r="V9" i="7"/>
  <c r="V9" i="11"/>
  <c r="V9" i="12"/>
  <c r="V9" i="16"/>
  <c r="V10" i="17"/>
  <c r="X9" i="7"/>
  <c r="X9" i="11"/>
  <c r="X9" i="12" s="1"/>
  <c r="X10" i="17" s="1"/>
  <c r="X9" i="16"/>
  <c r="Z9" i="7"/>
  <c r="Z9" i="11"/>
  <c r="Z9" i="12"/>
  <c r="Z9" i="16"/>
  <c r="Z10" i="17"/>
  <c r="AB9" i="7"/>
  <c r="AB9" i="11"/>
  <c r="AB9" i="12" s="1"/>
  <c r="AB10" i="17" s="1"/>
  <c r="AB9" i="16"/>
  <c r="AD9" i="7"/>
  <c r="AD9" i="11"/>
  <c r="AD9" i="12"/>
  <c r="AD9" i="16"/>
  <c r="AD10" i="17"/>
  <c r="AF9" i="7"/>
  <c r="AF9" i="11"/>
  <c r="AF9" i="12" s="1"/>
  <c r="AF10" i="17" s="1"/>
  <c r="AF9" i="16"/>
  <c r="AH9" i="7"/>
  <c r="AH9" i="11"/>
  <c r="AH9" i="12"/>
  <c r="AH9" i="16"/>
  <c r="AH10" i="17"/>
  <c r="AJ9" i="7"/>
  <c r="AJ9" i="11"/>
  <c r="AJ9" i="12" s="1"/>
  <c r="AJ10" i="17" s="1"/>
  <c r="AJ9" i="16"/>
  <c r="AL9" i="7"/>
  <c r="AL9" i="11"/>
  <c r="AL9" i="12"/>
  <c r="AL9" i="16"/>
  <c r="AL10" i="17"/>
  <c r="AN9" i="7"/>
  <c r="AN9" i="11"/>
  <c r="AN9" i="12" s="1"/>
  <c r="AN10" i="17" s="1"/>
  <c r="AN9" i="16"/>
  <c r="AP9" i="7"/>
  <c r="AP9" i="11"/>
  <c r="AP9" i="12"/>
  <c r="AP9" i="16"/>
  <c r="AP10" i="17"/>
  <c r="AR9" i="7"/>
  <c r="AR9" i="11"/>
  <c r="AR9" i="12" s="1"/>
  <c r="AR10" i="17" s="1"/>
  <c r="AR9" i="16"/>
  <c r="AT9" i="7"/>
  <c r="AT9" i="11"/>
  <c r="AT9" i="12"/>
  <c r="AT9" i="16"/>
  <c r="AT10" i="17"/>
  <c r="AV9" i="7"/>
  <c r="AV9" i="11"/>
  <c r="AV9" i="12" s="1"/>
  <c r="AV10" i="17" s="1"/>
  <c r="AV9" i="16"/>
  <c r="AX9" i="7"/>
  <c r="AX9" i="11"/>
  <c r="AX9" i="12"/>
  <c r="AX9" i="16"/>
  <c r="AX10" i="17"/>
  <c r="AZ9" i="7"/>
  <c r="AZ9" i="11"/>
  <c r="AZ9" i="12" s="1"/>
  <c r="AZ10" i="17" s="1"/>
  <c r="AZ9" i="16"/>
  <c r="BB9" i="7"/>
  <c r="BB9" i="11"/>
  <c r="BB9" i="12"/>
  <c r="BB9" i="16"/>
  <c r="BB10" i="17"/>
  <c r="BD9" i="7"/>
  <c r="BD9" i="11"/>
  <c r="BD9" i="12" s="1"/>
  <c r="BD10" i="17" s="1"/>
  <c r="BD9" i="16"/>
  <c r="BE9" i="7"/>
  <c r="BE9" i="11"/>
  <c r="BE9" i="12"/>
  <c r="BE9" i="16"/>
  <c r="BE10" i="17"/>
  <c r="D11" i="7"/>
  <c r="D11" i="11"/>
  <c r="D11" i="12"/>
  <c r="D11" i="16"/>
  <c r="D12" i="17"/>
  <c r="F11" i="11"/>
  <c r="F11" i="16"/>
  <c r="H11" i="7"/>
  <c r="H11" i="11"/>
  <c r="H11" i="12"/>
  <c r="H11" i="16"/>
  <c r="H12" i="17"/>
  <c r="J11" i="7"/>
  <c r="J11" i="11"/>
  <c r="J11" i="12" s="1"/>
  <c r="J12" i="17" s="1"/>
  <c r="J11" i="16"/>
  <c r="L11" i="7"/>
  <c r="L11" i="11"/>
  <c r="L11" i="12"/>
  <c r="L11" i="16"/>
  <c r="L12" i="17"/>
  <c r="N11" i="7"/>
  <c r="N11" i="11"/>
  <c r="N11" i="12" s="1"/>
  <c r="N12" i="17" s="1"/>
  <c r="N11" i="16"/>
  <c r="P11" i="7"/>
  <c r="P11" i="11"/>
  <c r="P11" i="12"/>
  <c r="P11" i="16"/>
  <c r="P12" i="17"/>
  <c r="R11" i="7"/>
  <c r="R11" i="11"/>
  <c r="R11" i="12" s="1"/>
  <c r="R12" i="17" s="1"/>
  <c r="R11" i="16"/>
  <c r="T11" i="7"/>
  <c r="T11" i="11"/>
  <c r="T11" i="12"/>
  <c r="T11" i="16"/>
  <c r="T12" i="17"/>
  <c r="V11" i="7"/>
  <c r="V11" i="11"/>
  <c r="V11" i="12" s="1"/>
  <c r="V12" i="17" s="1"/>
  <c r="V11" i="16"/>
  <c r="X11" i="7"/>
  <c r="X11" i="11"/>
  <c r="X11" i="12"/>
  <c r="X11" i="16"/>
  <c r="X12" i="17"/>
  <c r="Z11" i="7"/>
  <c r="Z11" i="11"/>
  <c r="Z11" i="12" s="1"/>
  <c r="Z12" i="17" s="1"/>
  <c r="Z11" i="16"/>
  <c r="AB11" i="7"/>
  <c r="AB11" i="11"/>
  <c r="AB11" i="12"/>
  <c r="AB11" i="16"/>
  <c r="AB12" i="17"/>
  <c r="AD11" i="7"/>
  <c r="AD11" i="11"/>
  <c r="AD11" i="12" s="1"/>
  <c r="AD12" i="17" s="1"/>
  <c r="AD11" i="16"/>
  <c r="AF11" i="7"/>
  <c r="AF11" i="11"/>
  <c r="AF11" i="12"/>
  <c r="AF11" i="16"/>
  <c r="AF12" i="17"/>
  <c r="AH11" i="7"/>
  <c r="AH11" i="11"/>
  <c r="AH11" i="12" s="1"/>
  <c r="AH12" i="17" s="1"/>
  <c r="AH11" i="16"/>
  <c r="AJ11" i="7"/>
  <c r="AJ11" i="11"/>
  <c r="AJ11" i="12"/>
  <c r="AJ11" i="16"/>
  <c r="AJ12" i="17"/>
  <c r="AL11" i="7"/>
  <c r="AL11" i="11"/>
  <c r="AL11" i="12" s="1"/>
  <c r="AL12" i="17" s="1"/>
  <c r="AL11" i="16"/>
  <c r="AN11" i="7"/>
  <c r="AN11" i="11"/>
  <c r="AN11" i="12"/>
  <c r="AN11" i="16"/>
  <c r="AN12" i="17"/>
  <c r="AP11" i="7"/>
  <c r="AP11" i="11"/>
  <c r="AP11" i="12" s="1"/>
  <c r="AP12" i="17" s="1"/>
  <c r="AP11" i="16"/>
  <c r="AR11" i="7"/>
  <c r="AR11" i="11"/>
  <c r="AR11" i="12"/>
  <c r="AR11" i="16"/>
  <c r="AR12" i="17"/>
  <c r="AT11" i="7"/>
  <c r="AT11" i="11"/>
  <c r="AT11" i="12" s="1"/>
  <c r="AT12" i="17" s="1"/>
  <c r="AT11" i="16"/>
  <c r="AV11" i="7"/>
  <c r="AV11" i="11"/>
  <c r="AV11" i="12"/>
  <c r="AV11" i="16"/>
  <c r="AV12" i="17"/>
  <c r="AX11" i="7"/>
  <c r="AX11" i="11"/>
  <c r="AX11" i="12" s="1"/>
  <c r="AX12" i="17" s="1"/>
  <c r="AX11" i="16"/>
  <c r="AZ11" i="7"/>
  <c r="AZ11" i="11"/>
  <c r="AZ11" i="12"/>
  <c r="AZ11" i="16"/>
  <c r="AZ12" i="17"/>
  <c r="BB11" i="7"/>
  <c r="BB11" i="11"/>
  <c r="BB11" i="12" s="1"/>
  <c r="BB12" i="17" s="1"/>
  <c r="BB11" i="16"/>
  <c r="BD11" i="7"/>
  <c r="BD11" i="11"/>
  <c r="BD11" i="12"/>
  <c r="BD11" i="16"/>
  <c r="BD12" i="17"/>
  <c r="BE11" i="7"/>
  <c r="BE11" i="11"/>
  <c r="BE11" i="12" s="1"/>
  <c r="BE12" i="17" s="1"/>
  <c r="BE11" i="16"/>
  <c r="D12" i="7"/>
  <c r="D12" i="11"/>
  <c r="D12" i="12" s="1"/>
  <c r="D13" i="17" s="1"/>
  <c r="D12" i="16"/>
  <c r="F12" i="7"/>
  <c r="F12" i="11"/>
  <c r="F12" i="12"/>
  <c r="F12" i="16"/>
  <c r="F13" i="17"/>
  <c r="H12" i="7"/>
  <c r="H12" i="11"/>
  <c r="H12" i="12" s="1"/>
  <c r="H13" i="17" s="1"/>
  <c r="H12" i="16"/>
  <c r="J12" i="7"/>
  <c r="J12" i="11"/>
  <c r="J12" i="12"/>
  <c r="J12" i="16"/>
  <c r="J13" i="17"/>
  <c r="L12" i="7"/>
  <c r="L12" i="11"/>
  <c r="L12" i="12" s="1"/>
  <c r="L13" i="17" s="1"/>
  <c r="L12" i="16"/>
  <c r="N12" i="7"/>
  <c r="N12" i="11"/>
  <c r="N12" i="12"/>
  <c r="N12" i="16"/>
  <c r="N13" i="17"/>
  <c r="P12" i="7"/>
  <c r="P12" i="11"/>
  <c r="P12" i="12" s="1"/>
  <c r="P13" i="17" s="1"/>
  <c r="P12" i="16"/>
  <c r="R12" i="7"/>
  <c r="R12" i="11"/>
  <c r="R12" i="12"/>
  <c r="R12" i="16"/>
  <c r="R13" i="17"/>
  <c r="T12" i="7"/>
  <c r="T12" i="11"/>
  <c r="T12" i="12" s="1"/>
  <c r="T13" i="17" s="1"/>
  <c r="T12" i="16"/>
  <c r="V12" i="7"/>
  <c r="V12" i="11"/>
  <c r="V12" i="12"/>
  <c r="V12" i="16"/>
  <c r="V13" i="17"/>
  <c r="X12" i="7"/>
  <c r="X12" i="11"/>
  <c r="X12" i="12" s="1"/>
  <c r="X13" i="17" s="1"/>
  <c r="X12" i="16"/>
  <c r="Z12" i="7"/>
  <c r="Z12" i="11"/>
  <c r="Z12" i="12"/>
  <c r="Z12" i="16"/>
  <c r="Z13" i="17"/>
  <c r="AB12" i="7"/>
  <c r="AB12" i="11"/>
  <c r="AB12" i="12" s="1"/>
  <c r="AB13" i="17" s="1"/>
  <c r="AB12" i="16"/>
  <c r="AD12" i="7"/>
  <c r="AD12" i="11"/>
  <c r="AD12" i="12"/>
  <c r="AD12" i="16"/>
  <c r="AD13" i="17"/>
  <c r="AF12" i="7"/>
  <c r="AF12" i="11"/>
  <c r="AF12" i="12" s="1"/>
  <c r="AF13" i="17" s="1"/>
  <c r="AF12" i="16"/>
  <c r="AH12" i="7"/>
  <c r="AH12" i="11"/>
  <c r="AH12" i="12"/>
  <c r="AH12" i="16"/>
  <c r="AH13" i="17"/>
  <c r="AJ12" i="7"/>
  <c r="AJ12" i="11"/>
  <c r="AJ12" i="12" s="1"/>
  <c r="AJ13" i="17" s="1"/>
  <c r="AJ12" i="16"/>
  <c r="AL12" i="7"/>
  <c r="AL12" i="11"/>
  <c r="AL12" i="12"/>
  <c r="AL12" i="16"/>
  <c r="AL13" i="17"/>
  <c r="AN12" i="7"/>
  <c r="AN12" i="11"/>
  <c r="AN12" i="12" s="1"/>
  <c r="AN13" i="17" s="1"/>
  <c r="AN12" i="16"/>
  <c r="AP12" i="7"/>
  <c r="AP12" i="11"/>
  <c r="AP12" i="12"/>
  <c r="AP12" i="16"/>
  <c r="AP13" i="17"/>
  <c r="AR12" i="7"/>
  <c r="AR12" i="11"/>
  <c r="AR12" i="12" s="1"/>
  <c r="AR13" i="17" s="1"/>
  <c r="AR12" i="16"/>
  <c r="AT12" i="7"/>
  <c r="AT12" i="11"/>
  <c r="AT12" i="12"/>
  <c r="AT12" i="16"/>
  <c r="AT13" i="17"/>
  <c r="AV12" i="7"/>
  <c r="AV12" i="11"/>
  <c r="AV12" i="12" s="1"/>
  <c r="AV13" i="17" s="1"/>
  <c r="AV12" i="16"/>
  <c r="AX12" i="7"/>
  <c r="AX12" i="11"/>
  <c r="AX12" i="12"/>
  <c r="AX12" i="16"/>
  <c r="AX13" i="17"/>
  <c r="AZ12" i="7"/>
  <c r="AZ12" i="11"/>
  <c r="AZ12" i="12" s="1"/>
  <c r="AZ13" i="17" s="1"/>
  <c r="AZ12" i="16"/>
  <c r="BB12" i="7"/>
  <c r="BB12" i="11"/>
  <c r="BB12" i="12"/>
  <c r="BB12" i="16"/>
  <c r="BB13" i="17"/>
  <c r="BD12" i="7"/>
  <c r="BD12" i="11"/>
  <c r="BD12" i="12" s="1"/>
  <c r="BD13" i="17" s="1"/>
  <c r="BD12" i="16"/>
  <c r="BE12" i="7"/>
  <c r="BE12" i="11"/>
  <c r="BE12" i="12"/>
  <c r="BE12" i="16"/>
  <c r="BE13" i="17"/>
  <c r="D14" i="7"/>
  <c r="D14" i="11"/>
  <c r="D14" i="12"/>
  <c r="D14" i="16"/>
  <c r="D15" i="17"/>
  <c r="F14" i="7"/>
  <c r="F14" i="11"/>
  <c r="F14" i="12" s="1"/>
  <c r="F15" i="17" s="1"/>
  <c r="F14" i="16"/>
  <c r="H14" i="7"/>
  <c r="H14" i="11"/>
  <c r="H14" i="12"/>
  <c r="H14" i="16"/>
  <c r="H15" i="17"/>
  <c r="J14" i="7"/>
  <c r="J14" i="11"/>
  <c r="J14" i="12" s="1"/>
  <c r="J15" i="17" s="1"/>
  <c r="J14" i="16"/>
  <c r="L14" i="7"/>
  <c r="L14" i="11"/>
  <c r="L14" i="12"/>
  <c r="L14" i="16"/>
  <c r="L15" i="17"/>
  <c r="N14" i="7"/>
  <c r="N14" i="11"/>
  <c r="N14" i="12" s="1"/>
  <c r="N15" i="17" s="1"/>
  <c r="N14" i="16"/>
  <c r="P14" i="7"/>
  <c r="P14" i="11"/>
  <c r="P14" i="12"/>
  <c r="P14" i="16"/>
  <c r="P15" i="17"/>
  <c r="R14" i="7"/>
  <c r="R14" i="11"/>
  <c r="R14" i="12" s="1"/>
  <c r="R15" i="17" s="1"/>
  <c r="R14" i="16"/>
  <c r="T14" i="7"/>
  <c r="T14" i="11"/>
  <c r="T14" i="12"/>
  <c r="T14" i="16"/>
  <c r="T15" i="17"/>
  <c r="V14" i="7"/>
  <c r="V14" i="11"/>
  <c r="V14" i="12" s="1"/>
  <c r="V15" i="17" s="1"/>
  <c r="V14" i="16"/>
  <c r="X14" i="7"/>
  <c r="X14" i="11"/>
  <c r="X14" i="12"/>
  <c r="X14" i="16"/>
  <c r="X15" i="17"/>
  <c r="Z14" i="7"/>
  <c r="Z14" i="11"/>
  <c r="Z14" i="12" s="1"/>
  <c r="Z15" i="17" s="1"/>
  <c r="Z14" i="16"/>
  <c r="AB14" i="7"/>
  <c r="AB14" i="11"/>
  <c r="AB14" i="12"/>
  <c r="AB14" i="16"/>
  <c r="AB15" i="17"/>
  <c r="AD14" i="7"/>
  <c r="AD14" i="11"/>
  <c r="AD14" i="12" s="1"/>
  <c r="AD15" i="17" s="1"/>
  <c r="AD14" i="16"/>
  <c r="AF14" i="7"/>
  <c r="AF14" i="11"/>
  <c r="AF14" i="12"/>
  <c r="AF14" i="16"/>
  <c r="AF15" i="17"/>
  <c r="AH14" i="7"/>
  <c r="AH14" i="11"/>
  <c r="AH14" i="12" s="1"/>
  <c r="AH15" i="17" s="1"/>
  <c r="AH14" i="16"/>
  <c r="AJ14" i="7"/>
  <c r="AJ14" i="11"/>
  <c r="AJ14" i="12"/>
  <c r="AJ14" i="16"/>
  <c r="AJ15" i="17"/>
  <c r="AL14" i="7"/>
  <c r="AL14" i="11"/>
  <c r="AL14" i="12" s="1"/>
  <c r="AL15" i="17" s="1"/>
  <c r="AL14" i="16"/>
  <c r="AN14" i="7"/>
  <c r="AN14" i="11"/>
  <c r="AN14" i="12"/>
  <c r="AN14" i="16"/>
  <c r="AN15" i="17"/>
  <c r="AP14" i="7"/>
  <c r="AP14" i="11"/>
  <c r="AP14" i="12" s="1"/>
  <c r="AP15" i="17" s="1"/>
  <c r="AP14" i="16"/>
  <c r="AR14" i="7"/>
  <c r="AR14" i="16"/>
  <c r="AT14" i="7"/>
  <c r="AT14" i="11"/>
  <c r="AT14" i="12" s="1"/>
  <c r="AT15" i="17" s="1"/>
  <c r="AT14" i="16"/>
  <c r="AV14" i="7"/>
  <c r="AV14" i="11"/>
  <c r="AV14" i="12"/>
  <c r="AV14" i="16"/>
  <c r="AV15" i="17"/>
  <c r="AX14" i="7"/>
  <c r="AX14" i="11"/>
  <c r="AX14" i="12" s="1"/>
  <c r="AX15" i="17" s="1"/>
  <c r="AX14" i="16"/>
  <c r="AZ14" i="7"/>
  <c r="AZ14" i="11"/>
  <c r="AZ14" i="12"/>
  <c r="AZ14" i="16"/>
  <c r="AZ15" i="17"/>
  <c r="BB14" i="7"/>
  <c r="BB14" i="11"/>
  <c r="BB14" i="12" s="1"/>
  <c r="BB15" i="17" s="1"/>
  <c r="BB14" i="16"/>
  <c r="BD14" i="7"/>
  <c r="BD14" i="11"/>
  <c r="BD14" i="12"/>
  <c r="BD14" i="16"/>
  <c r="BD15" i="17"/>
  <c r="BE14" i="7"/>
  <c r="BE14" i="11"/>
  <c r="BE14" i="12" s="1"/>
  <c r="BE14" i="16"/>
  <c r="D15" i="7"/>
  <c r="D15" i="11"/>
  <c r="D15" i="12" s="1"/>
  <c r="D16" i="17" s="1"/>
  <c r="D15" i="16"/>
  <c r="F15" i="11"/>
  <c r="F15" i="16"/>
  <c r="H15" i="7"/>
  <c r="H15" i="11"/>
  <c r="H15" i="12" s="1"/>
  <c r="H16" i="17" s="1"/>
  <c r="H15" i="16"/>
  <c r="J15" i="7"/>
  <c r="J15" i="11"/>
  <c r="J15" i="12"/>
  <c r="J15" i="16"/>
  <c r="J16" i="17"/>
  <c r="L15" i="7"/>
  <c r="L15" i="11"/>
  <c r="L15" i="12" s="1"/>
  <c r="L16" i="17" s="1"/>
  <c r="L15" i="16"/>
  <c r="N15" i="7"/>
  <c r="N15" i="11"/>
  <c r="N15" i="12"/>
  <c r="N15" i="16"/>
  <c r="N16" i="17"/>
  <c r="P15" i="7"/>
  <c r="P15" i="11"/>
  <c r="P15" i="12" s="1"/>
  <c r="P16" i="17" s="1"/>
  <c r="P15" i="16"/>
  <c r="R15" i="7"/>
  <c r="R15" i="11"/>
  <c r="R15" i="12"/>
  <c r="R15" i="16"/>
  <c r="R16" i="17"/>
  <c r="T15" i="7"/>
  <c r="T15" i="11"/>
  <c r="T15" i="12" s="1"/>
  <c r="T16" i="17" s="1"/>
  <c r="T15" i="16"/>
  <c r="V15" i="7"/>
  <c r="V15" i="16"/>
  <c r="X15" i="7"/>
  <c r="X15" i="11"/>
  <c r="X15" i="12" s="1"/>
  <c r="X16" i="17" s="1"/>
  <c r="X15" i="16"/>
  <c r="Z15" i="7"/>
  <c r="Z15" i="11"/>
  <c r="Z15" i="12"/>
  <c r="Z15" i="16"/>
  <c r="Z16" i="17"/>
  <c r="AB15" i="7"/>
  <c r="AB15" i="11"/>
  <c r="AB15" i="12" s="1"/>
  <c r="AB16" i="17" s="1"/>
  <c r="AB15" i="16"/>
  <c r="AD15" i="7"/>
  <c r="AD15" i="11"/>
  <c r="AD15" i="12"/>
  <c r="AD15" i="16"/>
  <c r="AD16" i="17"/>
  <c r="AF15" i="7"/>
  <c r="AF15" i="11"/>
  <c r="AF15" i="12" s="1"/>
  <c r="AF16" i="17" s="1"/>
  <c r="AF15" i="16"/>
  <c r="AH15" i="7"/>
  <c r="AH15" i="11"/>
  <c r="AH15" i="12"/>
  <c r="AH15" i="16"/>
  <c r="AH16" i="17"/>
  <c r="AJ15" i="7"/>
  <c r="AJ15" i="11"/>
  <c r="AJ15" i="12" s="1"/>
  <c r="AJ16" i="17" s="1"/>
  <c r="AJ15" i="16"/>
  <c r="AL15" i="7"/>
  <c r="AL15" i="11"/>
  <c r="AL15" i="12"/>
  <c r="AL15" i="16"/>
  <c r="AL16" i="17"/>
  <c r="AN15" i="7"/>
  <c r="AN15" i="11"/>
  <c r="AN15" i="12" s="1"/>
  <c r="AN16" i="17" s="1"/>
  <c r="AN15" i="16"/>
  <c r="AP15" i="7"/>
  <c r="AP15" i="11"/>
  <c r="AP15" i="12"/>
  <c r="AP15" i="16"/>
  <c r="AP16" i="17"/>
  <c r="AR15" i="7"/>
  <c r="AR15" i="16"/>
  <c r="AT15" i="7"/>
  <c r="AT15" i="11"/>
  <c r="AT15" i="12"/>
  <c r="AT15" i="16"/>
  <c r="AT16" i="17"/>
  <c r="AV15" i="7"/>
  <c r="AV15" i="11"/>
  <c r="AV15" i="12" s="1"/>
  <c r="AV16" i="17" s="1"/>
  <c r="AV15" i="16"/>
  <c r="AX15" i="7"/>
  <c r="AX15" i="11"/>
  <c r="AX15" i="12"/>
  <c r="AX15" i="16"/>
  <c r="AX16" i="17"/>
  <c r="AZ15" i="7"/>
  <c r="AZ15" i="11"/>
  <c r="AZ15" i="12" s="1"/>
  <c r="AZ16" i="17" s="1"/>
  <c r="AZ15" i="16"/>
  <c r="BB15" i="7"/>
  <c r="BB15" i="11"/>
  <c r="BB15" i="12"/>
  <c r="BB15" i="16"/>
  <c r="BB16" i="17"/>
  <c r="BD15" i="7"/>
  <c r="BD15" i="11"/>
  <c r="BD15" i="12" s="1"/>
  <c r="BD16" i="17" s="1"/>
  <c r="BD15" i="16"/>
  <c r="BE15" i="7"/>
  <c r="BE15" i="11"/>
  <c r="BE15" i="12"/>
  <c r="BE15" i="16"/>
  <c r="BE16" i="17"/>
  <c r="D16" i="7"/>
  <c r="D16" i="11"/>
  <c r="D16" i="12"/>
  <c r="D16" i="16"/>
  <c r="D17" i="17"/>
  <c r="F16" i="11"/>
  <c r="F16" i="16"/>
  <c r="H16" i="7"/>
  <c r="H16" i="11"/>
  <c r="H16" i="12"/>
  <c r="H16" i="16"/>
  <c r="H17" i="17"/>
  <c r="J16" i="7"/>
  <c r="J16" i="11"/>
  <c r="J16" i="12" s="1"/>
  <c r="J17" i="17" s="1"/>
  <c r="J16" i="16"/>
  <c r="L16" i="7"/>
  <c r="L16" i="11"/>
  <c r="L16" i="12"/>
  <c r="L16" i="16"/>
  <c r="L17" i="17"/>
  <c r="N16" i="7"/>
  <c r="N16" i="11"/>
  <c r="N16" i="12" s="1"/>
  <c r="N17" i="17" s="1"/>
  <c r="N16" i="16"/>
  <c r="P16" i="7"/>
  <c r="P16" i="11"/>
  <c r="P16" i="12"/>
  <c r="P16" i="16"/>
  <c r="P17" i="17"/>
  <c r="R16" i="7"/>
  <c r="R16" i="11"/>
  <c r="R16" i="12" s="1"/>
  <c r="R17" i="17" s="1"/>
  <c r="R16" i="16"/>
  <c r="T16" i="7"/>
  <c r="T16" i="11"/>
  <c r="T16" i="12"/>
  <c r="T16" i="16"/>
  <c r="T17" i="17"/>
  <c r="V16" i="7"/>
  <c r="V16" i="11"/>
  <c r="V16" i="12" s="1"/>
  <c r="V17" i="17" s="1"/>
  <c r="V16" i="16"/>
  <c r="X16" i="7"/>
  <c r="X16" i="11"/>
  <c r="X16" i="12"/>
  <c r="X16" i="16"/>
  <c r="X17" i="17"/>
  <c r="Z16" i="7"/>
  <c r="Z16" i="11"/>
  <c r="Z16" i="12" s="1"/>
  <c r="Z17" i="17" s="1"/>
  <c r="Z16" i="16"/>
  <c r="AB16" i="7"/>
  <c r="AB16" i="11"/>
  <c r="AB16" i="12"/>
  <c r="AB16" i="16"/>
  <c r="AB17" i="17"/>
  <c r="AD16" i="7"/>
  <c r="AD16" i="11"/>
  <c r="AD16" i="12" s="1"/>
  <c r="AD17" i="17" s="1"/>
  <c r="AD16" i="16"/>
  <c r="AF16" i="7"/>
  <c r="AF16" i="11"/>
  <c r="AF16" i="12"/>
  <c r="AF16" i="16"/>
  <c r="AF17" i="17"/>
  <c r="AH16" i="7"/>
  <c r="AH16" i="11"/>
  <c r="AH16" i="12" s="1"/>
  <c r="AH17" i="17" s="1"/>
  <c r="AH16" i="16"/>
  <c r="AJ16" i="7"/>
  <c r="AJ16" i="11"/>
  <c r="AJ16" i="12"/>
  <c r="AJ16" i="16"/>
  <c r="AJ17" i="17"/>
  <c r="AL16" i="7"/>
  <c r="AL16" i="11"/>
  <c r="AL16" i="12" s="1"/>
  <c r="AL17" i="17" s="1"/>
  <c r="AL16" i="16"/>
  <c r="AN16" i="7"/>
  <c r="AN16" i="11"/>
  <c r="AN16" i="12"/>
  <c r="AN16" i="16"/>
  <c r="AN17" i="17"/>
  <c r="AP16" i="7"/>
  <c r="AP16" i="11"/>
  <c r="AP16" i="12" s="1"/>
  <c r="AP17" i="17" s="1"/>
  <c r="AP16" i="16"/>
  <c r="AR16" i="7"/>
  <c r="AR16" i="11"/>
  <c r="AR16" i="12"/>
  <c r="AR16" i="16"/>
  <c r="AR17" i="17"/>
  <c r="AT16" i="7"/>
  <c r="AT16" i="11"/>
  <c r="AT16" i="12" s="1"/>
  <c r="AT17" i="17" s="1"/>
  <c r="AT16" i="16"/>
  <c r="AV16" i="7"/>
  <c r="AV16" i="11"/>
  <c r="AV16" i="12"/>
  <c r="AV16" i="16"/>
  <c r="AV17" i="17"/>
  <c r="AX16" i="7"/>
  <c r="AX16" i="11"/>
  <c r="AX16" i="12" s="1"/>
  <c r="AX17" i="17" s="1"/>
  <c r="AX16" i="16"/>
  <c r="AZ16" i="7"/>
  <c r="AZ16" i="11"/>
  <c r="AZ16" i="12"/>
  <c r="AZ16" i="16"/>
  <c r="AZ17" i="17"/>
  <c r="BB16" i="7"/>
  <c r="BB16" i="11"/>
  <c r="BB16" i="12" s="1"/>
  <c r="BB17" i="17" s="1"/>
  <c r="BB16" i="16"/>
  <c r="BD16" i="7"/>
  <c r="BD16" i="11"/>
  <c r="BD16" i="12"/>
  <c r="BD16" i="16"/>
  <c r="BD17" i="17"/>
  <c r="BE16" i="7"/>
  <c r="BE16" i="16"/>
  <c r="D17" i="7"/>
  <c r="D17" i="11"/>
  <c r="D17" i="12"/>
  <c r="D17" i="16"/>
  <c r="D18" i="17"/>
  <c r="F17" i="7"/>
  <c r="F17" i="11"/>
  <c r="F17" i="12" s="1"/>
  <c r="F18" i="17" s="1"/>
  <c r="F17" i="16"/>
  <c r="H17" i="7"/>
  <c r="H17" i="11"/>
  <c r="H17" i="12"/>
  <c r="H17" i="16"/>
  <c r="H18" i="17"/>
  <c r="J17" i="7"/>
  <c r="J17" i="11"/>
  <c r="J17" i="12" s="1"/>
  <c r="J18" i="17" s="1"/>
  <c r="J17" i="16"/>
  <c r="L17" i="7"/>
  <c r="L17" i="11"/>
  <c r="L17" i="12"/>
  <c r="L17" i="16"/>
  <c r="L18" i="17"/>
  <c r="N17" i="7"/>
  <c r="N17" i="11"/>
  <c r="N17" i="12" s="1"/>
  <c r="N18" i="17" s="1"/>
  <c r="N17" i="16"/>
  <c r="P17" i="7"/>
  <c r="P17" i="11"/>
  <c r="P17" i="12"/>
  <c r="P17" i="16"/>
  <c r="P18" i="17"/>
  <c r="R17" i="7"/>
  <c r="R17" i="11"/>
  <c r="R17" i="12" s="1"/>
  <c r="R18" i="17" s="1"/>
  <c r="R17" i="16"/>
  <c r="T17" i="7"/>
  <c r="T17" i="11"/>
  <c r="T17" i="12"/>
  <c r="T17" i="16"/>
  <c r="T18" i="17"/>
  <c r="V17" i="7"/>
  <c r="V17" i="11"/>
  <c r="V17" i="12" s="1"/>
  <c r="V18" i="17" s="1"/>
  <c r="V17" i="16"/>
  <c r="X17" i="7"/>
  <c r="X17" i="11"/>
  <c r="X17" i="12"/>
  <c r="X17" i="16"/>
  <c r="X18" i="17"/>
  <c r="Z17" i="7"/>
  <c r="Z17" i="11"/>
  <c r="Z17" i="12" s="1"/>
  <c r="Z18" i="17" s="1"/>
  <c r="Z17" i="16"/>
  <c r="AB17" i="7"/>
  <c r="AB17" i="11"/>
  <c r="AB17" i="12"/>
  <c r="AB17" i="16"/>
  <c r="AB18" i="17"/>
  <c r="AD17" i="7"/>
  <c r="AD17" i="11"/>
  <c r="AD17" i="12" s="1"/>
  <c r="AD18" i="17" s="1"/>
  <c r="AD17" i="16"/>
  <c r="AF17" i="7"/>
  <c r="AF17" i="11"/>
  <c r="AF17" i="12"/>
  <c r="AF17" i="16"/>
  <c r="AF18" i="17"/>
  <c r="AH17" i="7"/>
  <c r="AH17" i="11"/>
  <c r="AH17" i="12" s="1"/>
  <c r="AH18" i="17" s="1"/>
  <c r="AH17" i="16"/>
  <c r="AJ17" i="7"/>
  <c r="AJ17" i="11"/>
  <c r="AJ17" i="12"/>
  <c r="AJ17" i="16"/>
  <c r="AJ18" i="17"/>
  <c r="AL17" i="7"/>
  <c r="AL17" i="11"/>
  <c r="AL17" i="12" s="1"/>
  <c r="AL18" i="17" s="1"/>
  <c r="AL17" i="16"/>
  <c r="AN17" i="7"/>
  <c r="AN17" i="11"/>
  <c r="AN17" i="12"/>
  <c r="AN17" i="16"/>
  <c r="AN18" i="17"/>
  <c r="AP17" i="7"/>
  <c r="AP17" i="11"/>
  <c r="AP17" i="12" s="1"/>
  <c r="AP18" i="17" s="1"/>
  <c r="AP17" i="16"/>
  <c r="AR17" i="7"/>
  <c r="AR17" i="11"/>
  <c r="AR17" i="12"/>
  <c r="AR17" i="16"/>
  <c r="AR18" i="17"/>
  <c r="AT17" i="7"/>
  <c r="AT17" i="11"/>
  <c r="AT17" i="12" s="1"/>
  <c r="AT18" i="17" s="1"/>
  <c r="AT17" i="16"/>
  <c r="AV17" i="7"/>
  <c r="AV17" i="11"/>
  <c r="AV17" i="12"/>
  <c r="AV17" i="16"/>
  <c r="AV18" i="17"/>
  <c r="AX17" i="7"/>
  <c r="AX17" i="11"/>
  <c r="AX17" i="12" s="1"/>
  <c r="AX18" i="17" s="1"/>
  <c r="AX17" i="16"/>
  <c r="AZ17" i="7"/>
  <c r="AZ17" i="11"/>
  <c r="AZ17" i="12"/>
  <c r="AZ17" i="16"/>
  <c r="AZ18" i="17"/>
  <c r="BB17" i="7"/>
  <c r="BB17" i="11"/>
  <c r="BB17" i="12" s="1"/>
  <c r="BB18" i="17" s="1"/>
  <c r="BB17" i="16"/>
  <c r="BD17" i="7"/>
  <c r="BD17" i="11"/>
  <c r="BD17" i="12"/>
  <c r="BD17" i="16"/>
  <c r="BD18" i="17"/>
  <c r="BE17" i="7"/>
  <c r="BE17" i="11"/>
  <c r="BE17" i="12" s="1"/>
  <c r="BE18" i="17" s="1"/>
  <c r="BE17" i="16"/>
  <c r="D18" i="7"/>
  <c r="D18" i="11"/>
  <c r="D18" i="12" s="1"/>
  <c r="D19" i="17" s="1"/>
  <c r="D18" i="16"/>
  <c r="F18"/>
  <c r="H18" i="7"/>
  <c r="H18" i="11"/>
  <c r="H18" i="12" s="1"/>
  <c r="H19" i="17" s="1"/>
  <c r="H18" i="16"/>
  <c r="J18" i="7"/>
  <c r="J18" i="11"/>
  <c r="J18" i="12"/>
  <c r="J18" i="16"/>
  <c r="J19" i="17"/>
  <c r="L18" i="7"/>
  <c r="L18" i="11"/>
  <c r="L18" i="12" s="1"/>
  <c r="L19" i="17" s="1"/>
  <c r="L18" i="16"/>
  <c r="N18" i="7"/>
  <c r="N18" i="11"/>
  <c r="N18" i="12"/>
  <c r="N18" i="16"/>
  <c r="N19" i="17"/>
  <c r="P18" i="7"/>
  <c r="P18" i="11"/>
  <c r="P18" i="12" s="1"/>
  <c r="P19" i="17" s="1"/>
  <c r="P18" i="16"/>
  <c r="R18" i="7"/>
  <c r="R18" i="11"/>
  <c r="R18" i="12"/>
  <c r="R18" i="16"/>
  <c r="R19" i="17"/>
  <c r="T18" i="7"/>
  <c r="T18" i="11"/>
  <c r="T18" i="12" s="1"/>
  <c r="T19" i="17" s="1"/>
  <c r="T18" i="16"/>
  <c r="V18" i="7"/>
  <c r="V18" i="11"/>
  <c r="V18" i="12"/>
  <c r="V18" i="16"/>
  <c r="V19" i="17"/>
  <c r="X18" i="7"/>
  <c r="X18" i="11"/>
  <c r="X18" i="12" s="1"/>
  <c r="X19" i="17" s="1"/>
  <c r="X18" i="16"/>
  <c r="Z18" i="7"/>
  <c r="Z18" i="11"/>
  <c r="Z18" i="12"/>
  <c r="Z18" i="16"/>
  <c r="Z19" i="17"/>
  <c r="AB18" i="7"/>
  <c r="AB18" i="11"/>
  <c r="AB18" i="12" s="1"/>
  <c r="AB19" i="17" s="1"/>
  <c r="AB18" i="16"/>
  <c r="AD18" i="7"/>
  <c r="AD18" i="11"/>
  <c r="AD18" i="12"/>
  <c r="AD18" i="16"/>
  <c r="AD19" i="17"/>
  <c r="AF18" i="7"/>
  <c r="AF18" i="11"/>
  <c r="AF18" i="12" s="1"/>
  <c r="AF19" i="17" s="1"/>
  <c r="AF18" i="16"/>
  <c r="AH18" i="7"/>
  <c r="AH18" i="11"/>
  <c r="AH18" i="12"/>
  <c r="AH18" i="16"/>
  <c r="AH19" i="17"/>
  <c r="AJ18" i="7"/>
  <c r="AJ18" i="11"/>
  <c r="AJ18" i="12" s="1"/>
  <c r="AJ19" i="17" s="1"/>
  <c r="AJ18" i="16"/>
  <c r="AL18" i="7"/>
  <c r="AL18" i="11"/>
  <c r="AL18" i="12"/>
  <c r="AL18" i="16"/>
  <c r="AL19" i="17"/>
  <c r="AN18" i="7"/>
  <c r="AN18" i="11"/>
  <c r="AN18" i="12" s="1"/>
  <c r="AN19" i="17" s="1"/>
  <c r="AN18" i="16"/>
  <c r="AP18" i="7"/>
  <c r="AP18" i="11"/>
  <c r="AP18" i="12"/>
  <c r="AP18" i="16"/>
  <c r="AP19" i="17"/>
  <c r="AR18" i="7"/>
  <c r="AR18" i="11"/>
  <c r="AR18" i="12" s="1"/>
  <c r="AR19" i="17" s="1"/>
  <c r="AR18" i="16"/>
  <c r="AT18" i="7"/>
  <c r="AT18" i="11"/>
  <c r="AT18" i="12"/>
  <c r="AT18" i="16"/>
  <c r="AT19" i="17"/>
  <c r="AV18" i="7"/>
  <c r="AV18" i="11"/>
  <c r="AV18" i="12" s="1"/>
  <c r="AV19" i="17" s="1"/>
  <c r="AV18" i="16"/>
  <c r="AX18" i="7"/>
  <c r="AX18" i="11"/>
  <c r="AX18" i="12"/>
  <c r="AX18" i="16"/>
  <c r="AX19" i="17"/>
  <c r="AZ18" i="7"/>
  <c r="AZ18" i="11"/>
  <c r="AZ18" i="12" s="1"/>
  <c r="AZ19" i="17" s="1"/>
  <c r="AZ18" i="16"/>
  <c r="BB18" i="7"/>
  <c r="BB18" i="11"/>
  <c r="BB18" i="12"/>
  <c r="BB18" i="16"/>
  <c r="BB19" i="17"/>
  <c r="BD18" i="7"/>
  <c r="BD18" i="11"/>
  <c r="BD18" i="12" s="1"/>
  <c r="BD19" i="17" s="1"/>
  <c r="BD18" i="16"/>
  <c r="BE18" i="7"/>
  <c r="BE18" i="11"/>
  <c r="BE18" i="12"/>
  <c r="BE18" i="16"/>
  <c r="BE19" i="17"/>
  <c r="D19" i="7"/>
  <c r="D19" i="11"/>
  <c r="D19" i="12"/>
  <c r="D19" i="16"/>
  <c r="D20" i="17"/>
  <c r="F19" i="7"/>
  <c r="F19" i="11"/>
  <c r="F19" i="12" s="1"/>
  <c r="F20" i="17" s="1"/>
  <c r="F19" i="16"/>
  <c r="H19" i="7"/>
  <c r="H19" i="11"/>
  <c r="H19" i="12"/>
  <c r="H19" i="16"/>
  <c r="H20" i="17"/>
  <c r="J19" i="7"/>
  <c r="J19" i="11"/>
  <c r="J19" i="12" s="1"/>
  <c r="J20" i="17" s="1"/>
  <c r="J19" i="16"/>
  <c r="L19" i="7"/>
  <c r="L19" i="11"/>
  <c r="L19" i="12"/>
  <c r="L19" i="16"/>
  <c r="L20" i="17"/>
  <c r="N19" i="7"/>
  <c r="N19" i="11"/>
  <c r="N19" i="12" s="1"/>
  <c r="N20" i="17" s="1"/>
  <c r="N19" i="16"/>
  <c r="P19" i="7"/>
  <c r="P19" i="11"/>
  <c r="P19" i="12"/>
  <c r="P19" i="16"/>
  <c r="P20" i="17"/>
  <c r="R19" i="7"/>
  <c r="R19" i="11"/>
  <c r="R19" i="12" s="1"/>
  <c r="R20" i="17" s="1"/>
  <c r="R19" i="16"/>
  <c r="T19" i="7"/>
  <c r="T19" i="11"/>
  <c r="T19" i="12"/>
  <c r="T19" i="16"/>
  <c r="T20" i="17"/>
  <c r="V19" i="7"/>
  <c r="V19" i="11"/>
  <c r="V19" i="12" s="1"/>
  <c r="V20" i="17" s="1"/>
  <c r="V19" i="16"/>
  <c r="X19" i="7"/>
  <c r="X19" i="11"/>
  <c r="X19" i="12"/>
  <c r="X19" i="16"/>
  <c r="X20" i="17"/>
  <c r="Z19" i="7"/>
  <c r="Z19" i="11"/>
  <c r="Z19" i="12" s="1"/>
  <c r="Z20" i="17" s="1"/>
  <c r="Z19" i="16"/>
  <c r="AB19" i="7"/>
  <c r="AB19" i="11"/>
  <c r="AB19" i="12"/>
  <c r="AB19" i="16"/>
  <c r="AB20" i="17"/>
  <c r="AD19" i="7"/>
  <c r="AD19" i="11"/>
  <c r="AD19" i="12" s="1"/>
  <c r="AD20" i="17" s="1"/>
  <c r="AD19" i="16"/>
  <c r="AF19" i="7"/>
  <c r="AF19" i="11"/>
  <c r="AF19" i="12"/>
  <c r="AF19" i="16"/>
  <c r="AF20" i="17"/>
  <c r="AH19" i="7"/>
  <c r="AH19" i="11"/>
  <c r="AH19" i="12" s="1"/>
  <c r="AH20" i="17" s="1"/>
  <c r="AH19" i="16"/>
  <c r="AJ19" i="7"/>
  <c r="AJ19" i="11"/>
  <c r="AJ19" i="12"/>
  <c r="AJ19" i="16"/>
  <c r="AJ20" i="17"/>
  <c r="AL19" i="7"/>
  <c r="AL19" i="11"/>
  <c r="AL19" i="12" s="1"/>
  <c r="AL20" i="17" s="1"/>
  <c r="AL19" i="16"/>
  <c r="AN19" i="7"/>
  <c r="AN19" i="11"/>
  <c r="AN19" i="12"/>
  <c r="AN19" i="16"/>
  <c r="AN20" i="17"/>
  <c r="AP19" i="7"/>
  <c r="AP19" i="11"/>
  <c r="AP19" i="12" s="1"/>
  <c r="AP20" i="17" s="1"/>
  <c r="AP19" i="16"/>
  <c r="AR19" i="7"/>
  <c r="AR19" i="11"/>
  <c r="AR19" i="12"/>
  <c r="AR19" i="16"/>
  <c r="AR20" i="17"/>
  <c r="AT19" i="7"/>
  <c r="AT19" i="11"/>
  <c r="AT19" i="12" s="1"/>
  <c r="AT20" i="17" s="1"/>
  <c r="AT19" i="16"/>
  <c r="AV19" i="7"/>
  <c r="AV19" i="11"/>
  <c r="AV19" i="12"/>
  <c r="AV19" i="16"/>
  <c r="AV20" i="17"/>
  <c r="AX19" i="7"/>
  <c r="AX19" i="11"/>
  <c r="AX19" i="12" s="1"/>
  <c r="AX20" i="17" s="1"/>
  <c r="AX19" i="16"/>
  <c r="AZ19" i="7"/>
  <c r="AZ19" i="11"/>
  <c r="AZ19" i="12"/>
  <c r="AZ19" i="16"/>
  <c r="AZ20" i="17"/>
  <c r="BB19" i="7"/>
  <c r="BB19" i="11"/>
  <c r="BB19" i="12" s="1"/>
  <c r="BB20" i="17" s="1"/>
  <c r="BB19" i="16"/>
  <c r="BD19" i="7"/>
  <c r="BD19" i="11"/>
  <c r="BD19" i="12"/>
  <c r="BD19" i="16"/>
  <c r="BD20" i="17"/>
  <c r="BE19" i="7"/>
  <c r="BE19" i="11"/>
  <c r="BE19" i="12" s="1"/>
  <c r="BE20" i="17" s="1"/>
  <c r="BE19" i="16"/>
  <c r="D20" i="7"/>
  <c r="D20" i="11"/>
  <c r="D20" i="12" s="1"/>
  <c r="D21" i="17" s="1"/>
  <c r="D20" i="16"/>
  <c r="F20" i="11"/>
  <c r="F20" i="16"/>
  <c r="H20" i="7"/>
  <c r="H20" i="11"/>
  <c r="H20" i="12"/>
  <c r="H20" i="16"/>
  <c r="H21" i="17"/>
  <c r="J20" i="7"/>
  <c r="J20" i="11"/>
  <c r="J20" i="12" s="1"/>
  <c r="J21" i="17" s="1"/>
  <c r="J20" i="16"/>
  <c r="L20" i="7"/>
  <c r="L20" i="11"/>
  <c r="L20" i="12"/>
  <c r="L20" i="16"/>
  <c r="L21" i="17"/>
  <c r="N20" i="7"/>
  <c r="N20" i="11"/>
  <c r="N20" i="12" s="1"/>
  <c r="N21" i="17" s="1"/>
  <c r="N20" i="16"/>
  <c r="P20" i="7"/>
  <c r="P20" i="11"/>
  <c r="P20" i="12"/>
  <c r="P20" i="16"/>
  <c r="P21" i="17"/>
  <c r="R20" i="7"/>
  <c r="R20" i="11"/>
  <c r="R20" i="12" s="1"/>
  <c r="R21" i="17" s="1"/>
  <c r="R20" i="16"/>
  <c r="T20" i="7"/>
  <c r="T20" i="11"/>
  <c r="T20" i="12"/>
  <c r="T20" i="16"/>
  <c r="T21" i="17"/>
  <c r="V20" i="7"/>
  <c r="V20" i="11"/>
  <c r="V20" i="12" s="1"/>
  <c r="V21" i="17" s="1"/>
  <c r="V20" i="16"/>
  <c r="X20" i="7"/>
  <c r="X20" i="11"/>
  <c r="X20" i="12"/>
  <c r="X20" i="16"/>
  <c r="X21" i="17"/>
  <c r="Z20" i="7"/>
  <c r="Z20" i="11"/>
  <c r="Z20" i="12" s="1"/>
  <c r="Z21" i="17" s="1"/>
  <c r="Z20" i="16"/>
  <c r="AB20" i="7"/>
  <c r="AB20" i="11"/>
  <c r="AB20" i="12"/>
  <c r="AB20" i="16"/>
  <c r="AB21" i="17"/>
  <c r="AD20" i="7"/>
  <c r="AD20" i="11"/>
  <c r="AD20" i="12" s="1"/>
  <c r="AD21" i="17" s="1"/>
  <c r="AD20" i="16"/>
  <c r="AF20" i="7"/>
  <c r="AF20" i="11"/>
  <c r="AF20" i="12"/>
  <c r="AF20" i="16"/>
  <c r="AF21" i="17"/>
  <c r="AH20" i="7"/>
  <c r="AH20" i="11"/>
  <c r="AH20" i="12" s="1"/>
  <c r="AH21" i="17" s="1"/>
  <c r="AH20" i="16"/>
  <c r="AJ20" i="7"/>
  <c r="AJ20" i="11"/>
  <c r="AJ20" i="12"/>
  <c r="AJ20" i="16"/>
  <c r="AJ21" i="17"/>
  <c r="AL20" i="7"/>
  <c r="AL20" i="11"/>
  <c r="AL20" i="12" s="1"/>
  <c r="AL21" i="17" s="1"/>
  <c r="AL20" i="16"/>
  <c r="AN20" i="7"/>
  <c r="AN20" i="11"/>
  <c r="AN20" i="12"/>
  <c r="AN20" i="16"/>
  <c r="AN21" i="17"/>
  <c r="AP20" i="7"/>
  <c r="AP20" i="11"/>
  <c r="AP20" i="12" s="1"/>
  <c r="AP21" i="17" s="1"/>
  <c r="AP20" i="16"/>
  <c r="AR20" i="7"/>
  <c r="AR20" i="11"/>
  <c r="AR20" i="12"/>
  <c r="AR20" i="16"/>
  <c r="AR21" i="17"/>
  <c r="AT20" i="7"/>
  <c r="AT20" i="11"/>
  <c r="AT20" i="12" s="1"/>
  <c r="AT21" i="17" s="1"/>
  <c r="AT20" i="16"/>
  <c r="AV20" i="7"/>
  <c r="AV20" i="11"/>
  <c r="AV20" i="12"/>
  <c r="AV20" i="16"/>
  <c r="AV21" i="17"/>
  <c r="AX20" i="7"/>
  <c r="AX20" i="11"/>
  <c r="AX20" i="12" s="1"/>
  <c r="AX21" i="17" s="1"/>
  <c r="AX20" i="16"/>
  <c r="AZ20" i="7"/>
  <c r="AZ20" i="11"/>
  <c r="AZ20" i="12"/>
  <c r="AZ20" i="16"/>
  <c r="AZ21" i="17"/>
  <c r="BB20" i="7"/>
  <c r="BB20" i="11"/>
  <c r="BB20" i="12" s="1"/>
  <c r="BB21" i="17" s="1"/>
  <c r="BB20" i="16"/>
  <c r="BD20" i="7"/>
  <c r="BD20" i="11"/>
  <c r="BD20" i="12"/>
  <c r="BD20" i="16"/>
  <c r="BD21" i="17"/>
  <c r="BE20" i="7"/>
  <c r="BE20" i="11"/>
  <c r="BE20" i="12" s="1"/>
  <c r="BE21" i="17" s="1"/>
  <c r="BE20" i="16"/>
  <c r="D21" i="7"/>
  <c r="D21" i="11"/>
  <c r="D21" i="12"/>
  <c r="D21" i="16"/>
  <c r="D22" i="17"/>
  <c r="F21" i="7"/>
  <c r="F21" i="11"/>
  <c r="F21" i="12"/>
  <c r="F21" i="16"/>
  <c r="F22" i="17"/>
  <c r="H21" i="7"/>
  <c r="H21" i="11"/>
  <c r="H21" i="12" s="1"/>
  <c r="H22" i="17" s="1"/>
  <c r="H21" i="16"/>
  <c r="J21" i="7"/>
  <c r="J21" i="11"/>
  <c r="J21" i="12"/>
  <c r="J21" i="16"/>
  <c r="J22" i="17"/>
  <c r="L21" i="7"/>
  <c r="L21" i="11"/>
  <c r="L21" i="12" s="1"/>
  <c r="L22" i="17" s="1"/>
  <c r="L21" i="16"/>
  <c r="N21" i="7"/>
  <c r="N21" i="11"/>
  <c r="N21" i="12"/>
  <c r="N21" i="16"/>
  <c r="N22" i="17"/>
  <c r="P21" i="7"/>
  <c r="P21" i="11"/>
  <c r="P21" i="12" s="1"/>
  <c r="P22" i="17" s="1"/>
  <c r="P21" i="16"/>
  <c r="R21" i="7"/>
  <c r="R21" i="11"/>
  <c r="R21" i="12"/>
  <c r="R21" i="16"/>
  <c r="R22" i="17"/>
  <c r="T21" i="7"/>
  <c r="T21" i="11"/>
  <c r="T21" i="12" s="1"/>
  <c r="T22" i="17" s="1"/>
  <c r="T21" i="16"/>
  <c r="V21" i="7"/>
  <c r="V21" i="11"/>
  <c r="V21" i="12"/>
  <c r="V21" i="16"/>
  <c r="V22" i="17"/>
  <c r="X21" i="7"/>
  <c r="X21" i="11"/>
  <c r="X21" i="12" s="1"/>
  <c r="X22" i="17" s="1"/>
  <c r="X21" i="16"/>
  <c r="Z21" i="7"/>
  <c r="Z21" i="11"/>
  <c r="Z21" i="12"/>
  <c r="Z21" i="16"/>
  <c r="Z22" i="17"/>
  <c r="AB21" i="7"/>
  <c r="AB21" i="11"/>
  <c r="AB21" i="12" s="1"/>
  <c r="AB22" i="17" s="1"/>
  <c r="AB21" i="16"/>
  <c r="AD21" i="7"/>
  <c r="AD21" i="11"/>
  <c r="AD21" i="12"/>
  <c r="AD21" i="16"/>
  <c r="AD22" i="17"/>
  <c r="AF21" i="7"/>
  <c r="AF21" i="11"/>
  <c r="AF21" i="12" s="1"/>
  <c r="AF22" i="17" s="1"/>
  <c r="AF21" i="16"/>
  <c r="AH21" i="7"/>
  <c r="AH21" i="11"/>
  <c r="AH21" i="12"/>
  <c r="AH21" i="16"/>
  <c r="AH22" i="17"/>
  <c r="AJ21" i="7"/>
  <c r="AJ21" i="11"/>
  <c r="AJ21" i="12" s="1"/>
  <c r="AJ22" i="17" s="1"/>
  <c r="AJ21" i="16"/>
  <c r="AL21" i="7"/>
  <c r="AL21" i="11"/>
  <c r="AL21" i="12"/>
  <c r="AL21" i="16"/>
  <c r="AL22" i="17"/>
  <c r="AN21" i="7"/>
  <c r="AN21" i="11"/>
  <c r="AN21" i="12" s="1"/>
  <c r="AN22" i="17" s="1"/>
  <c r="AN21" i="16"/>
  <c r="AP21" i="7"/>
  <c r="AP21" i="11"/>
  <c r="AP21" i="12"/>
  <c r="AP21" i="16"/>
  <c r="AP22" i="17"/>
  <c r="AR21" i="7"/>
  <c r="AR21" i="11"/>
  <c r="AR21" i="12" s="1"/>
  <c r="AR22" i="17" s="1"/>
  <c r="AR21" i="16"/>
  <c r="AT21" i="7"/>
  <c r="AT21" i="11"/>
  <c r="AT21" i="12"/>
  <c r="AT21" i="16"/>
  <c r="AT22" i="17"/>
  <c r="AV21" i="7"/>
  <c r="AV21" i="11"/>
  <c r="AV21" i="12" s="1"/>
  <c r="AV22" i="17" s="1"/>
  <c r="AV21" i="16"/>
  <c r="AX21" i="7"/>
  <c r="AX21" i="11"/>
  <c r="AX21" i="12"/>
  <c r="AX21" i="16"/>
  <c r="AX22" i="17"/>
  <c r="AZ21" i="7"/>
  <c r="AZ21" i="11"/>
  <c r="AZ21" i="12" s="1"/>
  <c r="AZ22" i="17" s="1"/>
  <c r="AZ21" i="16"/>
  <c r="BB21" i="7"/>
  <c r="BB21" i="11"/>
  <c r="BB21" i="12"/>
  <c r="BB21" i="16"/>
  <c r="BB22" i="17"/>
  <c r="BD21" i="7"/>
  <c r="BD21" i="11"/>
  <c r="BD21" i="12" s="1"/>
  <c r="BD22" i="17" s="1"/>
  <c r="BD21" i="16"/>
  <c r="BE21" i="7"/>
  <c r="BE21" i="11"/>
  <c r="BE21" i="12"/>
  <c r="BE21" i="16"/>
  <c r="BE22" i="17"/>
  <c r="D22" i="7"/>
  <c r="D22" i="11"/>
  <c r="D22" i="12"/>
  <c r="D22" i="16"/>
  <c r="D23" i="17"/>
  <c r="F22" i="7"/>
  <c r="F22" i="11"/>
  <c r="F22" i="12" s="1"/>
  <c r="F23" i="17" s="1"/>
  <c r="F22" i="16"/>
  <c r="H22" i="7"/>
  <c r="H22" i="11"/>
  <c r="H22" i="12"/>
  <c r="H22" i="16"/>
  <c r="H23" i="17"/>
  <c r="J22" i="7"/>
  <c r="J22" i="11"/>
  <c r="J22" i="12" s="1"/>
  <c r="J23" i="17" s="1"/>
  <c r="J22" i="16"/>
  <c r="L22" i="7"/>
  <c r="L22" i="11"/>
  <c r="L22" i="12"/>
  <c r="L22" i="16"/>
  <c r="L23" i="17"/>
  <c r="N22" i="7"/>
  <c r="N22" i="11"/>
  <c r="N22" i="12" s="1"/>
  <c r="N23" i="17" s="1"/>
  <c r="N22" i="16"/>
  <c r="P22" i="7"/>
  <c r="P22" i="11"/>
  <c r="P22" i="12"/>
  <c r="P22" i="16"/>
  <c r="P23" i="17"/>
  <c r="R22" i="7"/>
  <c r="R22" i="11"/>
  <c r="R22" i="12" s="1"/>
  <c r="R23" i="17" s="1"/>
  <c r="R22" i="16"/>
  <c r="T22" i="7"/>
  <c r="T22" i="11"/>
  <c r="T22" i="12"/>
  <c r="T22" i="16"/>
  <c r="T23" i="17"/>
  <c r="V22" i="11"/>
  <c r="V22" i="16"/>
  <c r="X22" i="7"/>
  <c r="X22" i="11"/>
  <c r="X22" i="12"/>
  <c r="X22" i="16"/>
  <c r="X23" i="17"/>
  <c r="Z22" i="7"/>
  <c r="Z22" i="11"/>
  <c r="Z22" i="12" s="1"/>
  <c r="Z23" i="17" s="1"/>
  <c r="Z22" i="16"/>
  <c r="AB22" i="7"/>
  <c r="AB22" i="11"/>
  <c r="AB22" i="12"/>
  <c r="AB22" i="16"/>
  <c r="AB23" i="17"/>
  <c r="AD22" i="7"/>
  <c r="AD22" i="11"/>
  <c r="AD22" i="12" s="1"/>
  <c r="AD23" i="17" s="1"/>
  <c r="AD22" i="16"/>
  <c r="AF22" i="7"/>
  <c r="AF22" i="11"/>
  <c r="AF22" i="12"/>
  <c r="AF22" i="16"/>
  <c r="AF23" i="17"/>
  <c r="AH22" i="7"/>
  <c r="AH22" i="11"/>
  <c r="AH22" i="12" s="1"/>
  <c r="AH23" i="17" s="1"/>
  <c r="AH22" i="16"/>
  <c r="AJ22" i="7"/>
  <c r="AJ22" i="11"/>
  <c r="AJ22" i="12"/>
  <c r="AJ22" i="16"/>
  <c r="AJ23" i="17"/>
  <c r="AL22" i="7"/>
  <c r="AL22" i="11"/>
  <c r="AL22" i="12" s="1"/>
  <c r="AL23" i="17" s="1"/>
  <c r="AL22" i="16"/>
  <c r="AN22" i="7"/>
  <c r="AN22" i="11"/>
  <c r="AN22" i="12"/>
  <c r="AN22" i="16"/>
  <c r="AN23" i="17"/>
  <c r="AP22" i="7"/>
  <c r="AP22" i="11"/>
  <c r="AP22" i="12" s="1"/>
  <c r="AP23" i="17" s="1"/>
  <c r="AP22" i="16"/>
  <c r="AR22" i="7"/>
  <c r="AR22" i="11"/>
  <c r="AR22" i="12"/>
  <c r="AR22" i="16"/>
  <c r="AR23" i="17"/>
  <c r="AT22" i="7"/>
  <c r="AT22" i="11"/>
  <c r="AT22" i="12" s="1"/>
  <c r="AT23" i="17" s="1"/>
  <c r="AT22" i="16"/>
  <c r="AV22" i="7"/>
  <c r="AV22" i="11"/>
  <c r="AV22" i="12"/>
  <c r="AV22" i="16"/>
  <c r="AV23" i="17"/>
  <c r="AX22" i="7"/>
  <c r="AX22" i="11"/>
  <c r="AX22" i="12" s="1"/>
  <c r="AX23" i="17" s="1"/>
  <c r="AX22" i="16"/>
  <c r="AZ22" i="7"/>
  <c r="AZ22" i="11"/>
  <c r="AZ22" i="12"/>
  <c r="AZ22" i="16"/>
  <c r="AZ23" i="17"/>
  <c r="BB22" i="7"/>
  <c r="BB22" i="11"/>
  <c r="BB22" i="12" s="1"/>
  <c r="BB23" i="17" s="1"/>
  <c r="BB22" i="16"/>
  <c r="BD22" i="7"/>
  <c r="BD22" i="11"/>
  <c r="BD22" i="12"/>
  <c r="BD22" i="16"/>
  <c r="BD23" i="17"/>
  <c r="BE22" i="7"/>
  <c r="BE22" i="11"/>
  <c r="BE22" i="12" s="1"/>
  <c r="BE23" i="17" s="1"/>
  <c r="BE22" i="16"/>
  <c r="D25" i="7"/>
  <c r="D25" i="11"/>
  <c r="D25" i="12"/>
  <c r="D25" i="16"/>
  <c r="D26" i="17" s="1"/>
  <c r="F25" i="7"/>
  <c r="F25" i="11"/>
  <c r="F25" i="12"/>
  <c r="F25" i="16"/>
  <c r="F26" i="17"/>
  <c r="H25" i="7"/>
  <c r="H25" i="11"/>
  <c r="H25" i="12" s="1"/>
  <c r="H26" i="17" s="1"/>
  <c r="H25" i="16"/>
  <c r="J25" i="7"/>
  <c r="J25" i="11"/>
  <c r="J25" i="12"/>
  <c r="J25" i="16"/>
  <c r="J26" i="17"/>
  <c r="L25" i="7"/>
  <c r="L25" i="11"/>
  <c r="L25" i="12" s="1"/>
  <c r="L26" i="17" s="1"/>
  <c r="L25" i="16"/>
  <c r="N25" i="7"/>
  <c r="N25" i="11"/>
  <c r="N25" i="12"/>
  <c r="N25" i="16"/>
  <c r="N26" i="17"/>
  <c r="P25" i="7"/>
  <c r="P25" i="11"/>
  <c r="P25" i="12" s="1"/>
  <c r="P26" i="17" s="1"/>
  <c r="P25" i="16"/>
  <c r="R25" i="7"/>
  <c r="R25" i="11"/>
  <c r="R25" i="12"/>
  <c r="R25" i="16"/>
  <c r="R26" i="17"/>
  <c r="T25" i="7"/>
  <c r="T25" i="11"/>
  <c r="T25" i="12" s="1"/>
  <c r="T26" i="17" s="1"/>
  <c r="T25" i="16"/>
  <c r="V25" i="7"/>
  <c r="V25" i="11"/>
  <c r="V25" i="12"/>
  <c r="V25" i="16"/>
  <c r="V26" i="17"/>
  <c r="X25" i="7"/>
  <c r="X25" i="11"/>
  <c r="X25" i="12" s="1"/>
  <c r="X26" i="17" s="1"/>
  <c r="X25" i="16"/>
  <c r="Z25" i="7"/>
  <c r="Z25" i="11"/>
  <c r="Z25" i="12"/>
  <c r="Z25" i="16"/>
  <c r="Z26" i="17"/>
  <c r="AB25" i="7"/>
  <c r="AB25" i="11"/>
  <c r="AB25" i="12" s="1"/>
  <c r="AB26" i="17" s="1"/>
  <c r="AB25" i="16"/>
  <c r="AD25" i="7"/>
  <c r="AD25" i="11"/>
  <c r="AD25" i="12"/>
  <c r="AD25" i="16"/>
  <c r="AD26" i="17"/>
  <c r="AF25" i="7"/>
  <c r="AF25" i="11"/>
  <c r="AF25" i="12" s="1"/>
  <c r="AF26" i="17" s="1"/>
  <c r="AF25" i="16"/>
  <c r="AH25" i="7"/>
  <c r="AH25" i="11"/>
  <c r="AH25" i="12"/>
  <c r="AH25" i="16"/>
  <c r="AH26" i="17"/>
  <c r="AJ25" i="7"/>
  <c r="AJ25" i="11"/>
  <c r="AJ25" i="12" s="1"/>
  <c r="AJ26" i="17" s="1"/>
  <c r="AJ25" i="16"/>
  <c r="AL25" i="7"/>
  <c r="AL25" i="11"/>
  <c r="AL25" i="12"/>
  <c r="AL25" i="16"/>
  <c r="AL26" i="17"/>
  <c r="AN25" i="7"/>
  <c r="AN25" i="11"/>
  <c r="AN25" i="12" s="1"/>
  <c r="AN26" i="17" s="1"/>
  <c r="AN25" i="16"/>
  <c r="AP25" i="7"/>
  <c r="AP25" i="11"/>
  <c r="AP25" i="12"/>
  <c r="AP25" i="16"/>
  <c r="AP26" i="17"/>
  <c r="AR25" i="7"/>
  <c r="AR25" i="11"/>
  <c r="AR25" i="12" s="1"/>
  <c r="AR26" i="17" s="1"/>
  <c r="AR25" i="16"/>
  <c r="AT25" i="7"/>
  <c r="AT25" i="11"/>
  <c r="AT25" i="12"/>
  <c r="AT25" i="16"/>
  <c r="AT26" i="17"/>
  <c r="AV25" i="7"/>
  <c r="AV25" i="11"/>
  <c r="AV25" i="12" s="1"/>
  <c r="AV26" i="17" s="1"/>
  <c r="AV25" i="16"/>
  <c r="AX25" i="7"/>
  <c r="AX25" i="11"/>
  <c r="AX25" i="12"/>
  <c r="AX25" i="16"/>
  <c r="AX26" i="17"/>
  <c r="AZ25" i="7"/>
  <c r="AZ25" i="11"/>
  <c r="AZ25" i="12" s="1"/>
  <c r="AZ26" i="17" s="1"/>
  <c r="AZ25" i="16"/>
  <c r="BB25" i="7"/>
  <c r="BB25" i="11"/>
  <c r="BB25" i="12"/>
  <c r="BB25" i="16"/>
  <c r="BB26" i="17"/>
  <c r="BD25" i="7"/>
  <c r="BD25" i="11"/>
  <c r="BD25" i="12" s="1"/>
  <c r="BD26" i="17" s="1"/>
  <c r="BD25" i="16"/>
  <c r="BE25" i="7"/>
  <c r="BE25" i="11"/>
  <c r="BE25" i="12"/>
  <c r="BE25" i="16"/>
  <c r="BE26" i="17"/>
  <c r="D27" i="7"/>
  <c r="D27" i="11"/>
  <c r="D27" i="12"/>
  <c r="D27" i="16"/>
  <c r="D28" i="17"/>
  <c r="F27" i="7"/>
  <c r="F27" i="11"/>
  <c r="F27" i="12" s="1"/>
  <c r="F28" i="17" s="1"/>
  <c r="F27" i="16"/>
  <c r="H27" i="7"/>
  <c r="H27" i="11"/>
  <c r="H27" i="12"/>
  <c r="H27" i="16"/>
  <c r="H28" i="17"/>
  <c r="J27" i="7"/>
  <c r="J27" i="11"/>
  <c r="J27" i="12" s="1"/>
  <c r="J28" i="17" s="1"/>
  <c r="J27" i="16"/>
  <c r="L27" i="7"/>
  <c r="L27" i="11"/>
  <c r="L27" i="12"/>
  <c r="L27" i="16"/>
  <c r="L28" i="17"/>
  <c r="N27" i="7"/>
  <c r="N27" i="11"/>
  <c r="N27" i="12" s="1"/>
  <c r="N28" i="17" s="1"/>
  <c r="N27" i="16"/>
  <c r="P27" i="7"/>
  <c r="P27" i="11"/>
  <c r="P27" i="12"/>
  <c r="P27" i="16"/>
  <c r="P28" i="17"/>
  <c r="R27" i="7"/>
  <c r="R27" i="11"/>
  <c r="R27" i="12" s="1"/>
  <c r="R28" i="17" s="1"/>
  <c r="R27" i="16"/>
  <c r="T27" i="7"/>
  <c r="T27" i="11"/>
  <c r="T27" i="12"/>
  <c r="T27" i="16"/>
  <c r="T28" i="17"/>
  <c r="V27" i="7"/>
  <c r="V27" i="11"/>
  <c r="V27" i="12" s="1"/>
  <c r="V28" i="17" s="1"/>
  <c r="V27" i="16"/>
  <c r="X27" i="7"/>
  <c r="X27" i="11"/>
  <c r="X27" i="12"/>
  <c r="X27" i="16"/>
  <c r="X28" i="17"/>
  <c r="Z27" i="7"/>
  <c r="Z27" i="11"/>
  <c r="Z27" i="12" s="1"/>
  <c r="Z28" i="17" s="1"/>
  <c r="Z27" i="16"/>
  <c r="AB27" i="7"/>
  <c r="AB27" i="11"/>
  <c r="AB27" i="12"/>
  <c r="AB27" i="16"/>
  <c r="AB28" i="17"/>
  <c r="AD27" i="7"/>
  <c r="AD27" i="11"/>
  <c r="AD27" i="12" s="1"/>
  <c r="AD28" i="17" s="1"/>
  <c r="AD27" i="16"/>
  <c r="AF27" i="7"/>
  <c r="AF27" i="11"/>
  <c r="AF27" i="12"/>
  <c r="AF27" i="16"/>
  <c r="AF28" i="17"/>
  <c r="AH27" i="7"/>
  <c r="AH27" i="11"/>
  <c r="AH27" i="12" s="1"/>
  <c r="AH28" i="17" s="1"/>
  <c r="AH27" i="16"/>
  <c r="AJ27" i="7"/>
  <c r="AJ27" i="11"/>
  <c r="AJ27" i="12"/>
  <c r="AJ27" i="16"/>
  <c r="AJ28" i="17"/>
  <c r="AL27" i="7"/>
  <c r="AL27" i="11"/>
  <c r="AL27" i="12" s="1"/>
  <c r="AL28" i="17" s="1"/>
  <c r="AL27" i="16"/>
  <c r="AN27" i="7"/>
  <c r="AN27" i="11"/>
  <c r="AN27" i="12"/>
  <c r="AN27" i="16"/>
  <c r="AN28" i="17"/>
  <c r="AP27" i="7"/>
  <c r="AP27" i="11"/>
  <c r="AP27" i="12" s="1"/>
  <c r="AP28" i="17" s="1"/>
  <c r="AP27" i="16"/>
  <c r="AR27" i="7"/>
  <c r="AR27" i="11"/>
  <c r="AR27" i="12"/>
  <c r="AR27" i="16"/>
  <c r="AR28" i="17"/>
  <c r="AT27" i="7"/>
  <c r="AT27" i="11"/>
  <c r="AT27" i="12" s="1"/>
  <c r="AT28" i="17" s="1"/>
  <c r="AT27" i="16"/>
  <c r="AV27" i="7"/>
  <c r="AV27" i="11"/>
  <c r="AV27" i="12"/>
  <c r="AV27" i="16"/>
  <c r="AV28" i="17"/>
  <c r="AX27" i="7"/>
  <c r="AX27" i="11"/>
  <c r="AX27" i="12" s="1"/>
  <c r="AX28" i="17" s="1"/>
  <c r="AX27" i="16"/>
  <c r="AZ27" i="7"/>
  <c r="AZ27" i="11"/>
  <c r="AZ27" i="12"/>
  <c r="AZ27" i="16"/>
  <c r="AZ28" i="17"/>
  <c r="BB27" i="7"/>
  <c r="BB27" i="11"/>
  <c r="BB27" i="12" s="1"/>
  <c r="BB28" i="17" s="1"/>
  <c r="BB27" i="16"/>
  <c r="BD27" i="7"/>
  <c r="BD27" i="11"/>
  <c r="BD27" i="12"/>
  <c r="BD27" i="16"/>
  <c r="BD28" i="17"/>
  <c r="BE27" i="7"/>
  <c r="BE27" i="11"/>
  <c r="BE27" i="12" s="1"/>
  <c r="BE28" i="17" s="1"/>
  <c r="BE27" i="16"/>
  <c r="D29" i="7"/>
  <c r="D29" i="11"/>
  <c r="D29" i="12" s="1"/>
  <c r="D30" i="17" s="1"/>
  <c r="D29" i="16"/>
  <c r="F29" i="7"/>
  <c r="F29" i="11"/>
  <c r="F29" i="12"/>
  <c r="F29" i="16"/>
  <c r="F30" i="17"/>
  <c r="H29" i="7"/>
  <c r="H29" i="11"/>
  <c r="H29" i="12" s="1"/>
  <c r="H30" i="17" s="1"/>
  <c r="H29" i="16"/>
  <c r="J29" i="7"/>
  <c r="J29" i="11"/>
  <c r="J29" i="12"/>
  <c r="J29" i="16"/>
  <c r="J30" i="17"/>
  <c r="L29" i="7"/>
  <c r="L29" i="11"/>
  <c r="L29" i="12" s="1"/>
  <c r="L30" i="17" s="1"/>
  <c r="L29" i="16"/>
  <c r="N29" i="7"/>
  <c r="N29" i="11"/>
  <c r="N29" i="12"/>
  <c r="N29" i="16"/>
  <c r="N30" i="17"/>
  <c r="P29" i="7"/>
  <c r="P29" i="11"/>
  <c r="P29" i="12" s="1"/>
  <c r="P30" i="17" s="1"/>
  <c r="P29" i="16"/>
  <c r="R29" i="7"/>
  <c r="R29" i="11"/>
  <c r="R29" i="12"/>
  <c r="R29" i="16"/>
  <c r="R30" i="17"/>
  <c r="T29" i="7"/>
  <c r="T29" i="11"/>
  <c r="T29" i="12" s="1"/>
  <c r="T30" i="17" s="1"/>
  <c r="T29" i="16"/>
  <c r="V29" i="7"/>
  <c r="V29" i="11"/>
  <c r="V29" i="12"/>
  <c r="V29" i="16"/>
  <c r="V30" i="17"/>
  <c r="X29" i="7"/>
  <c r="X29" i="11"/>
  <c r="X29" i="12" s="1"/>
  <c r="X30" i="17" s="1"/>
  <c r="X29" i="16"/>
  <c r="Z29" i="7"/>
  <c r="Z29" i="11"/>
  <c r="Z29" i="12"/>
  <c r="Z29" i="16"/>
  <c r="Z30" i="17"/>
  <c r="AB29" i="7"/>
  <c r="AB29" i="11"/>
  <c r="AB29" i="12" s="1"/>
  <c r="AB30" i="17" s="1"/>
  <c r="AB29" i="16"/>
  <c r="AD29" i="7"/>
  <c r="AD29" i="11"/>
  <c r="AD29" i="12"/>
  <c r="AD29" i="16"/>
  <c r="AD30" i="17"/>
  <c r="AF29" i="7"/>
  <c r="AF29" i="11"/>
  <c r="AF29" i="12" s="1"/>
  <c r="AF30" i="17" s="1"/>
  <c r="AF29" i="16"/>
  <c r="AH29" i="7"/>
  <c r="AH29" i="11"/>
  <c r="AH29" i="12"/>
  <c r="AH29" i="16"/>
  <c r="AH30" i="17"/>
  <c r="AJ29" i="11"/>
  <c r="AJ29" i="16"/>
  <c r="AL29" i="7"/>
  <c r="AL29" i="11"/>
  <c r="AL29" i="12"/>
  <c r="AL29" i="16"/>
  <c r="AL30" i="17"/>
  <c r="AN29" i="7"/>
  <c r="AN29" i="11"/>
  <c r="AN29" i="12" s="1"/>
  <c r="AN30" i="17" s="1"/>
  <c r="AN29" i="16"/>
  <c r="AP29" i="7"/>
  <c r="AP29" i="11"/>
  <c r="AP29" i="12"/>
  <c r="AP29" i="16"/>
  <c r="AP30" i="17"/>
  <c r="AR29" i="7"/>
  <c r="AR29" i="16"/>
  <c r="AT29" i="7"/>
  <c r="AT29" i="11"/>
  <c r="AT29" i="12"/>
  <c r="AT29" i="16"/>
  <c r="AT30" i="17"/>
  <c r="AV29" i="7"/>
  <c r="AV29" i="11"/>
  <c r="AV29" i="12" s="1"/>
  <c r="AV30" i="17" s="1"/>
  <c r="AV29" i="16"/>
  <c r="AX29" i="7"/>
  <c r="AX29" i="11"/>
  <c r="AX29" i="12"/>
  <c r="AX29" i="16"/>
  <c r="AX30" i="17"/>
  <c r="AZ29" i="7"/>
  <c r="AZ29" i="11"/>
  <c r="AZ29" i="12" s="1"/>
  <c r="AZ30" i="17" s="1"/>
  <c r="AZ29" i="16"/>
  <c r="BB29" i="7"/>
  <c r="BB29" i="11"/>
  <c r="BB29" i="12"/>
  <c r="BB29" i="16"/>
  <c r="BB30" i="17"/>
  <c r="BD29" i="7"/>
  <c r="BD29" i="11"/>
  <c r="BD29" i="12" s="1"/>
  <c r="BD30" i="17" s="1"/>
  <c r="BD29" i="16"/>
  <c r="BE29" i="7"/>
  <c r="BE29" i="11"/>
  <c r="BE29" i="12"/>
  <c r="BE29" i="16"/>
  <c r="BE30" i="17"/>
  <c r="F18" i="9"/>
  <c r="F18" i="11" s="1"/>
  <c r="E18" i="9"/>
  <c r="BE84"/>
  <c r="BE93"/>
  <c r="BE92"/>
  <c r="BE89"/>
  <c r="BE86"/>
  <c r="BE86" i="11" s="1"/>
  <c r="BE86" i="12" s="1"/>
  <c r="BE87" i="17" s="1"/>
  <c r="BE105" i="9"/>
  <c r="BE105" i="11" s="1"/>
  <c r="BE105" i="12" s="1"/>
  <c r="BE106" i="17" s="1"/>
  <c r="BE90" i="9"/>
  <c r="BE50"/>
  <c r="AR49"/>
  <c r="AQ49"/>
  <c r="D91" i="7"/>
  <c r="D91" i="11"/>
  <c r="D91" i="12"/>
  <c r="D91" i="16"/>
  <c r="D92" i="17"/>
  <c r="F91" i="7"/>
  <c r="F91" i="11"/>
  <c r="F91" i="12" s="1"/>
  <c r="F92" i="17" s="1"/>
  <c r="F91" i="16"/>
  <c r="H91" i="7"/>
  <c r="H91" i="11"/>
  <c r="H91" i="12"/>
  <c r="H91" i="16"/>
  <c r="H92" i="17"/>
  <c r="J91" i="7"/>
  <c r="J91" i="11"/>
  <c r="J91" i="12" s="1"/>
  <c r="J92" i="17" s="1"/>
  <c r="J91" i="16"/>
  <c r="L91" i="7"/>
  <c r="L91" i="11"/>
  <c r="L91" i="12"/>
  <c r="L91" i="16"/>
  <c r="L92" i="17"/>
  <c r="N91" i="7"/>
  <c r="N91" i="11"/>
  <c r="N91" i="12" s="1"/>
  <c r="N92" i="17" s="1"/>
  <c r="N91" i="16"/>
  <c r="P91" i="7"/>
  <c r="P91" i="11"/>
  <c r="P91" i="12"/>
  <c r="P91" i="16"/>
  <c r="P92" i="17"/>
  <c r="R91" i="7"/>
  <c r="R91" i="11"/>
  <c r="R91" i="12" s="1"/>
  <c r="R92" i="17" s="1"/>
  <c r="R91" i="16"/>
  <c r="T91" i="7"/>
  <c r="T91" i="11"/>
  <c r="T91" i="12"/>
  <c r="T91" i="16"/>
  <c r="T92" i="17"/>
  <c r="V91" i="7"/>
  <c r="V91" i="11"/>
  <c r="V91" i="12" s="1"/>
  <c r="V92" i="17" s="1"/>
  <c r="V91" i="16"/>
  <c r="X91" i="7"/>
  <c r="X91" i="11"/>
  <c r="X91" i="12"/>
  <c r="X91" i="16"/>
  <c r="X92" i="17"/>
  <c r="Z91" i="7"/>
  <c r="Z91" i="11"/>
  <c r="Z91" i="12" s="1"/>
  <c r="Z92" i="17" s="1"/>
  <c r="Z91" i="16"/>
  <c r="AB91" i="7"/>
  <c r="AB91" i="11"/>
  <c r="AB91" i="12"/>
  <c r="AB91" i="16"/>
  <c r="AB92" i="17"/>
  <c r="AD91" i="7"/>
  <c r="AD91" i="11"/>
  <c r="AD91" i="12" s="1"/>
  <c r="AD92" i="17" s="1"/>
  <c r="AD91" i="16"/>
  <c r="AF91" i="7"/>
  <c r="AF91" i="11"/>
  <c r="AF91" i="12"/>
  <c r="AF91" i="16"/>
  <c r="AF92" i="17"/>
  <c r="AH91" i="7"/>
  <c r="AH91" i="11"/>
  <c r="AH91" i="12" s="1"/>
  <c r="AH92" i="17" s="1"/>
  <c r="AH91" i="16"/>
  <c r="AJ91" i="7"/>
  <c r="AJ91" i="11"/>
  <c r="AJ91" i="12"/>
  <c r="AJ91" i="16"/>
  <c r="AJ92" i="17"/>
  <c r="AL91" i="7"/>
  <c r="AL91" i="11"/>
  <c r="AL91" i="12" s="1"/>
  <c r="AL92" i="17" s="1"/>
  <c r="AL91" i="16"/>
  <c r="AN91" i="7"/>
  <c r="AN91" i="11"/>
  <c r="AN91" i="12"/>
  <c r="AN91" i="16"/>
  <c r="AN92" i="17"/>
  <c r="AP91" i="7"/>
  <c r="AP91" i="11"/>
  <c r="AP91" i="12" s="1"/>
  <c r="AP92" i="17" s="1"/>
  <c r="AP91" i="16"/>
  <c r="AR91" i="7"/>
  <c r="AR91" i="11"/>
  <c r="AR91" i="12"/>
  <c r="AR91" i="16"/>
  <c r="AR92" i="17"/>
  <c r="AT91" i="7"/>
  <c r="AT91" i="11"/>
  <c r="AT91" i="12" s="1"/>
  <c r="AT92" i="17" s="1"/>
  <c r="AT91" i="16"/>
  <c r="AV91" i="7"/>
  <c r="AV91" i="11"/>
  <c r="AV91" i="12"/>
  <c r="AV91" i="16"/>
  <c r="AV92" i="17"/>
  <c r="AX91" i="7"/>
  <c r="AX91" i="11"/>
  <c r="AX91" i="12" s="1"/>
  <c r="AX92" i="17" s="1"/>
  <c r="AX91" i="16"/>
  <c r="AZ91" i="7"/>
  <c r="AZ91" i="11"/>
  <c r="AZ91" i="12"/>
  <c r="AZ91" i="16"/>
  <c r="AZ92" i="17"/>
  <c r="BB91" i="7"/>
  <c r="BB91" i="11"/>
  <c r="BB91" i="12" s="1"/>
  <c r="BB92" i="17" s="1"/>
  <c r="BB91" i="16"/>
  <c r="BD91" i="7"/>
  <c r="BD91" i="11"/>
  <c r="BD91" i="12"/>
  <c r="BD91" i="16"/>
  <c r="BD92" i="17"/>
  <c r="BE91" i="7"/>
  <c r="BE91" i="11"/>
  <c r="BE91" i="12" s="1"/>
  <c r="BE92" i="17" s="1"/>
  <c r="BE91" i="16"/>
  <c r="D92" i="7"/>
  <c r="D92" i="11"/>
  <c r="D92" i="12" s="1"/>
  <c r="D93" i="17" s="1"/>
  <c r="D92" i="16"/>
  <c r="F92" i="7"/>
  <c r="F92" i="11"/>
  <c r="F92" i="12"/>
  <c r="F92" i="16"/>
  <c r="F93" i="17"/>
  <c r="H92" i="7"/>
  <c r="H92" i="11"/>
  <c r="H92" i="12" s="1"/>
  <c r="H93" i="17" s="1"/>
  <c r="H92" i="16"/>
  <c r="J92" i="7"/>
  <c r="J92" i="11"/>
  <c r="J92" i="12"/>
  <c r="J92" i="16"/>
  <c r="J93" i="17"/>
  <c r="L92" i="7"/>
  <c r="L92" i="11"/>
  <c r="L92" i="12" s="1"/>
  <c r="L93" i="17" s="1"/>
  <c r="L92" i="16"/>
  <c r="N92" i="7"/>
  <c r="N92" i="11"/>
  <c r="N92" i="12"/>
  <c r="N92" i="16"/>
  <c r="N93" i="17"/>
  <c r="P92" i="7"/>
  <c r="P92" i="11"/>
  <c r="P92" i="12" s="1"/>
  <c r="P93" i="17" s="1"/>
  <c r="P92" i="16"/>
  <c r="R92" i="7"/>
  <c r="R92" i="11"/>
  <c r="R92" i="12"/>
  <c r="R92" i="16"/>
  <c r="R93" i="17"/>
  <c r="T92" i="7"/>
  <c r="T92" i="11"/>
  <c r="T92" i="12" s="1"/>
  <c r="T93" i="17" s="1"/>
  <c r="T92" i="16"/>
  <c r="V92" i="7"/>
  <c r="V92" i="11"/>
  <c r="V92" i="12"/>
  <c r="V92" i="16"/>
  <c r="V93" i="17"/>
  <c r="X92" i="7"/>
  <c r="X92" i="11"/>
  <c r="X92" i="12" s="1"/>
  <c r="X93" i="17" s="1"/>
  <c r="X92" i="16"/>
  <c r="Z92" i="7"/>
  <c r="Z92" i="11"/>
  <c r="Z92" i="12"/>
  <c r="Z92" i="16"/>
  <c r="Z93" i="17"/>
  <c r="AB92" i="7"/>
  <c r="AB92" i="11"/>
  <c r="AB92" i="12" s="1"/>
  <c r="AB93" i="17" s="1"/>
  <c r="AB92" i="16"/>
  <c r="AD92" i="7"/>
  <c r="AD92" i="11"/>
  <c r="AD92" i="12"/>
  <c r="AD92" i="16"/>
  <c r="AD93" i="17"/>
  <c r="AF92" i="7"/>
  <c r="AF92" i="11"/>
  <c r="AF92" i="12" s="1"/>
  <c r="AF93" i="17" s="1"/>
  <c r="AF92" i="16"/>
  <c r="AH92" i="7"/>
  <c r="AH92" i="11"/>
  <c r="AH92" i="12"/>
  <c r="AH92" i="16"/>
  <c r="AH93" i="17"/>
  <c r="AJ92" i="7"/>
  <c r="AJ92" i="11"/>
  <c r="AJ92" i="12" s="1"/>
  <c r="AJ93" i="17" s="1"/>
  <c r="AJ92" i="16"/>
  <c r="AL92" i="7"/>
  <c r="AL92" i="11"/>
  <c r="AL92" i="12"/>
  <c r="AL92" i="16"/>
  <c r="AL93" i="17"/>
  <c r="AN92" i="7"/>
  <c r="AN92" i="11"/>
  <c r="AN92" i="12" s="1"/>
  <c r="AN93" i="17" s="1"/>
  <c r="AN92" i="16"/>
  <c r="AP92" i="7"/>
  <c r="AP92" i="11"/>
  <c r="AP92" i="12"/>
  <c r="AP92" i="16"/>
  <c r="AP93" i="17"/>
  <c r="AR92" i="7"/>
  <c r="AR92" i="11"/>
  <c r="AR92" i="12" s="1"/>
  <c r="AR93" i="17" s="1"/>
  <c r="AR92" i="16"/>
  <c r="AT92" i="7"/>
  <c r="AT92" i="11"/>
  <c r="AT92" i="12"/>
  <c r="AT92" i="16"/>
  <c r="AT93" i="17"/>
  <c r="AV92" i="7"/>
  <c r="AV92" i="11"/>
  <c r="AV92" i="12" s="1"/>
  <c r="AV93" i="17" s="1"/>
  <c r="AV92" i="16"/>
  <c r="AX92" i="7"/>
  <c r="AX92" i="11"/>
  <c r="AX92" i="12"/>
  <c r="AX92" i="16"/>
  <c r="AX93" i="17"/>
  <c r="AZ92" i="7"/>
  <c r="AZ92" i="11"/>
  <c r="AZ92" i="12" s="1"/>
  <c r="AZ93" i="17" s="1"/>
  <c r="AZ92" i="16"/>
  <c r="BB92" i="7"/>
  <c r="BB92" i="11"/>
  <c r="BB92" i="12"/>
  <c r="BB92" i="16"/>
  <c r="BB93" i="17"/>
  <c r="BD92" i="7"/>
  <c r="BD92" i="11"/>
  <c r="BD92" i="12" s="1"/>
  <c r="BD93" i="17" s="1"/>
  <c r="BD92" i="16"/>
  <c r="BE92" i="7"/>
  <c r="BE92" i="11"/>
  <c r="BE92" i="12"/>
  <c r="BE92" i="16"/>
  <c r="BE93" i="17"/>
  <c r="D98" i="7"/>
  <c r="D98" i="11"/>
  <c r="D98" i="12"/>
  <c r="D98" i="16"/>
  <c r="D99" i="17"/>
  <c r="F98" i="7"/>
  <c r="F98" i="11"/>
  <c r="F98" i="12" s="1"/>
  <c r="F99" i="17" s="1"/>
  <c r="F98" i="16"/>
  <c r="H98" i="7"/>
  <c r="H98" i="11"/>
  <c r="H98" i="12"/>
  <c r="H98" i="16"/>
  <c r="H99" i="17"/>
  <c r="J98" i="7"/>
  <c r="J98" i="11"/>
  <c r="J98" i="12" s="1"/>
  <c r="J99" i="17" s="1"/>
  <c r="J98" i="16"/>
  <c r="L98" i="7"/>
  <c r="L98" i="11"/>
  <c r="L98" i="12"/>
  <c r="L98" i="16"/>
  <c r="L99" i="17"/>
  <c r="N98" i="7"/>
  <c r="N98" i="11"/>
  <c r="N98" i="12" s="1"/>
  <c r="N99" i="17" s="1"/>
  <c r="N98" i="16"/>
  <c r="P98" i="7"/>
  <c r="P98" i="11"/>
  <c r="P98" i="12"/>
  <c r="P98" i="16"/>
  <c r="P99" i="17"/>
  <c r="R98" i="7"/>
  <c r="R98" i="11"/>
  <c r="R98" i="12" s="1"/>
  <c r="R99" i="17" s="1"/>
  <c r="R98" i="16"/>
  <c r="T98" i="7"/>
  <c r="T98" i="11"/>
  <c r="T98" i="12"/>
  <c r="T98" i="16"/>
  <c r="T99" i="17"/>
  <c r="V98" i="7"/>
  <c r="V98" i="11"/>
  <c r="V98" i="12" s="1"/>
  <c r="V99" i="17" s="1"/>
  <c r="V98" i="16"/>
  <c r="X98" i="7"/>
  <c r="X98" i="11"/>
  <c r="X98" i="12"/>
  <c r="X98" i="16"/>
  <c r="X99" i="17"/>
  <c r="Z98" i="7"/>
  <c r="Z98" i="11"/>
  <c r="Z98" i="12" s="1"/>
  <c r="Z99" i="17" s="1"/>
  <c r="Z98" i="16"/>
  <c r="AB98" i="7"/>
  <c r="AB98" i="11"/>
  <c r="AB98" i="12"/>
  <c r="AB98" i="16"/>
  <c r="AB99" i="17"/>
  <c r="AD98" i="7"/>
  <c r="AD98" i="11"/>
  <c r="AD98" i="12" s="1"/>
  <c r="AD99" i="17" s="1"/>
  <c r="AD98" i="16"/>
  <c r="AF98" i="7"/>
  <c r="AF98" i="11"/>
  <c r="AF98" i="12"/>
  <c r="AF98" i="16"/>
  <c r="AF99" i="17"/>
  <c r="AH98" i="7"/>
  <c r="AH98" i="11"/>
  <c r="AH98" i="12" s="1"/>
  <c r="AH99" i="17" s="1"/>
  <c r="AH98" i="16"/>
  <c r="AJ98" i="7"/>
  <c r="AJ98" i="11"/>
  <c r="AJ98" i="12"/>
  <c r="AJ98" i="16"/>
  <c r="AJ99" i="17"/>
  <c r="AL98" i="7"/>
  <c r="AL98" i="11"/>
  <c r="AL98" i="12" s="1"/>
  <c r="AL99" i="17" s="1"/>
  <c r="AL98" i="16"/>
  <c r="AN98" i="7"/>
  <c r="AN98" i="11"/>
  <c r="AN98" i="12"/>
  <c r="AN98" i="16"/>
  <c r="AN99" i="17"/>
  <c r="AP98" i="7"/>
  <c r="AP98" i="11"/>
  <c r="AP98" i="12" s="1"/>
  <c r="AP99" i="17" s="1"/>
  <c r="AP98" i="16"/>
  <c r="AR98" i="7"/>
  <c r="AR98" i="11"/>
  <c r="AR98" i="12"/>
  <c r="AR98" i="16"/>
  <c r="AR99" i="17"/>
  <c r="AT98" i="7"/>
  <c r="AT98" i="11"/>
  <c r="AT98" i="12" s="1"/>
  <c r="AT99" i="17" s="1"/>
  <c r="AT98" i="16"/>
  <c r="AV98" i="7"/>
  <c r="AV98" i="11"/>
  <c r="AV98" i="12"/>
  <c r="AV98" i="16"/>
  <c r="AV99" i="17"/>
  <c r="AX98" i="11"/>
  <c r="AX98" i="16"/>
  <c r="AZ98" i="7"/>
  <c r="AZ98" i="11"/>
  <c r="AZ98" i="12"/>
  <c r="AZ98" i="16"/>
  <c r="AZ99" i="17"/>
  <c r="BB98" i="7"/>
  <c r="BB98" i="11"/>
  <c r="BB98" i="12" s="1"/>
  <c r="BB99" i="17" s="1"/>
  <c r="BB98" i="16"/>
  <c r="BD98" i="7"/>
  <c r="BD98" i="11"/>
  <c r="BD98" i="12"/>
  <c r="BD98" i="16"/>
  <c r="BD99" i="17"/>
  <c r="BE98" i="7"/>
  <c r="BE98" i="11"/>
  <c r="BE98" i="12" s="1"/>
  <c r="BE99" i="17" s="1"/>
  <c r="BE98" i="16"/>
  <c r="D102" i="7"/>
  <c r="D102" i="11"/>
  <c r="D102" i="12" s="1"/>
  <c r="D103" i="17" s="1"/>
  <c r="D102" i="16"/>
  <c r="F102" i="7"/>
  <c r="F102" i="11"/>
  <c r="F102" i="12"/>
  <c r="F102" i="16"/>
  <c r="F103" i="17"/>
  <c r="H102" i="7"/>
  <c r="H102" i="11"/>
  <c r="H102" i="12" s="1"/>
  <c r="H103" i="17" s="1"/>
  <c r="H102" i="16"/>
  <c r="J102" i="7"/>
  <c r="J102" i="11"/>
  <c r="J102" i="12"/>
  <c r="J102" i="16"/>
  <c r="J103" i="17"/>
  <c r="L102" i="7"/>
  <c r="L102" i="11"/>
  <c r="L102" i="12" s="1"/>
  <c r="L103" i="17" s="1"/>
  <c r="L102" i="16"/>
  <c r="N102" i="7"/>
  <c r="N102" i="11"/>
  <c r="N102" i="12"/>
  <c r="N102" i="16"/>
  <c r="N103" i="17"/>
  <c r="P102" i="7"/>
  <c r="P102" i="11"/>
  <c r="P102" i="12" s="1"/>
  <c r="P103" i="17" s="1"/>
  <c r="P102" i="16"/>
  <c r="R102" i="7"/>
  <c r="R102" i="11"/>
  <c r="R102" i="12"/>
  <c r="R102" i="16"/>
  <c r="R103" i="17"/>
  <c r="T102" i="7"/>
  <c r="T102" i="11"/>
  <c r="T102" i="12" s="1"/>
  <c r="T103" i="17" s="1"/>
  <c r="T102" i="16"/>
  <c r="V102" i="7"/>
  <c r="V102" i="11"/>
  <c r="V102" i="12"/>
  <c r="V102" i="16"/>
  <c r="V103" i="17"/>
  <c r="X102" i="7"/>
  <c r="X102" i="11"/>
  <c r="X102" i="12" s="1"/>
  <c r="X103" i="17" s="1"/>
  <c r="X102" i="16"/>
  <c r="Z102" i="7"/>
  <c r="Z102" i="11"/>
  <c r="Z102" i="12"/>
  <c r="Z102" i="16"/>
  <c r="Z103" i="17"/>
  <c r="AB102" i="7"/>
  <c r="AB102" i="11"/>
  <c r="AB102" i="12" s="1"/>
  <c r="AB103" i="17" s="1"/>
  <c r="AB102" i="16"/>
  <c r="AD102" i="7"/>
  <c r="AD102" i="11"/>
  <c r="AD102" i="12"/>
  <c r="AD102" i="16"/>
  <c r="AD103" i="17"/>
  <c r="AF102" i="7"/>
  <c r="AF102" i="11"/>
  <c r="AF102" i="12" s="1"/>
  <c r="AF103" i="17" s="1"/>
  <c r="AF102" i="16"/>
  <c r="AH102" i="7"/>
  <c r="AH102" i="11"/>
  <c r="AH102" i="12"/>
  <c r="AH102" i="16"/>
  <c r="AH103" i="17"/>
  <c r="AJ102" i="7"/>
  <c r="AJ102" i="11"/>
  <c r="AJ102" i="12" s="1"/>
  <c r="AJ103" i="17" s="1"/>
  <c r="AJ102" i="16"/>
  <c r="AL102" i="7"/>
  <c r="AL102" i="11"/>
  <c r="AL102" i="12"/>
  <c r="AL102" i="16"/>
  <c r="AL103" i="17"/>
  <c r="AN102" i="7"/>
  <c r="AN102" i="11"/>
  <c r="AN102" i="12" s="1"/>
  <c r="AN103" i="17" s="1"/>
  <c r="AN102" i="16"/>
  <c r="AP102" i="7"/>
  <c r="AP102" i="11"/>
  <c r="AP102" i="12"/>
  <c r="AP102" i="16"/>
  <c r="AP103" i="17"/>
  <c r="AR102" i="7"/>
  <c r="AR102" i="11"/>
  <c r="AR102" i="12" s="1"/>
  <c r="AR103" i="17" s="1"/>
  <c r="AR102" i="16"/>
  <c r="AT102" i="7"/>
  <c r="AT102" i="11"/>
  <c r="AT102" i="12"/>
  <c r="AT102" i="16"/>
  <c r="AT103" i="17"/>
  <c r="AV102" i="7"/>
  <c r="AV102" i="11"/>
  <c r="AV102" i="12" s="1"/>
  <c r="AV103" i="17" s="1"/>
  <c r="AV102" i="16"/>
  <c r="AX102" i="7"/>
  <c r="AX102" i="11"/>
  <c r="AX102" i="12"/>
  <c r="AX102" i="16"/>
  <c r="AX103" i="17"/>
  <c r="AZ102" i="7"/>
  <c r="AZ102" i="11"/>
  <c r="AZ102" i="12" s="1"/>
  <c r="AZ103" i="17" s="1"/>
  <c r="AZ102" i="16"/>
  <c r="BB102" i="7"/>
  <c r="BB102" i="11"/>
  <c r="BB102" i="12"/>
  <c r="BB102" i="16"/>
  <c r="BB103" i="17"/>
  <c r="BD102" i="7"/>
  <c r="BD102" i="11"/>
  <c r="BD102" i="12" s="1"/>
  <c r="BD103" i="17" s="1"/>
  <c r="BD102" i="16"/>
  <c r="BE102" i="7"/>
  <c r="BE102" i="11"/>
  <c r="BE102" i="12"/>
  <c r="BE102" i="16"/>
  <c r="BE103" i="17"/>
  <c r="D108" i="7"/>
  <c r="D108" i="11"/>
  <c r="D108" i="12"/>
  <c r="D108" i="16"/>
  <c r="D109" i="17"/>
  <c r="F108" i="7"/>
  <c r="F108" i="11"/>
  <c r="F108" i="12" s="1"/>
  <c r="F109" i="17" s="1"/>
  <c r="F108" i="16"/>
  <c r="H108" i="7"/>
  <c r="H108" i="11"/>
  <c r="H108" i="12"/>
  <c r="H108" i="16"/>
  <c r="H109" i="17"/>
  <c r="J108" i="7"/>
  <c r="J108" i="11"/>
  <c r="J108" i="12" s="1"/>
  <c r="J109" i="17" s="1"/>
  <c r="J108" i="16"/>
  <c r="L108" i="7"/>
  <c r="L108" i="11"/>
  <c r="L108" i="12"/>
  <c r="L108" i="16"/>
  <c r="L109" i="17"/>
  <c r="N108" i="7"/>
  <c r="N108" i="11"/>
  <c r="N108" i="12" s="1"/>
  <c r="N109" i="17" s="1"/>
  <c r="N108" i="16"/>
  <c r="P108" i="7"/>
  <c r="P108" i="11"/>
  <c r="P108" i="12"/>
  <c r="P108" i="16"/>
  <c r="P109" i="17"/>
  <c r="R108" i="7"/>
  <c r="R108" i="11"/>
  <c r="R108" i="12" s="1"/>
  <c r="R109" i="17" s="1"/>
  <c r="R108" i="16"/>
  <c r="T108" i="7"/>
  <c r="T108" i="11"/>
  <c r="T108" i="12"/>
  <c r="T108" i="16"/>
  <c r="T109" i="17"/>
  <c r="V108" i="7"/>
  <c r="V108" i="11"/>
  <c r="V108" i="12" s="1"/>
  <c r="V109" i="17" s="1"/>
  <c r="V108" i="16"/>
  <c r="X108" i="7"/>
  <c r="X108" i="11"/>
  <c r="X108" i="12"/>
  <c r="X108" i="16"/>
  <c r="X109" i="17"/>
  <c r="Z108" i="7"/>
  <c r="Z108" i="11"/>
  <c r="Z108" i="12" s="1"/>
  <c r="Z109" i="17" s="1"/>
  <c r="Z108" i="16"/>
  <c r="AB108" i="7"/>
  <c r="AB108" i="11"/>
  <c r="AB108" i="12"/>
  <c r="AB108" i="16"/>
  <c r="AB109" i="17"/>
  <c r="AD108" i="7"/>
  <c r="AD108" i="11"/>
  <c r="AD108" i="12" s="1"/>
  <c r="AD109" i="17" s="1"/>
  <c r="AD108" i="16"/>
  <c r="AF108" i="7"/>
  <c r="AF108" i="11"/>
  <c r="AF108" i="12"/>
  <c r="AF108" i="16"/>
  <c r="AF109" i="17"/>
  <c r="AH108" i="7"/>
  <c r="AH108" i="11"/>
  <c r="AH108" i="12" s="1"/>
  <c r="AH109" i="17" s="1"/>
  <c r="AH108" i="16"/>
  <c r="AJ108" i="7"/>
  <c r="AJ108" i="11"/>
  <c r="AJ108" i="12"/>
  <c r="AJ108" i="16"/>
  <c r="AJ109" i="17"/>
  <c r="AL108" i="7"/>
  <c r="AL108" i="11"/>
  <c r="AL108" i="12" s="1"/>
  <c r="AL109" i="17" s="1"/>
  <c r="AL108" i="16"/>
  <c r="AN108" i="7"/>
  <c r="AN108" i="11"/>
  <c r="AN108" i="12"/>
  <c r="AN108" i="16"/>
  <c r="AN109" i="17"/>
  <c r="AP108" i="7"/>
  <c r="AP108" i="11"/>
  <c r="AP108" i="12" s="1"/>
  <c r="AP109" i="17" s="1"/>
  <c r="AP108" i="16"/>
  <c r="AR108" i="7"/>
  <c r="AR108" i="11"/>
  <c r="AR108" i="12"/>
  <c r="AR108" i="16"/>
  <c r="AR109" i="17"/>
  <c r="AT108" i="7"/>
  <c r="AT108" i="11"/>
  <c r="AT108" i="12" s="1"/>
  <c r="AT109" i="17" s="1"/>
  <c r="AT108" i="16"/>
  <c r="AV108" i="7"/>
  <c r="AV108" i="11"/>
  <c r="AV108" i="12"/>
  <c r="AV108" i="16"/>
  <c r="AV109" i="17"/>
  <c r="AX108" i="7"/>
  <c r="AX108" i="11"/>
  <c r="AX108" i="12" s="1"/>
  <c r="AX109" i="17" s="1"/>
  <c r="AX108" i="16"/>
  <c r="AZ108" i="7"/>
  <c r="AZ108" i="11"/>
  <c r="AZ108" i="12"/>
  <c r="AZ108" i="16"/>
  <c r="AZ109" i="17"/>
  <c r="BB108" i="7"/>
  <c r="BB108" i="11"/>
  <c r="BB108" i="12" s="1"/>
  <c r="BB109" i="17" s="1"/>
  <c r="BB108" i="16"/>
  <c r="BD108" i="7"/>
  <c r="BD108" i="11"/>
  <c r="BD108" i="12"/>
  <c r="BD108" i="16"/>
  <c r="BD109" i="17"/>
  <c r="BE108" i="7"/>
  <c r="BE108" i="11"/>
  <c r="BE108" i="12" s="1"/>
  <c r="BE109" i="17" s="1"/>
  <c r="BE108" i="16"/>
  <c r="D79" i="7"/>
  <c r="D79" i="11"/>
  <c r="D79" i="12"/>
  <c r="D79" i="16"/>
  <c r="D80" i="17"/>
  <c r="F79" i="7"/>
  <c r="F79" i="11"/>
  <c r="F79" i="12"/>
  <c r="F79" i="16"/>
  <c r="F80" i="17"/>
  <c r="H79" i="7"/>
  <c r="H79" i="11"/>
  <c r="H79" i="12"/>
  <c r="H79" i="16"/>
  <c r="H80" i="17" s="1"/>
  <c r="J79" i="7"/>
  <c r="J79" i="11"/>
  <c r="J79" i="12"/>
  <c r="J79" i="16"/>
  <c r="J80" i="17"/>
  <c r="L79" i="7"/>
  <c r="L79" i="11"/>
  <c r="L79" i="12" s="1"/>
  <c r="L80" i="17" s="1"/>
  <c r="L79" i="16"/>
  <c r="N79" i="7"/>
  <c r="N79" i="11"/>
  <c r="N79" i="12"/>
  <c r="N79" i="16"/>
  <c r="N80" i="17"/>
  <c r="P79" i="7"/>
  <c r="P79" i="11"/>
  <c r="P79" i="12" s="1"/>
  <c r="P80" i="17" s="1"/>
  <c r="P79" i="16"/>
  <c r="R79" i="7"/>
  <c r="R79" i="11"/>
  <c r="R79" i="12"/>
  <c r="R79" i="16"/>
  <c r="R80" i="17"/>
  <c r="T79" i="7"/>
  <c r="T79" i="11"/>
  <c r="T79" i="12" s="1"/>
  <c r="T80" i="17" s="1"/>
  <c r="T79" i="16"/>
  <c r="V79" i="7"/>
  <c r="V79" i="11"/>
  <c r="V79" i="12"/>
  <c r="V79" i="16"/>
  <c r="V80" i="17"/>
  <c r="X79" i="7"/>
  <c r="X79" i="11"/>
  <c r="X79" i="12" s="1"/>
  <c r="X80" i="17" s="1"/>
  <c r="X79" i="16"/>
  <c r="Z79" i="7"/>
  <c r="Z79" i="11"/>
  <c r="Z79" i="12"/>
  <c r="Z79" i="16"/>
  <c r="Z80" i="17"/>
  <c r="AB79" i="7"/>
  <c r="AB79" i="11"/>
  <c r="AB79" i="12" s="1"/>
  <c r="AB80" i="17" s="1"/>
  <c r="AB79" i="16"/>
  <c r="AD79" i="7"/>
  <c r="AD79" i="11"/>
  <c r="AD79" i="12"/>
  <c r="AD79" i="16"/>
  <c r="AD80" i="17"/>
  <c r="AF79" i="7"/>
  <c r="AF79" i="11"/>
  <c r="AF79" i="12" s="1"/>
  <c r="AF80" i="17" s="1"/>
  <c r="AF79" i="16"/>
  <c r="AH79" i="7"/>
  <c r="AH79" i="11"/>
  <c r="AH79" i="12"/>
  <c r="AH79" i="16"/>
  <c r="AH80" i="17"/>
  <c r="AJ79" i="7"/>
  <c r="AJ79" i="11"/>
  <c r="AJ79" i="12" s="1"/>
  <c r="AJ80" i="17" s="1"/>
  <c r="AJ79" i="16"/>
  <c r="AL79" i="7"/>
  <c r="AL79" i="11"/>
  <c r="AL79" i="12"/>
  <c r="AL79" i="16"/>
  <c r="AL80" i="17"/>
  <c r="AN79" i="7"/>
  <c r="AN79" i="11"/>
  <c r="AN79" i="12" s="1"/>
  <c r="AN80" i="17" s="1"/>
  <c r="AN79" i="16"/>
  <c r="AP79" i="7"/>
  <c r="AP79" i="11"/>
  <c r="AP79" i="12"/>
  <c r="AP79" i="16"/>
  <c r="AP80" i="17"/>
  <c r="AR79" i="7"/>
  <c r="AR79" i="11"/>
  <c r="AR79" i="12" s="1"/>
  <c r="AR80" i="17" s="1"/>
  <c r="AR79" i="16"/>
  <c r="AT79" i="7"/>
  <c r="AT79" i="11"/>
  <c r="AT79" i="12"/>
  <c r="AT79" i="16"/>
  <c r="AT80" i="17"/>
  <c r="AV79" i="7"/>
  <c r="AV79" i="11"/>
  <c r="AV79" i="12" s="1"/>
  <c r="AV80" i="17" s="1"/>
  <c r="AV79" i="16"/>
  <c r="AX79" i="7"/>
  <c r="AX79" i="11"/>
  <c r="AX79" i="12"/>
  <c r="AX79" i="16"/>
  <c r="AX80" i="17"/>
  <c r="AZ79" i="7"/>
  <c r="AZ79" i="11"/>
  <c r="AZ79" i="12" s="1"/>
  <c r="AZ80" i="17" s="1"/>
  <c r="AZ79" i="16"/>
  <c r="BB79" i="7"/>
  <c r="BB79" i="11"/>
  <c r="BB79" i="12"/>
  <c r="BB79" i="16"/>
  <c r="BB80" i="17"/>
  <c r="BD79" i="7"/>
  <c r="BD79" i="11"/>
  <c r="BD79" i="12" s="1"/>
  <c r="BD80" i="17" s="1"/>
  <c r="BD79" i="16"/>
  <c r="BE79" i="7"/>
  <c r="BE79" i="11"/>
  <c r="BE79" i="12"/>
  <c r="BE79" i="16"/>
  <c r="BE80" i="17"/>
  <c r="D8" i="7"/>
  <c r="D8" i="11"/>
  <c r="D8" i="12"/>
  <c r="D8" i="16"/>
  <c r="D9" i="17"/>
  <c r="F8" i="7"/>
  <c r="F8" i="11"/>
  <c r="F8" i="12" s="1"/>
  <c r="F9" i="17" s="1"/>
  <c r="F8" i="16"/>
  <c r="H8" i="7"/>
  <c r="H8" i="11"/>
  <c r="H8" i="12"/>
  <c r="H8" i="16"/>
  <c r="H9" i="17"/>
  <c r="J8" i="7"/>
  <c r="J8" i="11"/>
  <c r="J8" i="12" s="1"/>
  <c r="J9" i="17" s="1"/>
  <c r="J8" i="16"/>
  <c r="L8" i="7"/>
  <c r="L8" i="11"/>
  <c r="L8" i="12"/>
  <c r="L8" i="16"/>
  <c r="L9" i="17"/>
  <c r="N8" i="7"/>
  <c r="N8" i="11"/>
  <c r="N8" i="12" s="1"/>
  <c r="N9" i="17" s="1"/>
  <c r="N8" i="16"/>
  <c r="P8" i="7"/>
  <c r="P8" i="11"/>
  <c r="P8" i="12"/>
  <c r="P8" i="16"/>
  <c r="P9" i="17"/>
  <c r="R8" i="7"/>
  <c r="R8" i="11"/>
  <c r="R8" i="12" s="1"/>
  <c r="R9" i="17" s="1"/>
  <c r="R8" i="16"/>
  <c r="T8" i="7"/>
  <c r="T8" i="11"/>
  <c r="T8" i="12"/>
  <c r="T8" i="16"/>
  <c r="T9" i="17"/>
  <c r="V8" i="7"/>
  <c r="V8" i="11"/>
  <c r="V8" i="12" s="1"/>
  <c r="V9" i="17" s="1"/>
  <c r="V8" i="16"/>
  <c r="X8" i="7"/>
  <c r="X8" i="11"/>
  <c r="X8" i="12"/>
  <c r="X8" i="16"/>
  <c r="X9" i="17"/>
  <c r="Z8" i="7"/>
  <c r="Z8" i="11"/>
  <c r="Z8" i="12" s="1"/>
  <c r="Z9" i="17" s="1"/>
  <c r="Z8" i="16"/>
  <c r="AB8" i="7"/>
  <c r="AB8" i="11"/>
  <c r="AB8" i="12"/>
  <c r="AB8" i="16"/>
  <c r="AB9" i="17"/>
  <c r="AD8" i="7"/>
  <c r="AD8" i="11"/>
  <c r="AD8" i="12" s="1"/>
  <c r="AD9" i="17" s="1"/>
  <c r="AD8" i="16"/>
  <c r="AF8" i="7"/>
  <c r="AF8" i="11"/>
  <c r="AF8" i="12"/>
  <c r="AF8" i="16"/>
  <c r="AF9" i="17"/>
  <c r="AH8" i="7"/>
  <c r="AH8" i="11"/>
  <c r="AH8" i="12" s="1"/>
  <c r="AH9" i="17" s="1"/>
  <c r="AH8" i="16"/>
  <c r="AJ8" i="7"/>
  <c r="AJ8" i="11"/>
  <c r="AJ8" i="12"/>
  <c r="AJ8" i="16"/>
  <c r="AJ9" i="17"/>
  <c r="AL8" i="7"/>
  <c r="AL8" i="11"/>
  <c r="AL8" i="12" s="1"/>
  <c r="AL9" i="17" s="1"/>
  <c r="AL8" i="16"/>
  <c r="AN8" i="7"/>
  <c r="AN8" i="11"/>
  <c r="AN8" i="12"/>
  <c r="AN8" i="16"/>
  <c r="AN9" i="17"/>
  <c r="AP8" i="7"/>
  <c r="AP8" i="11"/>
  <c r="AP8" i="12" s="1"/>
  <c r="AP9" i="17" s="1"/>
  <c r="AP8" i="16"/>
  <c r="AR8" i="7"/>
  <c r="AR8" i="11"/>
  <c r="AR8" i="12"/>
  <c r="AR8" i="16"/>
  <c r="AR9" i="17"/>
  <c r="AT8" i="7"/>
  <c r="AT8" i="11"/>
  <c r="AT8" i="12" s="1"/>
  <c r="AT9" i="17" s="1"/>
  <c r="AT8" i="16"/>
  <c r="AV8" i="7"/>
  <c r="AV8" i="11"/>
  <c r="AV8" i="12"/>
  <c r="AV8" i="16"/>
  <c r="AV9" i="17"/>
  <c r="AX8" i="7"/>
  <c r="AX8" i="11"/>
  <c r="AX8" i="12" s="1"/>
  <c r="AX9" i="17" s="1"/>
  <c r="AX8" i="16"/>
  <c r="AZ8" i="7"/>
  <c r="AZ8" i="11"/>
  <c r="AZ8" i="12"/>
  <c r="AZ8" i="16"/>
  <c r="AZ9" i="17"/>
  <c r="BB8" i="7"/>
  <c r="BB8" i="11"/>
  <c r="BB8" i="12" s="1"/>
  <c r="BB9" i="17" s="1"/>
  <c r="BB8" i="16"/>
  <c r="BD8" i="7"/>
  <c r="BD8" i="11"/>
  <c r="BD8" i="12"/>
  <c r="BD8" i="16"/>
  <c r="BD9" i="17"/>
  <c r="BE8" i="7"/>
  <c r="BE8" i="11"/>
  <c r="BE8" i="12" s="1"/>
  <c r="BE9" i="17" s="1"/>
  <c r="BE8" i="16"/>
  <c r="D24" i="7"/>
  <c r="D24" i="11"/>
  <c r="D24" i="12"/>
  <c r="D24" i="16"/>
  <c r="D25" i="17" s="1"/>
  <c r="F24" i="7"/>
  <c r="F24" i="11"/>
  <c r="F24" i="12"/>
  <c r="F24" i="16"/>
  <c r="F25" i="17"/>
  <c r="H24" i="7"/>
  <c r="H24" i="11"/>
  <c r="H24" i="12" s="1"/>
  <c r="H25" i="17" s="1"/>
  <c r="H24" i="16"/>
  <c r="J24" i="7"/>
  <c r="J24" i="11"/>
  <c r="J24" i="12"/>
  <c r="J24" i="16"/>
  <c r="J25" i="17"/>
  <c r="L24" i="7"/>
  <c r="L24" i="11"/>
  <c r="L24" i="12" s="1"/>
  <c r="L25" i="17" s="1"/>
  <c r="L24" i="16"/>
  <c r="N24" i="7"/>
  <c r="N24" i="11"/>
  <c r="N24" i="12"/>
  <c r="N24" i="16"/>
  <c r="N25" i="17"/>
  <c r="P24" i="7"/>
  <c r="P24" i="11"/>
  <c r="P24" i="12" s="1"/>
  <c r="P25" i="17" s="1"/>
  <c r="P24" i="16"/>
  <c r="R24" i="7"/>
  <c r="R24" i="11"/>
  <c r="R24" i="12"/>
  <c r="R24" i="16"/>
  <c r="R25" i="17"/>
  <c r="T24" i="7"/>
  <c r="T24" i="11"/>
  <c r="T24" i="12" s="1"/>
  <c r="T25" i="17" s="1"/>
  <c r="T24" i="16"/>
  <c r="V24" i="7"/>
  <c r="V24" i="11"/>
  <c r="V24" i="12"/>
  <c r="V24" i="16"/>
  <c r="V25" i="17"/>
  <c r="X24" i="7"/>
  <c r="X24" i="11"/>
  <c r="X24" i="12" s="1"/>
  <c r="X25" i="17" s="1"/>
  <c r="X24" i="16"/>
  <c r="Z24" i="7"/>
  <c r="Z24" i="11"/>
  <c r="Z24" i="12"/>
  <c r="Z24" i="16"/>
  <c r="Z25" i="17"/>
  <c r="AB24" i="7"/>
  <c r="AB24" i="11"/>
  <c r="AB24" i="12" s="1"/>
  <c r="AB25" i="17" s="1"/>
  <c r="AB24" i="16"/>
  <c r="AD24" i="7"/>
  <c r="AD24" i="11"/>
  <c r="AD24" i="12"/>
  <c r="AD24" i="16"/>
  <c r="AD25" i="17"/>
  <c r="AF24" i="7"/>
  <c r="AF24" i="11"/>
  <c r="AF24" i="12" s="1"/>
  <c r="AF25" i="17" s="1"/>
  <c r="AF24" i="16"/>
  <c r="AH24" i="7"/>
  <c r="AH24" i="11"/>
  <c r="AH24" i="12"/>
  <c r="AH24" i="16"/>
  <c r="AH25" i="17"/>
  <c r="AJ24" i="7"/>
  <c r="AJ24" i="11"/>
  <c r="AJ24" i="12" s="1"/>
  <c r="AJ25" i="17" s="1"/>
  <c r="AJ24" i="16"/>
  <c r="AL24" i="7"/>
  <c r="AL24" i="11"/>
  <c r="AL24" i="12"/>
  <c r="AL24" i="16"/>
  <c r="AL25" i="17"/>
  <c r="AN24" i="7"/>
  <c r="AN24" i="11"/>
  <c r="AN24" i="12" s="1"/>
  <c r="AN25" i="17" s="1"/>
  <c r="AN24" i="16"/>
  <c r="AP24" i="7"/>
  <c r="AP24" i="11"/>
  <c r="AP24" i="12"/>
  <c r="AP24" i="16"/>
  <c r="AP25" i="17"/>
  <c r="AR24" i="7"/>
  <c r="AR24" i="11"/>
  <c r="AR24" i="12" s="1"/>
  <c r="AR25" i="17" s="1"/>
  <c r="AR24" i="16"/>
  <c r="AT24" i="7"/>
  <c r="AT24" i="11"/>
  <c r="AT24" i="12"/>
  <c r="AT24" i="16"/>
  <c r="AT25" i="17"/>
  <c r="AV24" i="7"/>
  <c r="AV24" i="11"/>
  <c r="AV24" i="12" s="1"/>
  <c r="AV25" i="17" s="1"/>
  <c r="AV24" i="16"/>
  <c r="AX24" i="7"/>
  <c r="AX24" i="11"/>
  <c r="AX24" i="12"/>
  <c r="AX24" i="16"/>
  <c r="AX25" i="17"/>
  <c r="AZ24" i="7"/>
  <c r="AZ24" i="11"/>
  <c r="AZ24" i="12" s="1"/>
  <c r="AZ25" i="17" s="1"/>
  <c r="AZ24" i="16"/>
  <c r="BB24" i="7"/>
  <c r="BB24" i="11"/>
  <c r="BB24" i="12"/>
  <c r="BB24" i="16"/>
  <c r="BB25" i="17"/>
  <c r="BD24" i="7"/>
  <c r="BD24" i="11"/>
  <c r="BD24" i="12" s="1"/>
  <c r="BD25" i="17" s="1"/>
  <c r="BD24" i="16"/>
  <c r="BE24" i="7"/>
  <c r="BE24" i="11"/>
  <c r="BE24" i="12"/>
  <c r="BE24" i="16"/>
  <c r="BE25" i="17"/>
  <c r="V15" i="8"/>
  <c r="V15" i="11" s="1"/>
  <c r="V15" i="12" s="1"/>
  <c r="V16" i="17" s="1"/>
  <c r="AR29" i="8"/>
  <c r="AR29" i="11" s="1"/>
  <c r="AR29" i="12" s="1"/>
  <c r="AR30" i="17" s="1"/>
  <c r="AQ29" i="8"/>
  <c r="AR15"/>
  <c r="AR15" i="11" s="1"/>
  <c r="AR15" i="12" s="1"/>
  <c r="AR16" i="17" s="1"/>
  <c r="AQ15" i="8"/>
  <c r="BE16"/>
  <c r="BE16" i="11" s="1"/>
  <c r="BE16" i="12" s="1"/>
  <c r="BE17" i="17" s="1"/>
  <c r="BE13" i="8"/>
  <c r="AR13"/>
  <c r="AQ13"/>
  <c r="AR14"/>
  <c r="AR14" i="11" s="1"/>
  <c r="AR14" i="12" s="1"/>
  <c r="AR15" i="17" s="1"/>
  <c r="AQ14" i="8"/>
  <c r="BE69"/>
  <c r="AR69"/>
  <c r="AQ69"/>
  <c r="BE73"/>
  <c r="AR76"/>
  <c r="AR76" i="11" s="1"/>
  <c r="AR76" i="12" s="1"/>
  <c r="AR77" i="17" s="1"/>
  <c r="AQ76" i="8"/>
  <c r="AR75"/>
  <c r="BE74"/>
  <c r="BE74" i="11" s="1"/>
  <c r="BE74" i="12" s="1"/>
  <c r="BE75" i="17" s="1"/>
  <c r="AR74" i="8"/>
  <c r="AR74" i="11" s="1"/>
  <c r="AR74" i="12" s="1"/>
  <c r="AR75" i="17" s="1"/>
  <c r="AR101" i="8"/>
  <c r="BE85"/>
  <c r="BE85" i="11" s="1"/>
  <c r="BE85" i="12" s="1"/>
  <c r="BE86" i="17" s="1"/>
  <c r="BE107" i="8"/>
  <c r="D90" i="7"/>
  <c r="D90" i="11"/>
  <c r="D90" i="12"/>
  <c r="D90" i="16"/>
  <c r="D91" i="17"/>
  <c r="F90" i="7"/>
  <c r="F90" i="11"/>
  <c r="F90" i="12" s="1"/>
  <c r="F91" i="17" s="1"/>
  <c r="F90" i="16"/>
  <c r="H90" i="7"/>
  <c r="H90" i="11"/>
  <c r="H90" i="12"/>
  <c r="H90" i="16"/>
  <c r="H91" i="17"/>
  <c r="J90" i="7"/>
  <c r="J90" i="11"/>
  <c r="J90" i="12" s="1"/>
  <c r="J91" i="17" s="1"/>
  <c r="J90" i="16"/>
  <c r="L90" i="7"/>
  <c r="L90" i="11"/>
  <c r="L90" i="12"/>
  <c r="L90" i="16"/>
  <c r="L91" i="17"/>
  <c r="N90" i="7"/>
  <c r="N90" i="11"/>
  <c r="N90" i="12" s="1"/>
  <c r="N91" i="17" s="1"/>
  <c r="N90" i="16"/>
  <c r="P90" i="7"/>
  <c r="P90" i="11"/>
  <c r="P90" i="12"/>
  <c r="P90" i="16"/>
  <c r="P91" i="17"/>
  <c r="R90" i="7"/>
  <c r="R90" i="11"/>
  <c r="R90" i="12" s="1"/>
  <c r="R91" i="17" s="1"/>
  <c r="R90" i="16"/>
  <c r="T90" i="7"/>
  <c r="T90" i="11"/>
  <c r="T90" i="12"/>
  <c r="T90" i="16"/>
  <c r="T91" i="17"/>
  <c r="V90" i="7"/>
  <c r="V90" i="11"/>
  <c r="V90" i="12" s="1"/>
  <c r="V91" i="17" s="1"/>
  <c r="V90" i="16"/>
  <c r="X90" i="7"/>
  <c r="X90" i="11"/>
  <c r="X90" i="12"/>
  <c r="X90" i="16"/>
  <c r="X91" i="17"/>
  <c r="Z90" i="7"/>
  <c r="Z90" i="11"/>
  <c r="Z90" i="12" s="1"/>
  <c r="Z91" i="17" s="1"/>
  <c r="Z90" i="16"/>
  <c r="AB90" i="7"/>
  <c r="AB90" i="11"/>
  <c r="AB90" i="12"/>
  <c r="AB90" i="16"/>
  <c r="AB91" i="17"/>
  <c r="AD90" i="7"/>
  <c r="AD90" i="11"/>
  <c r="AD90" i="12" s="1"/>
  <c r="AD91" i="17" s="1"/>
  <c r="AD90" i="16"/>
  <c r="AF90" i="7"/>
  <c r="AF90" i="11"/>
  <c r="AF90" i="12"/>
  <c r="AF90" i="16"/>
  <c r="AF91" i="17"/>
  <c r="AH90" i="7"/>
  <c r="AH90" i="11"/>
  <c r="AH90" i="12" s="1"/>
  <c r="AH91" i="17" s="1"/>
  <c r="AH90" i="16"/>
  <c r="AJ90" i="7"/>
  <c r="AJ90" i="11"/>
  <c r="AJ90" i="12"/>
  <c r="AJ90" i="16"/>
  <c r="AJ91" i="17"/>
  <c r="AL90" i="7"/>
  <c r="AL90" i="11"/>
  <c r="AL90" i="12" s="1"/>
  <c r="AL91" i="17" s="1"/>
  <c r="AL90" i="16"/>
  <c r="AN90" i="7"/>
  <c r="AN90" i="11"/>
  <c r="AN90" i="12"/>
  <c r="AN90" i="16"/>
  <c r="AN91" i="17"/>
  <c r="AP90" i="7"/>
  <c r="AP90" i="11"/>
  <c r="AP90" i="12" s="1"/>
  <c r="AP91" i="17" s="1"/>
  <c r="AP90" i="16"/>
  <c r="AR90" i="7"/>
  <c r="AR90" i="11"/>
  <c r="AR90" i="12"/>
  <c r="AR90" i="16"/>
  <c r="AR91" i="17"/>
  <c r="AT90" i="7"/>
  <c r="AT90" i="11"/>
  <c r="AT90" i="12" s="1"/>
  <c r="AT91" i="17" s="1"/>
  <c r="AT90" i="16"/>
  <c r="AV90" i="7"/>
  <c r="AV90" i="11"/>
  <c r="AV90" i="12"/>
  <c r="AV90" i="16"/>
  <c r="AV91" i="17"/>
  <c r="AX90" i="11"/>
  <c r="AX90" i="16"/>
  <c r="AZ90" i="7"/>
  <c r="AZ90" i="11"/>
  <c r="AZ90" i="12"/>
  <c r="AZ90" i="16"/>
  <c r="AZ91" i="17"/>
  <c r="BB90" i="7"/>
  <c r="BB90" i="11"/>
  <c r="BB90" i="12" s="1"/>
  <c r="BB91" i="17" s="1"/>
  <c r="BB90" i="16"/>
  <c r="BD90" i="7"/>
  <c r="BD90" i="11"/>
  <c r="BD90" i="12"/>
  <c r="BD90" i="16"/>
  <c r="BD91" i="17"/>
  <c r="BE90" i="7"/>
  <c r="BE90" i="11"/>
  <c r="BE90" i="12" s="1"/>
  <c r="BE91" i="17" s="1"/>
  <c r="BE90" i="16"/>
  <c r="D107" i="7"/>
  <c r="D107" i="11"/>
  <c r="D107" i="12"/>
  <c r="D107" i="16"/>
  <c r="D108" i="17"/>
  <c r="F107" i="7"/>
  <c r="F107" i="11"/>
  <c r="F107" i="12"/>
  <c r="F107" i="16"/>
  <c r="F108" i="17"/>
  <c r="H107" i="7"/>
  <c r="H107" i="11"/>
  <c r="H107" i="12" s="1"/>
  <c r="H108" i="17" s="1"/>
  <c r="H107" i="16"/>
  <c r="J107" i="7"/>
  <c r="J107" i="11"/>
  <c r="J107" i="12"/>
  <c r="J107" i="16"/>
  <c r="J108" i="17"/>
  <c r="L107" i="7"/>
  <c r="L107" i="11"/>
  <c r="L107" i="12" s="1"/>
  <c r="L108" i="17" s="1"/>
  <c r="L107" i="16"/>
  <c r="N107" i="7"/>
  <c r="N107" i="11"/>
  <c r="N107" i="12"/>
  <c r="N107" i="16"/>
  <c r="N108" i="17"/>
  <c r="P107" i="7"/>
  <c r="P107" i="11"/>
  <c r="P107" i="12" s="1"/>
  <c r="P108" i="17" s="1"/>
  <c r="P107" i="16"/>
  <c r="R107" i="7"/>
  <c r="R107" i="11"/>
  <c r="R107" i="12"/>
  <c r="R107" i="16"/>
  <c r="R108" i="17"/>
  <c r="T107" i="7"/>
  <c r="T107" i="11"/>
  <c r="T107" i="12" s="1"/>
  <c r="T108" i="17" s="1"/>
  <c r="T107" i="16"/>
  <c r="V107" i="7"/>
  <c r="V107" i="11"/>
  <c r="V107" i="12"/>
  <c r="V107" i="16"/>
  <c r="V108" i="17"/>
  <c r="X107" i="7"/>
  <c r="X107" i="11"/>
  <c r="X107" i="12" s="1"/>
  <c r="X108" i="17" s="1"/>
  <c r="X107" i="16"/>
  <c r="Z107" i="7"/>
  <c r="Z107" i="11"/>
  <c r="Z107" i="12"/>
  <c r="Z107" i="16"/>
  <c r="Z108" i="17"/>
  <c r="AB107" i="7"/>
  <c r="AB107" i="11"/>
  <c r="AB107" i="12" s="1"/>
  <c r="AB108" i="17" s="1"/>
  <c r="AB107" i="16"/>
  <c r="AD107" i="7"/>
  <c r="AD107" i="11"/>
  <c r="AD107" i="12"/>
  <c r="AD107" i="16"/>
  <c r="AD108" i="17"/>
  <c r="AF107" i="7"/>
  <c r="AF107" i="11"/>
  <c r="AF107" i="12" s="1"/>
  <c r="AF108" i="17" s="1"/>
  <c r="AF107" i="16"/>
  <c r="AH107" i="7"/>
  <c r="AH107" i="11"/>
  <c r="AH107" i="12"/>
  <c r="AH107" i="16"/>
  <c r="AH108" i="17"/>
  <c r="AJ107" i="7"/>
  <c r="AJ107" i="11"/>
  <c r="AJ107" i="12" s="1"/>
  <c r="AJ108" i="17" s="1"/>
  <c r="AJ107" i="16"/>
  <c r="AL107" i="7"/>
  <c r="AL107" i="11"/>
  <c r="AL107" i="12"/>
  <c r="AL107" i="16"/>
  <c r="AL108" i="17"/>
  <c r="AN107" i="7"/>
  <c r="AN107" i="11"/>
  <c r="AN107" i="12" s="1"/>
  <c r="AN108" i="17" s="1"/>
  <c r="AN107" i="16"/>
  <c r="AP107" i="7"/>
  <c r="AP107" i="11"/>
  <c r="AP107" i="12"/>
  <c r="AP107" i="16"/>
  <c r="AP108" i="17"/>
  <c r="AR107" i="7"/>
  <c r="AR107" i="11"/>
  <c r="AR107" i="12" s="1"/>
  <c r="AR108" i="17" s="1"/>
  <c r="AR107" i="16"/>
  <c r="AT107" i="7"/>
  <c r="AT107" i="11"/>
  <c r="AT107" i="12"/>
  <c r="AT107" i="16"/>
  <c r="AT108" i="17"/>
  <c r="AV107" i="7"/>
  <c r="AV107" i="11"/>
  <c r="AV107" i="12" s="1"/>
  <c r="AV108" i="17" s="1"/>
  <c r="AV107" i="16"/>
  <c r="AX107" i="7"/>
  <c r="AX107" i="11"/>
  <c r="AX107" i="12"/>
  <c r="AX107" i="16"/>
  <c r="AX108" i="17"/>
  <c r="AZ107" i="7"/>
  <c r="AZ107" i="11"/>
  <c r="AZ107" i="12" s="1"/>
  <c r="AZ108" i="17" s="1"/>
  <c r="AZ107" i="16"/>
  <c r="BB107" i="7"/>
  <c r="BB107" i="11"/>
  <c r="BB107" i="12"/>
  <c r="BB107" i="16"/>
  <c r="BB108" i="17"/>
  <c r="BD107" i="7"/>
  <c r="BD107" i="11"/>
  <c r="BD107" i="12" s="1"/>
  <c r="BD108" i="17" s="1"/>
  <c r="BD107" i="16"/>
  <c r="BE107" i="7"/>
  <c r="BE107" i="11"/>
  <c r="BE107" i="12"/>
  <c r="BE107" i="16"/>
  <c r="BE108" i="17"/>
  <c r="D69" i="7"/>
  <c r="D69" i="11"/>
  <c r="D69" i="12"/>
  <c r="D69" i="16"/>
  <c r="D70" i="17"/>
  <c r="F69" i="7"/>
  <c r="F69" i="11"/>
  <c r="F69" i="12" s="1"/>
  <c r="F70" i="17" s="1"/>
  <c r="F69" i="16"/>
  <c r="H69" i="7"/>
  <c r="H69" i="11"/>
  <c r="H69" i="12"/>
  <c r="H69" i="16"/>
  <c r="H70" i="17"/>
  <c r="J69" i="7"/>
  <c r="J69" i="11"/>
  <c r="J69" i="12" s="1"/>
  <c r="J70" i="17" s="1"/>
  <c r="J69" i="16"/>
  <c r="L69" i="7"/>
  <c r="L69" i="11"/>
  <c r="L69" i="12"/>
  <c r="L69" i="16"/>
  <c r="L70" i="17"/>
  <c r="N69" i="7"/>
  <c r="N69" i="11"/>
  <c r="N69" i="12" s="1"/>
  <c r="N70" i="17" s="1"/>
  <c r="N69" i="16"/>
  <c r="P69" i="7"/>
  <c r="P69" i="11"/>
  <c r="P69" i="12"/>
  <c r="P69" i="16"/>
  <c r="P70" i="17"/>
  <c r="R69" i="7"/>
  <c r="R69" i="11"/>
  <c r="R69" i="12" s="1"/>
  <c r="R70" i="17" s="1"/>
  <c r="R69" i="16"/>
  <c r="T69" i="7"/>
  <c r="T69" i="11"/>
  <c r="T69" i="12"/>
  <c r="T69" i="16"/>
  <c r="T70" i="17"/>
  <c r="V69" i="7"/>
  <c r="V69" i="11"/>
  <c r="V69" i="12" s="1"/>
  <c r="V70" i="17" s="1"/>
  <c r="V69" i="16"/>
  <c r="X69" i="7"/>
  <c r="X69" i="11"/>
  <c r="X69" i="12"/>
  <c r="X69" i="16"/>
  <c r="X70" i="17"/>
  <c r="Z69" i="7"/>
  <c r="Z69" i="11"/>
  <c r="Z69" i="12" s="1"/>
  <c r="Z70" i="17" s="1"/>
  <c r="Z69" i="16"/>
  <c r="AB69" i="7"/>
  <c r="AB69" i="11"/>
  <c r="AB69" i="12"/>
  <c r="AB69" i="16"/>
  <c r="AB70" i="17"/>
  <c r="AD69" i="7"/>
  <c r="AD69" i="11"/>
  <c r="AD69" i="12" s="1"/>
  <c r="AD70" i="17" s="1"/>
  <c r="AD69" i="16"/>
  <c r="AF69" i="7"/>
  <c r="AF69" i="11"/>
  <c r="AF69" i="12"/>
  <c r="AF69" i="16"/>
  <c r="AF70" i="17"/>
  <c r="AH69" i="7"/>
  <c r="AH69" i="11"/>
  <c r="AH69" i="12" s="1"/>
  <c r="AH70" i="17" s="1"/>
  <c r="AH69" i="16"/>
  <c r="AJ69" i="7"/>
  <c r="AJ69" i="11"/>
  <c r="AJ69" i="12"/>
  <c r="AJ69" i="16"/>
  <c r="AJ70" i="17"/>
  <c r="AL69" i="7"/>
  <c r="AL69" i="11"/>
  <c r="AL69" i="12" s="1"/>
  <c r="AL70" i="17" s="1"/>
  <c r="AL69" i="16"/>
  <c r="AN69" i="7"/>
  <c r="AN69" i="11"/>
  <c r="AN69" i="12"/>
  <c r="AN69" i="16"/>
  <c r="AN70" i="17"/>
  <c r="AP69" i="7"/>
  <c r="AP69" i="11"/>
  <c r="AP69" i="12" s="1"/>
  <c r="AP70" i="17" s="1"/>
  <c r="AP69" i="16"/>
  <c r="AR69" i="7"/>
  <c r="AR69" i="11"/>
  <c r="AR69" i="12"/>
  <c r="AR69" i="16"/>
  <c r="AR70" i="17"/>
  <c r="AT69" i="7"/>
  <c r="AT69" i="11"/>
  <c r="AT69" i="12" s="1"/>
  <c r="AT70" i="17" s="1"/>
  <c r="AT69" i="16"/>
  <c r="AV69" i="7"/>
  <c r="AV69" i="11"/>
  <c r="AV69" i="12"/>
  <c r="AV69" i="16"/>
  <c r="AV70" i="17"/>
  <c r="AX69" i="7"/>
  <c r="AX69" i="11"/>
  <c r="AX69" i="12" s="1"/>
  <c r="AX70" i="17" s="1"/>
  <c r="AX69" i="16"/>
  <c r="AZ69" i="7"/>
  <c r="AZ69" i="11"/>
  <c r="AZ69" i="12"/>
  <c r="AZ69" i="16"/>
  <c r="AZ70" i="17"/>
  <c r="BB69" i="7"/>
  <c r="BB69" i="11"/>
  <c r="BB69" i="12" s="1"/>
  <c r="BB70" i="17" s="1"/>
  <c r="BB69" i="16"/>
  <c r="BD69" i="7"/>
  <c r="BD69" i="11"/>
  <c r="BD69" i="12"/>
  <c r="BD69" i="16"/>
  <c r="BD70" i="17"/>
  <c r="BE69" i="7"/>
  <c r="BE69" i="11"/>
  <c r="BE69" i="12" s="1"/>
  <c r="BE70" i="17" s="1"/>
  <c r="BE69" i="16"/>
  <c r="D75" i="7"/>
  <c r="D75" i="11"/>
  <c r="D75" i="12" s="1"/>
  <c r="D76" i="17" s="1"/>
  <c r="D75" i="16"/>
  <c r="F75" i="7"/>
  <c r="F75" i="11"/>
  <c r="F75" i="12"/>
  <c r="F75" i="16"/>
  <c r="F76" i="17"/>
  <c r="H75" i="7"/>
  <c r="H75" i="11"/>
  <c r="H75" i="12" s="1"/>
  <c r="H76" i="17" s="1"/>
  <c r="H75" i="16"/>
  <c r="J75" i="7"/>
  <c r="J75" i="11"/>
  <c r="J75" i="12"/>
  <c r="J75" i="16"/>
  <c r="J76" i="17"/>
  <c r="L75" i="7"/>
  <c r="L75" i="11"/>
  <c r="L75" i="12" s="1"/>
  <c r="L76" i="17" s="1"/>
  <c r="L75" i="16"/>
  <c r="N75" i="7"/>
  <c r="N75" i="11"/>
  <c r="N75" i="12"/>
  <c r="N75" i="16"/>
  <c r="N76" i="17"/>
  <c r="P75" i="7"/>
  <c r="P75" i="11"/>
  <c r="P75" i="12" s="1"/>
  <c r="P76" i="17" s="1"/>
  <c r="P75" i="16"/>
  <c r="R75" i="7"/>
  <c r="R75" i="11"/>
  <c r="R75" i="12"/>
  <c r="R75" i="16"/>
  <c r="R76" i="17"/>
  <c r="T75" i="7"/>
  <c r="T75" i="11"/>
  <c r="T75" i="12" s="1"/>
  <c r="T76" i="17" s="1"/>
  <c r="T75" i="16"/>
  <c r="V75" i="7"/>
  <c r="V75" i="11"/>
  <c r="V75" i="12"/>
  <c r="V75" i="16"/>
  <c r="V76" i="17"/>
  <c r="X75" i="7"/>
  <c r="X75" i="11"/>
  <c r="X75" i="12" s="1"/>
  <c r="X76" i="17" s="1"/>
  <c r="X75" i="16"/>
  <c r="Z75" i="7"/>
  <c r="Z75" i="11"/>
  <c r="Z75" i="12"/>
  <c r="Z75" i="16"/>
  <c r="Z76" i="17"/>
  <c r="AB75" i="7"/>
  <c r="AB75" i="11"/>
  <c r="AB75" i="12" s="1"/>
  <c r="AB76" i="17" s="1"/>
  <c r="AB75" i="16"/>
  <c r="AD75" i="7"/>
  <c r="AD75" i="11"/>
  <c r="AD75" i="12"/>
  <c r="AD75" i="16"/>
  <c r="AD76" i="17"/>
  <c r="AF75" i="7"/>
  <c r="AF75" i="11"/>
  <c r="AF75" i="12" s="1"/>
  <c r="AF76" i="17" s="1"/>
  <c r="AF75" i="16"/>
  <c r="AH75" i="7"/>
  <c r="AH75" i="11"/>
  <c r="AH75" i="12"/>
  <c r="AH75" i="16"/>
  <c r="AH76" i="17"/>
  <c r="AJ75" i="7"/>
  <c r="AJ75" i="11"/>
  <c r="AJ75" i="12" s="1"/>
  <c r="AJ76" i="17" s="1"/>
  <c r="AJ75" i="16"/>
  <c r="AL75" i="7"/>
  <c r="AL75" i="11"/>
  <c r="AL75" i="12"/>
  <c r="AL75" i="16"/>
  <c r="AL76" i="17"/>
  <c r="AN75" i="7"/>
  <c r="AN75" i="11"/>
  <c r="AN75" i="12" s="1"/>
  <c r="AN76" i="17" s="1"/>
  <c r="AN75" i="16"/>
  <c r="AP75" i="7"/>
  <c r="AP75" i="11"/>
  <c r="AP75" i="12"/>
  <c r="AP75" i="16"/>
  <c r="AP76" i="17"/>
  <c r="AR75" i="7"/>
  <c r="AR75" i="11"/>
  <c r="AR75" i="12" s="1"/>
  <c r="AR76" i="17" s="1"/>
  <c r="AR75" i="16"/>
  <c r="AT75" i="7"/>
  <c r="AT75" i="11"/>
  <c r="AT75" i="12"/>
  <c r="AT75" i="16"/>
  <c r="AT76" i="17"/>
  <c r="AV75" i="7"/>
  <c r="AV75" i="11"/>
  <c r="AV75" i="12" s="1"/>
  <c r="AV76" i="17" s="1"/>
  <c r="AV75" i="16"/>
  <c r="AX75" i="7"/>
  <c r="AX75" i="11"/>
  <c r="AX75" i="12"/>
  <c r="AX75" i="16"/>
  <c r="AX76" i="17"/>
  <c r="AZ75" i="7"/>
  <c r="AZ75" i="11"/>
  <c r="AZ75" i="12" s="1"/>
  <c r="AZ76" i="17" s="1"/>
  <c r="AZ75" i="16"/>
  <c r="BB75" i="7"/>
  <c r="BB75" i="11"/>
  <c r="BB75" i="12"/>
  <c r="BB75" i="16"/>
  <c r="BB76" i="17"/>
  <c r="BD75" i="7"/>
  <c r="BD75" i="11"/>
  <c r="BD75" i="12" s="1"/>
  <c r="BD76" i="17" s="1"/>
  <c r="BD75" i="16"/>
  <c r="BE75" i="7"/>
  <c r="BE75" i="11"/>
  <c r="BE75" i="12"/>
  <c r="BE75" i="16"/>
  <c r="BE76" i="17"/>
  <c r="D10" i="7"/>
  <c r="D10" i="11"/>
  <c r="D10" i="12"/>
  <c r="D10" i="16"/>
  <c r="D11" i="17"/>
  <c r="F10" i="7"/>
  <c r="F10" i="11"/>
  <c r="F10" i="12" s="1"/>
  <c r="F11" i="17" s="1"/>
  <c r="F10" i="16"/>
  <c r="H10" i="7"/>
  <c r="H10" i="11"/>
  <c r="H10" i="12"/>
  <c r="H10" i="16"/>
  <c r="H11" i="17"/>
  <c r="J10" i="7"/>
  <c r="J10" i="11"/>
  <c r="J10" i="12" s="1"/>
  <c r="J11" i="17" s="1"/>
  <c r="J10" i="16"/>
  <c r="L10" i="7"/>
  <c r="L10" i="11"/>
  <c r="L10" i="12"/>
  <c r="L10" i="16"/>
  <c r="L11" i="17"/>
  <c r="N10" i="7"/>
  <c r="N10" i="11"/>
  <c r="N10" i="12" s="1"/>
  <c r="N11" i="17" s="1"/>
  <c r="N10" i="16"/>
  <c r="P10" i="7"/>
  <c r="P10" i="11"/>
  <c r="P10" i="12"/>
  <c r="P10" i="16"/>
  <c r="P11" i="17"/>
  <c r="R10" i="7"/>
  <c r="R10" i="11"/>
  <c r="R10" i="12" s="1"/>
  <c r="R11" i="17" s="1"/>
  <c r="R10" i="16"/>
  <c r="T10" i="7"/>
  <c r="T10" i="11"/>
  <c r="T10" i="12"/>
  <c r="T10" i="16"/>
  <c r="T11" i="17"/>
  <c r="V10" i="7"/>
  <c r="V10" i="11"/>
  <c r="V10" i="12" s="1"/>
  <c r="V11" i="17" s="1"/>
  <c r="V10" i="16"/>
  <c r="X10" i="7"/>
  <c r="X10" i="11"/>
  <c r="X10" i="12"/>
  <c r="X10" i="16"/>
  <c r="X11" i="17"/>
  <c r="Z10" i="7"/>
  <c r="Z10" i="11"/>
  <c r="Z10" i="12" s="1"/>
  <c r="Z11" i="17" s="1"/>
  <c r="Z10" i="16"/>
  <c r="AB10" i="7"/>
  <c r="AB10" i="11"/>
  <c r="AB10" i="12"/>
  <c r="AB10" i="16"/>
  <c r="AB11" i="17"/>
  <c r="AD10" i="7"/>
  <c r="AD10" i="11"/>
  <c r="AD10" i="12" s="1"/>
  <c r="AD11" i="17" s="1"/>
  <c r="AD10" i="16"/>
  <c r="AF10" i="7"/>
  <c r="AF10" i="11"/>
  <c r="AF10" i="12"/>
  <c r="AF10" i="16"/>
  <c r="AF11" i="17"/>
  <c r="AH10" i="7"/>
  <c r="AH10" i="11"/>
  <c r="AH10" i="12" s="1"/>
  <c r="AH11" i="17" s="1"/>
  <c r="AH10" i="16"/>
  <c r="AJ10" i="7"/>
  <c r="AJ10" i="11"/>
  <c r="AJ10" i="12"/>
  <c r="AJ10" i="16"/>
  <c r="AJ11" i="17"/>
  <c r="AL10" i="7"/>
  <c r="AL10" i="11"/>
  <c r="AL10" i="12" s="1"/>
  <c r="AL11" i="17" s="1"/>
  <c r="AL10" i="16"/>
  <c r="AN10" i="7"/>
  <c r="AN10" i="11"/>
  <c r="AN10" i="12"/>
  <c r="AN10" i="16"/>
  <c r="AN11" i="17"/>
  <c r="AP10" i="7"/>
  <c r="AP10" i="11"/>
  <c r="AP10" i="12" s="1"/>
  <c r="AP11" i="17" s="1"/>
  <c r="AP10" i="16"/>
  <c r="AR10" i="7"/>
  <c r="AR10" i="11"/>
  <c r="AR10" i="12"/>
  <c r="AR10" i="16"/>
  <c r="AR11" i="17"/>
  <c r="AT10" i="7"/>
  <c r="AT10" i="11"/>
  <c r="AT10" i="12" s="1"/>
  <c r="AT11" i="17" s="1"/>
  <c r="AT10" i="16"/>
  <c r="AV10" i="7"/>
  <c r="AV10" i="11"/>
  <c r="AV10" i="12"/>
  <c r="AV10" i="16"/>
  <c r="AV11" i="17"/>
  <c r="AX10" i="7"/>
  <c r="AX10" i="11"/>
  <c r="AX10" i="12" s="1"/>
  <c r="AX11" i="17" s="1"/>
  <c r="AX10" i="16"/>
  <c r="AZ10" i="7"/>
  <c r="AZ10" i="11"/>
  <c r="AZ10" i="12"/>
  <c r="AZ10" i="16"/>
  <c r="AZ11" i="17"/>
  <c r="BB10" i="7"/>
  <c r="BB10" i="11"/>
  <c r="BB10" i="12" s="1"/>
  <c r="BB11" i="17" s="1"/>
  <c r="BB10" i="16"/>
  <c r="BD10" i="7"/>
  <c r="BD10" i="11"/>
  <c r="BD10" i="12"/>
  <c r="BD10" i="16"/>
  <c r="BD11" i="17"/>
  <c r="BE10" i="7"/>
  <c r="BE10" i="11"/>
  <c r="BE10" i="12" s="1"/>
  <c r="BE11" i="17" s="1"/>
  <c r="BE10" i="16"/>
  <c r="BQ53" i="17"/>
  <c r="BQ82"/>
  <c r="BQ111"/>
  <c r="BR86"/>
  <c r="BR87"/>
  <c r="BR88"/>
  <c r="BR89"/>
  <c r="BR90"/>
  <c r="BR91"/>
  <c r="BR92"/>
  <c r="BR93"/>
  <c r="BR94"/>
  <c r="BR95"/>
  <c r="BR96"/>
  <c r="BR97"/>
  <c r="BR98"/>
  <c r="BR99"/>
  <c r="BR100"/>
  <c r="BR101"/>
  <c r="BR102"/>
  <c r="BR103"/>
  <c r="BR104"/>
  <c r="BR105"/>
  <c r="BR106"/>
  <c r="BR107"/>
  <c r="BR108"/>
  <c r="BR109"/>
  <c r="BR110"/>
  <c r="BR85"/>
  <c r="BR111" s="1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77"/>
  <c r="BR78"/>
  <c r="BR79"/>
  <c r="BR80"/>
  <c r="BR81"/>
  <c r="BR56"/>
  <c r="BR82" s="1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34"/>
  <c r="N62" i="6"/>
  <c r="N62" i="7" s="1"/>
  <c r="N62" i="12" s="1"/>
  <c r="N63" i="17" s="1"/>
  <c r="N74" i="6"/>
  <c r="N74" i="7" s="1"/>
  <c r="N74" i="12" s="1"/>
  <c r="N75" i="17" s="1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5"/>
  <c r="D13" i="7"/>
  <c r="D13" i="11"/>
  <c r="D13" i="12"/>
  <c r="D13" i="16"/>
  <c r="D14" i="17"/>
  <c r="F13" i="7"/>
  <c r="F13" i="11"/>
  <c r="F13" i="12" s="1"/>
  <c r="F14" i="17" s="1"/>
  <c r="F13" i="16"/>
  <c r="H13" i="7"/>
  <c r="H13" i="11"/>
  <c r="H13" i="12"/>
  <c r="H13" i="16"/>
  <c r="H14" i="17"/>
  <c r="J13" i="7"/>
  <c r="J13" i="11"/>
  <c r="J13" i="12" s="1"/>
  <c r="J14" i="17" s="1"/>
  <c r="J13" i="16"/>
  <c r="L13" i="7"/>
  <c r="L13" i="11"/>
  <c r="L13" i="12"/>
  <c r="L13" i="16"/>
  <c r="L14" i="17"/>
  <c r="N13" i="7"/>
  <c r="N13" i="11"/>
  <c r="N13" i="12" s="1"/>
  <c r="N14" i="17" s="1"/>
  <c r="N13" i="16"/>
  <c r="P13" i="7"/>
  <c r="P13" i="11"/>
  <c r="P13" i="12"/>
  <c r="P13" i="16"/>
  <c r="P14" i="17"/>
  <c r="R13" i="7"/>
  <c r="R13" i="11"/>
  <c r="R13" i="12" s="1"/>
  <c r="R14" i="17" s="1"/>
  <c r="R13" i="16"/>
  <c r="T13" i="7"/>
  <c r="T13" i="11"/>
  <c r="T13" i="12"/>
  <c r="T13" i="16"/>
  <c r="T14" i="17"/>
  <c r="V13" i="7"/>
  <c r="V13" i="11"/>
  <c r="V13" i="12" s="1"/>
  <c r="V14" i="17" s="1"/>
  <c r="V13" i="16"/>
  <c r="X13" i="7"/>
  <c r="X13" i="11"/>
  <c r="X13" i="12"/>
  <c r="X13" i="16"/>
  <c r="X14" i="17"/>
  <c r="Z13" i="7"/>
  <c r="Z13" i="11"/>
  <c r="Z13" i="12" s="1"/>
  <c r="Z13" i="16"/>
  <c r="AB13" i="7"/>
  <c r="AB13" i="11"/>
  <c r="AB13" i="12" s="1"/>
  <c r="AB13" i="16"/>
  <c r="AD13" i="7"/>
  <c r="AD13" i="11"/>
  <c r="AD13" i="12"/>
  <c r="AD13" i="16"/>
  <c r="AD14" i="17"/>
  <c r="AF13" i="7"/>
  <c r="AF13" i="11"/>
  <c r="AF13" i="12" s="1"/>
  <c r="AF14" i="17" s="1"/>
  <c r="AF13" i="16"/>
  <c r="AH13" i="7"/>
  <c r="AH13" i="11"/>
  <c r="AH13" i="12"/>
  <c r="AH13" i="16"/>
  <c r="AH14" i="17"/>
  <c r="AJ13" i="7"/>
  <c r="AJ13" i="11"/>
  <c r="AJ13" i="12" s="1"/>
  <c r="AJ14" i="17" s="1"/>
  <c r="AJ13" i="16"/>
  <c r="AL13" i="7"/>
  <c r="AL13" i="11"/>
  <c r="AL13" i="12"/>
  <c r="AL13" i="16"/>
  <c r="AL14" i="17"/>
  <c r="AN13" i="7"/>
  <c r="AN13" i="11"/>
  <c r="AN13" i="12" s="1"/>
  <c r="AN14" i="17" s="1"/>
  <c r="AN13" i="16"/>
  <c r="AP13" i="7"/>
  <c r="AP13" i="11"/>
  <c r="AP13" i="12"/>
  <c r="AP13" i="16"/>
  <c r="AP14" i="17"/>
  <c r="AR13" i="7"/>
  <c r="AR13" i="11"/>
  <c r="AR13" i="12" s="1"/>
  <c r="AR14" i="17" s="1"/>
  <c r="AR13" i="16"/>
  <c r="AT13" i="7"/>
  <c r="AT13" i="11"/>
  <c r="AT13" i="12"/>
  <c r="AT13" i="16"/>
  <c r="AT14" i="17"/>
  <c r="AV13" i="7"/>
  <c r="AV13" i="11"/>
  <c r="AV13" i="12" s="1"/>
  <c r="AV14" i="17" s="1"/>
  <c r="AV13" i="16"/>
  <c r="AX13" i="7"/>
  <c r="AX13" i="11"/>
  <c r="AX13" i="12"/>
  <c r="AX13" i="16"/>
  <c r="AX14" i="17"/>
  <c r="AZ13" i="7"/>
  <c r="AZ13" i="11"/>
  <c r="AZ13" i="12" s="1"/>
  <c r="AZ14" i="17" s="1"/>
  <c r="AZ13" i="16"/>
  <c r="BB13" i="7"/>
  <c r="BB13" i="11"/>
  <c r="BB13" i="12"/>
  <c r="BB13" i="16"/>
  <c r="BB14" i="17"/>
  <c r="BD13" i="7"/>
  <c r="BD13" i="11"/>
  <c r="BD13" i="12" s="1"/>
  <c r="BD14" i="17" s="1"/>
  <c r="BD13" i="16"/>
  <c r="BE13" i="7"/>
  <c r="BE13" i="11"/>
  <c r="BE13" i="12"/>
  <c r="BE13" i="16"/>
  <c r="BE14" i="17"/>
  <c r="D23" i="7"/>
  <c r="D23" i="11"/>
  <c r="D23" i="12" s="1"/>
  <c r="D23" i="16"/>
  <c r="F23" i="7"/>
  <c r="F23" i="11"/>
  <c r="F23" i="12"/>
  <c r="F23" i="16"/>
  <c r="F24" i="17"/>
  <c r="H23" i="7"/>
  <c r="H23" i="11"/>
  <c r="H23" i="12" s="1"/>
  <c r="H24" i="17" s="1"/>
  <c r="H23" i="16"/>
  <c r="J23" i="7"/>
  <c r="J23" i="11"/>
  <c r="J23" i="12"/>
  <c r="J23" i="16"/>
  <c r="J24" i="17"/>
  <c r="L23" i="7"/>
  <c r="L23" i="11"/>
  <c r="L23" i="12" s="1"/>
  <c r="L24" i="17" s="1"/>
  <c r="L23" i="16"/>
  <c r="N23" i="7"/>
  <c r="N23" i="11"/>
  <c r="N23" i="12"/>
  <c r="N23" i="16"/>
  <c r="N24" i="17"/>
  <c r="P23" i="7"/>
  <c r="P23" i="11"/>
  <c r="P23" i="12" s="1"/>
  <c r="P24" i="17" s="1"/>
  <c r="P23" i="16"/>
  <c r="R23" i="7"/>
  <c r="R23" i="11"/>
  <c r="R23" i="12"/>
  <c r="R23" i="16"/>
  <c r="R24" i="17"/>
  <c r="T23" i="7"/>
  <c r="T23" i="11"/>
  <c r="T23" i="12" s="1"/>
  <c r="T24" i="17" s="1"/>
  <c r="T23" i="16"/>
  <c r="V23" i="7"/>
  <c r="V23" i="11"/>
  <c r="V23" i="12"/>
  <c r="V23" i="16"/>
  <c r="V24" i="17"/>
  <c r="X23" i="7"/>
  <c r="X23" i="11"/>
  <c r="X23" i="12" s="1"/>
  <c r="X24" i="17" s="1"/>
  <c r="X23" i="16"/>
  <c r="Z23" i="7"/>
  <c r="Z23" i="11"/>
  <c r="Z23" i="12"/>
  <c r="Z23" i="16"/>
  <c r="Z24" i="17"/>
  <c r="AB23" i="7"/>
  <c r="AB23" i="11"/>
  <c r="AB23" i="12" s="1"/>
  <c r="AB24" i="17" s="1"/>
  <c r="AB23" i="16"/>
  <c r="AD23" i="7"/>
  <c r="AD23" i="11"/>
  <c r="AD23" i="12"/>
  <c r="AD23" i="16"/>
  <c r="AD24" i="17"/>
  <c r="AF23" i="7"/>
  <c r="AF23" i="11"/>
  <c r="AF23" i="12" s="1"/>
  <c r="AF24" i="17" s="1"/>
  <c r="AF23" i="16"/>
  <c r="AH23" i="7"/>
  <c r="AH23" i="11"/>
  <c r="AH23" i="12"/>
  <c r="AH23" i="16"/>
  <c r="AH24" i="17"/>
  <c r="AJ23" i="7"/>
  <c r="AJ23" i="11"/>
  <c r="AJ23" i="12" s="1"/>
  <c r="AJ24" i="17" s="1"/>
  <c r="AJ23" i="16"/>
  <c r="AL23" i="7"/>
  <c r="AL23" i="11"/>
  <c r="AL23" i="12"/>
  <c r="AL23" i="16"/>
  <c r="AL24" i="17"/>
  <c r="AN23" i="7"/>
  <c r="AN23" i="11"/>
  <c r="AN23" i="12" s="1"/>
  <c r="AN24" i="17" s="1"/>
  <c r="AN23" i="16"/>
  <c r="AP23" i="7"/>
  <c r="AP23" i="11"/>
  <c r="AP23" i="12"/>
  <c r="AP23" i="16"/>
  <c r="AP24" i="17"/>
  <c r="AR23" i="7"/>
  <c r="AR23" i="11"/>
  <c r="AR23" i="12" s="1"/>
  <c r="AR24" i="17" s="1"/>
  <c r="AR23" i="16"/>
  <c r="AT23" i="7"/>
  <c r="AT23" i="11"/>
  <c r="AT23" i="12"/>
  <c r="AT23" i="16"/>
  <c r="AT24" i="17"/>
  <c r="AV23" i="7"/>
  <c r="AV23" i="11"/>
  <c r="AV23" i="12" s="1"/>
  <c r="AV24" i="17" s="1"/>
  <c r="AV23" i="16"/>
  <c r="AX23" i="7"/>
  <c r="AX23" i="11"/>
  <c r="AX23" i="12"/>
  <c r="AX23" i="16"/>
  <c r="AX24" i="17"/>
  <c r="AZ23" i="7"/>
  <c r="AZ23" i="11"/>
  <c r="AZ23" i="12" s="1"/>
  <c r="AZ24" i="17" s="1"/>
  <c r="AZ23" i="16"/>
  <c r="BB23" i="7"/>
  <c r="BB23" i="11"/>
  <c r="BB23" i="12"/>
  <c r="BB23" i="16"/>
  <c r="BB24" i="17"/>
  <c r="BD23" i="7"/>
  <c r="BD23" i="11"/>
  <c r="BD23" i="12" s="1"/>
  <c r="BD24" i="17" s="1"/>
  <c r="BD23" i="16"/>
  <c r="BE23" i="7"/>
  <c r="BE23" i="11"/>
  <c r="BE23" i="12"/>
  <c r="BE23" i="16"/>
  <c r="BE24" i="17"/>
  <c r="D26" i="7"/>
  <c r="D26" i="11"/>
  <c r="D26" i="12" s="1"/>
  <c r="D26" i="16"/>
  <c r="F26" i="7"/>
  <c r="F26" i="11"/>
  <c r="F26" i="12"/>
  <c r="F26" i="16"/>
  <c r="F27" i="17"/>
  <c r="H26" i="7"/>
  <c r="H26" i="11"/>
  <c r="H26" i="12" s="1"/>
  <c r="H27" i="17" s="1"/>
  <c r="H26" i="16"/>
  <c r="J26" i="7"/>
  <c r="J26" i="11"/>
  <c r="J26" i="12"/>
  <c r="J26" i="16"/>
  <c r="J27" i="17"/>
  <c r="L26" i="7"/>
  <c r="L26" i="11"/>
  <c r="L26" i="12" s="1"/>
  <c r="L27" i="17" s="1"/>
  <c r="L26" i="16"/>
  <c r="N26" i="7"/>
  <c r="N26" i="11"/>
  <c r="N26" i="12"/>
  <c r="N26" i="16"/>
  <c r="N27" i="17"/>
  <c r="P26" i="7"/>
  <c r="P26" i="11"/>
  <c r="P26" i="12" s="1"/>
  <c r="P27" i="17" s="1"/>
  <c r="P26" i="16"/>
  <c r="R26" i="7"/>
  <c r="R26" i="11"/>
  <c r="R26" i="12"/>
  <c r="R26" i="16"/>
  <c r="R27" i="17"/>
  <c r="T26" i="7"/>
  <c r="T26" i="11"/>
  <c r="T26" i="12" s="1"/>
  <c r="T27" i="17" s="1"/>
  <c r="T26" i="16"/>
  <c r="V26" i="7"/>
  <c r="V26" i="11"/>
  <c r="V26" i="12"/>
  <c r="V26" i="16"/>
  <c r="V27" i="17"/>
  <c r="X26" i="7"/>
  <c r="X26" i="11"/>
  <c r="X26" i="12" s="1"/>
  <c r="X27" i="17" s="1"/>
  <c r="X26" i="16"/>
  <c r="Z26" i="7"/>
  <c r="Z26" i="11"/>
  <c r="Z26" i="12"/>
  <c r="Z26" i="16"/>
  <c r="Z27" i="17"/>
  <c r="AB26" i="7"/>
  <c r="AB26" i="11"/>
  <c r="AB26" i="12" s="1"/>
  <c r="AB27" i="17" s="1"/>
  <c r="AB26" i="16"/>
  <c r="AD26" i="7"/>
  <c r="AD26" i="11"/>
  <c r="AD26" i="12"/>
  <c r="AD26" i="16"/>
  <c r="AD27" i="17"/>
  <c r="AF26" i="7"/>
  <c r="AF26" i="11"/>
  <c r="AF26" i="12" s="1"/>
  <c r="AF27" i="17" s="1"/>
  <c r="AF26" i="16"/>
  <c r="AH26" i="7"/>
  <c r="AH26" i="11"/>
  <c r="AH26" i="12"/>
  <c r="AH26" i="16"/>
  <c r="AH27" i="17"/>
  <c r="AJ26" i="7"/>
  <c r="AJ26" i="11"/>
  <c r="AJ26" i="12" s="1"/>
  <c r="AJ27" i="17" s="1"/>
  <c r="AJ26" i="16"/>
  <c r="AL26" i="7"/>
  <c r="AL26" i="11"/>
  <c r="AL26" i="12"/>
  <c r="AL26" i="16"/>
  <c r="AL27" i="17"/>
  <c r="AN26" i="7"/>
  <c r="AN26" i="11"/>
  <c r="AN26" i="12" s="1"/>
  <c r="AN27" i="17" s="1"/>
  <c r="AN26" i="16"/>
  <c r="AP26" i="7"/>
  <c r="AP26" i="11"/>
  <c r="AP26" i="12"/>
  <c r="AP26" i="16"/>
  <c r="AP27" i="17"/>
  <c r="AR26" i="7"/>
  <c r="AR26" i="11"/>
  <c r="AR26" i="12" s="1"/>
  <c r="AR27" i="17" s="1"/>
  <c r="AR26" i="16"/>
  <c r="AT26" i="7"/>
  <c r="AT26" i="11"/>
  <c r="AT26" i="12"/>
  <c r="AT26" i="16"/>
  <c r="AT27" i="17"/>
  <c r="AV26" i="7"/>
  <c r="AV26" i="11"/>
  <c r="AV26" i="12" s="1"/>
  <c r="AV27" i="17" s="1"/>
  <c r="AV26" i="16"/>
  <c r="AX26" i="7"/>
  <c r="AX26" i="11"/>
  <c r="AX26" i="12"/>
  <c r="AX26" i="16"/>
  <c r="AX27" i="17"/>
  <c r="AZ26" i="7"/>
  <c r="AZ26" i="11"/>
  <c r="AZ26" i="12" s="1"/>
  <c r="AZ27" i="17" s="1"/>
  <c r="AZ26" i="16"/>
  <c r="BB26" i="7"/>
  <c r="BB26" i="11"/>
  <c r="BB26" i="12"/>
  <c r="BB26" i="16"/>
  <c r="BB27" i="17"/>
  <c r="BD26" i="7"/>
  <c r="BD26" i="11"/>
  <c r="BD26" i="12" s="1"/>
  <c r="BD27" i="17" s="1"/>
  <c r="BD26" i="16"/>
  <c r="BE26" i="7"/>
  <c r="BE26" i="11"/>
  <c r="BE26" i="12"/>
  <c r="BE26" i="16"/>
  <c r="BE27" i="17"/>
  <c r="D28" i="7"/>
  <c r="D28" i="11"/>
  <c r="D28" i="12"/>
  <c r="D28" i="16"/>
  <c r="D29" i="17"/>
  <c r="F28" i="7"/>
  <c r="F28" i="11"/>
  <c r="F28" i="12" s="1"/>
  <c r="F28" i="16"/>
  <c r="H28" i="7"/>
  <c r="H28" i="11"/>
  <c r="H28" i="12"/>
  <c r="H28" i="16"/>
  <c r="H29" i="17"/>
  <c r="J28" i="7"/>
  <c r="J28" i="11"/>
  <c r="J28" i="12" s="1"/>
  <c r="J29" i="17" s="1"/>
  <c r="J28" i="16"/>
  <c r="L28" i="7"/>
  <c r="L28" i="11"/>
  <c r="L28" i="12"/>
  <c r="L28" i="16"/>
  <c r="L29" i="17"/>
  <c r="N28" i="7"/>
  <c r="N28" i="11"/>
  <c r="N28" i="12" s="1"/>
  <c r="N29" i="17" s="1"/>
  <c r="N28" i="16"/>
  <c r="P28" i="7"/>
  <c r="P28" i="11"/>
  <c r="P28" i="12"/>
  <c r="P28" i="16"/>
  <c r="P29" i="17"/>
  <c r="R28" i="7"/>
  <c r="R28" i="11"/>
  <c r="R28" i="12" s="1"/>
  <c r="R29" i="17" s="1"/>
  <c r="R28" i="16"/>
  <c r="T28" i="7"/>
  <c r="T28" i="11"/>
  <c r="T28" i="12"/>
  <c r="T28" i="16"/>
  <c r="T29" i="17"/>
  <c r="V28" i="7"/>
  <c r="V28" i="11"/>
  <c r="V28" i="12" s="1"/>
  <c r="V29" i="17" s="1"/>
  <c r="V28" i="16"/>
  <c r="X28" i="7"/>
  <c r="X28" i="11"/>
  <c r="X28" i="12"/>
  <c r="X28" i="16"/>
  <c r="X29" i="17"/>
  <c r="Z28" i="7"/>
  <c r="Z28" i="11"/>
  <c r="Z28" i="12" s="1"/>
  <c r="Z29" i="17" s="1"/>
  <c r="Z28" i="16"/>
  <c r="AB28" i="7"/>
  <c r="AB28" i="11"/>
  <c r="AB28" i="12"/>
  <c r="AB28" i="16"/>
  <c r="AB29" i="17"/>
  <c r="AD28" i="7"/>
  <c r="AD28" i="11"/>
  <c r="AD28" i="12" s="1"/>
  <c r="AD29" i="17" s="1"/>
  <c r="AD28" i="16"/>
  <c r="AF28" i="7"/>
  <c r="AF28" i="11"/>
  <c r="AF28" i="12"/>
  <c r="AF28" i="16"/>
  <c r="AF29" i="17"/>
  <c r="AH28" i="7"/>
  <c r="AH28" i="11"/>
  <c r="AH28" i="12" s="1"/>
  <c r="AH29" i="17" s="1"/>
  <c r="AH28" i="16"/>
  <c r="AJ28" i="7"/>
  <c r="AJ28" i="11"/>
  <c r="AJ28" i="12"/>
  <c r="AJ28" i="16"/>
  <c r="AJ29" i="17"/>
  <c r="AL28" i="7"/>
  <c r="AL28" i="11"/>
  <c r="AL28" i="12" s="1"/>
  <c r="AL29" i="17" s="1"/>
  <c r="AL28" i="16"/>
  <c r="AN28" i="7"/>
  <c r="AN28" i="11"/>
  <c r="AN28" i="12"/>
  <c r="AN28" i="16"/>
  <c r="AN29" i="17"/>
  <c r="AP28" i="7"/>
  <c r="AP28" i="11"/>
  <c r="AP28" i="12" s="1"/>
  <c r="AP29" i="17" s="1"/>
  <c r="AP28" i="16"/>
  <c r="AR28" i="7"/>
  <c r="AR28" i="11"/>
  <c r="AR28" i="12"/>
  <c r="AR28" i="16"/>
  <c r="AR29" i="17"/>
  <c r="AT28" i="7"/>
  <c r="AT28" i="11"/>
  <c r="AT28" i="12" s="1"/>
  <c r="AT29" i="17" s="1"/>
  <c r="AT28" i="16"/>
  <c r="AV28" i="7"/>
  <c r="AV28" i="11"/>
  <c r="AV28" i="12"/>
  <c r="AV28" i="16"/>
  <c r="AV29" i="17"/>
  <c r="AX28" i="7"/>
  <c r="AX28" i="11"/>
  <c r="AX28" i="12" s="1"/>
  <c r="AX29" i="17" s="1"/>
  <c r="AX28" i="16"/>
  <c r="AZ28" i="7"/>
  <c r="AZ28" i="11"/>
  <c r="AZ28" i="12"/>
  <c r="AZ28" i="16"/>
  <c r="AZ29" i="17"/>
  <c r="BB28" i="7"/>
  <c r="BB28" i="11"/>
  <c r="BB28" i="12" s="1"/>
  <c r="BB29" i="17" s="1"/>
  <c r="BB28" i="16"/>
  <c r="BD28" i="7"/>
  <c r="BD28" i="11"/>
  <c r="BD28" i="12"/>
  <c r="BD28" i="16"/>
  <c r="BD29" i="17"/>
  <c r="BE28" i="7"/>
  <c r="BE28" i="11"/>
  <c r="BE28" i="12" s="1"/>
  <c r="BE29" i="17" s="1"/>
  <c r="BE28" i="16"/>
  <c r="D34" i="7"/>
  <c r="D34" i="11"/>
  <c r="D34" i="12" s="1"/>
  <c r="D34" i="16"/>
  <c r="F34" i="7"/>
  <c r="F34" i="11"/>
  <c r="F34" i="12"/>
  <c r="F34" i="16"/>
  <c r="F35" i="17"/>
  <c r="H34" i="7"/>
  <c r="H34" i="11"/>
  <c r="H34" i="12" s="1"/>
  <c r="H35" i="17" s="1"/>
  <c r="H34" i="16"/>
  <c r="J34" i="7"/>
  <c r="J34" i="11"/>
  <c r="J34" i="12"/>
  <c r="J34" i="16"/>
  <c r="J35" i="17"/>
  <c r="L34" i="7"/>
  <c r="L34" i="11"/>
  <c r="L34" i="12" s="1"/>
  <c r="L35" i="17" s="1"/>
  <c r="L34" i="16"/>
  <c r="N34" i="7"/>
  <c r="N34" i="11"/>
  <c r="N34" i="12"/>
  <c r="N34" i="16"/>
  <c r="N35" i="17"/>
  <c r="P34" i="7"/>
  <c r="P34" i="11"/>
  <c r="P34" i="12" s="1"/>
  <c r="P35" i="17" s="1"/>
  <c r="P34" i="16"/>
  <c r="R34" i="7"/>
  <c r="R34" i="11"/>
  <c r="R34" i="12"/>
  <c r="R34" i="16"/>
  <c r="R35" i="17"/>
  <c r="T34" i="7"/>
  <c r="T34" i="11"/>
  <c r="T34" i="12" s="1"/>
  <c r="T35" i="17" s="1"/>
  <c r="T34" i="16"/>
  <c r="V34" i="7"/>
  <c r="V34" i="11"/>
  <c r="V34" i="12"/>
  <c r="V34" i="16"/>
  <c r="V35" i="17"/>
  <c r="X34" i="7"/>
  <c r="X34" i="11"/>
  <c r="X34" i="12" s="1"/>
  <c r="X35" i="17" s="1"/>
  <c r="X34" i="16"/>
  <c r="Z34" i="7"/>
  <c r="Z34" i="11"/>
  <c r="Z34" i="12"/>
  <c r="Z34" i="16"/>
  <c r="Z35" i="17"/>
  <c r="AB34" i="7"/>
  <c r="AB34" i="11"/>
  <c r="AB34" i="12" s="1"/>
  <c r="AB35" i="17" s="1"/>
  <c r="AB34" i="16"/>
  <c r="AD34" i="7"/>
  <c r="AD34" i="11"/>
  <c r="AD34" i="12"/>
  <c r="AD34" i="16"/>
  <c r="AD35" i="17"/>
  <c r="AF34" i="7"/>
  <c r="AF34" i="11"/>
  <c r="AF34" i="12" s="1"/>
  <c r="AF35" i="17" s="1"/>
  <c r="AF34" i="16"/>
  <c r="AH34" i="7"/>
  <c r="AH34" i="11"/>
  <c r="AH34" i="12"/>
  <c r="AH34" i="16"/>
  <c r="AH35" i="17"/>
  <c r="AJ34" i="7"/>
  <c r="AJ34" i="11"/>
  <c r="AJ34" i="12" s="1"/>
  <c r="AJ35" i="17" s="1"/>
  <c r="AJ34" i="16"/>
  <c r="AL34" i="7"/>
  <c r="AL34" i="11"/>
  <c r="AL34" i="12"/>
  <c r="AL34" i="16"/>
  <c r="AL35" i="17"/>
  <c r="AN34" i="7"/>
  <c r="AN34" i="11"/>
  <c r="AN34" i="12" s="1"/>
  <c r="AN35" i="17" s="1"/>
  <c r="AN34" i="16"/>
  <c r="AP34" i="7"/>
  <c r="AP34" i="11"/>
  <c r="AP34" i="12"/>
  <c r="AP34" i="16"/>
  <c r="AP35" i="17"/>
  <c r="AR34" i="7"/>
  <c r="AR34" i="11"/>
  <c r="AR34" i="12" s="1"/>
  <c r="AR35" i="17" s="1"/>
  <c r="AR34" i="16"/>
  <c r="AT34" i="7"/>
  <c r="AT34" i="11"/>
  <c r="AT34" i="12"/>
  <c r="AT34" i="16"/>
  <c r="AT35" i="17"/>
  <c r="AV34" i="7"/>
  <c r="AV34" i="11"/>
  <c r="AV34" i="12" s="1"/>
  <c r="AV35" i="17" s="1"/>
  <c r="AV34" i="16"/>
  <c r="AX34" i="7"/>
  <c r="AX34" i="11"/>
  <c r="AX34" i="12"/>
  <c r="AX34" i="16"/>
  <c r="AX35" i="17"/>
  <c r="AZ34" i="7"/>
  <c r="AZ34" i="11"/>
  <c r="AZ34" i="12" s="1"/>
  <c r="AZ35" i="17" s="1"/>
  <c r="AZ34" i="16"/>
  <c r="BB34" i="7"/>
  <c r="BB34" i="11"/>
  <c r="BB34" i="12"/>
  <c r="BB34" i="16"/>
  <c r="BB35" i="17"/>
  <c r="BD34" i="7"/>
  <c r="BD34" i="11"/>
  <c r="BD34" i="12" s="1"/>
  <c r="BD35" i="17" s="1"/>
  <c r="BD34" i="16"/>
  <c r="BE34" i="7"/>
  <c r="BE34" i="11"/>
  <c r="BE34" i="12"/>
  <c r="BE34" i="16"/>
  <c r="BE35" i="17"/>
  <c r="D46" i="7"/>
  <c r="D46" i="11"/>
  <c r="D46" i="12" s="1"/>
  <c r="D46" i="16"/>
  <c r="F46" i="7"/>
  <c r="F46" i="11"/>
  <c r="F46" i="12"/>
  <c r="F46" i="16"/>
  <c r="F47" i="17"/>
  <c r="H46" i="7"/>
  <c r="H46" i="11"/>
  <c r="H46" i="12" s="1"/>
  <c r="H47" i="17" s="1"/>
  <c r="H46" i="16"/>
  <c r="J46" i="7"/>
  <c r="J46" i="11"/>
  <c r="J46" i="12"/>
  <c r="J46" i="16"/>
  <c r="J47" i="17"/>
  <c r="L46" i="7"/>
  <c r="L46" i="11"/>
  <c r="L46" i="12" s="1"/>
  <c r="L47" i="17" s="1"/>
  <c r="L46" i="16"/>
  <c r="N46" i="7"/>
  <c r="N46" i="11"/>
  <c r="N46" i="12"/>
  <c r="N46" i="16"/>
  <c r="N47" i="17"/>
  <c r="P46" i="7"/>
  <c r="P46" i="11"/>
  <c r="P46" i="12" s="1"/>
  <c r="P47" i="17" s="1"/>
  <c r="P46" i="16"/>
  <c r="R46" i="7"/>
  <c r="R46" i="11"/>
  <c r="R46" i="12"/>
  <c r="R46" i="16"/>
  <c r="R47" i="17"/>
  <c r="T46" i="7"/>
  <c r="T46" i="11"/>
  <c r="T46" i="12" s="1"/>
  <c r="T47" i="17" s="1"/>
  <c r="T46" i="16"/>
  <c r="V46" i="7"/>
  <c r="V46" i="11"/>
  <c r="V46" i="12"/>
  <c r="V46" i="16"/>
  <c r="V47" i="17"/>
  <c r="X46" i="7"/>
  <c r="X46" i="11"/>
  <c r="X46" i="12" s="1"/>
  <c r="X47" i="17" s="1"/>
  <c r="X46" i="16"/>
  <c r="Z46" i="7"/>
  <c r="Z46" i="11"/>
  <c r="Z46" i="12"/>
  <c r="Z46" i="16"/>
  <c r="Z47" i="17"/>
  <c r="AB46" i="7"/>
  <c r="AB46" i="11"/>
  <c r="AB46" i="12" s="1"/>
  <c r="AB47" i="17" s="1"/>
  <c r="AB46" i="16"/>
  <c r="AD46" i="7"/>
  <c r="AD46" i="11"/>
  <c r="AD46" i="12"/>
  <c r="AD46" i="16"/>
  <c r="AD47" i="17"/>
  <c r="AF46" i="7"/>
  <c r="AF46" i="11"/>
  <c r="AF46" i="12" s="1"/>
  <c r="AF47" i="17" s="1"/>
  <c r="AF46" i="16"/>
  <c r="AH46" i="7"/>
  <c r="AH46" i="11"/>
  <c r="AH46" i="12"/>
  <c r="AH46" i="16"/>
  <c r="AH47" i="17"/>
  <c r="AJ46" i="7"/>
  <c r="AJ46" i="11"/>
  <c r="AJ46" i="12" s="1"/>
  <c r="AJ47" i="17" s="1"/>
  <c r="AJ46" i="16"/>
  <c r="AL46" i="7"/>
  <c r="AL46" i="11"/>
  <c r="AL46" i="12"/>
  <c r="AL46" i="16"/>
  <c r="AL47" i="17"/>
  <c r="AN46" i="7"/>
  <c r="AN46" i="11"/>
  <c r="AN46" i="12" s="1"/>
  <c r="AN47" i="17" s="1"/>
  <c r="AN46" i="16"/>
  <c r="AP46" i="7"/>
  <c r="AP46" i="11"/>
  <c r="AP46" i="12"/>
  <c r="AP46" i="16"/>
  <c r="AP47" i="17"/>
  <c r="AR46" i="7"/>
  <c r="AR46" i="11"/>
  <c r="AR46" i="12" s="1"/>
  <c r="AR47" i="17" s="1"/>
  <c r="AR46" i="16"/>
  <c r="AT46" i="7"/>
  <c r="AT46" i="11"/>
  <c r="AT46" i="12"/>
  <c r="AT46" i="16"/>
  <c r="AT47" i="17"/>
  <c r="AV46" i="7"/>
  <c r="AV46" i="11"/>
  <c r="AV46" i="12" s="1"/>
  <c r="AV47" i="17" s="1"/>
  <c r="AV46" i="16"/>
  <c r="AX46" i="7"/>
  <c r="AX46" i="11"/>
  <c r="AX46" i="12"/>
  <c r="AX46" i="16"/>
  <c r="AX47" i="17"/>
  <c r="AZ46" i="7"/>
  <c r="AZ46" i="11"/>
  <c r="AZ46" i="12" s="1"/>
  <c r="AZ47" i="17" s="1"/>
  <c r="AZ46" i="16"/>
  <c r="BB46" i="7"/>
  <c r="BB46" i="11"/>
  <c r="BB46" i="12"/>
  <c r="BB46" i="16"/>
  <c r="BB47" i="17"/>
  <c r="BD46" i="7"/>
  <c r="BD46" i="11"/>
  <c r="BD46" i="12" s="1"/>
  <c r="BD47" i="17" s="1"/>
  <c r="BD46" i="16"/>
  <c r="BE46" i="7"/>
  <c r="BE46" i="11"/>
  <c r="BE46" i="12"/>
  <c r="BE46" i="16"/>
  <c r="BE47" i="17"/>
  <c r="D49" i="7"/>
  <c r="D49" i="11"/>
  <c r="D49" i="12" s="1"/>
  <c r="D49" i="16"/>
  <c r="F49" i="7"/>
  <c r="F49" i="11"/>
  <c r="F49" i="12"/>
  <c r="F49" i="16"/>
  <c r="F50" i="17"/>
  <c r="H49" i="7"/>
  <c r="H49" i="11"/>
  <c r="H49" i="12" s="1"/>
  <c r="H50" i="17" s="1"/>
  <c r="H49" i="16"/>
  <c r="J49" i="7"/>
  <c r="J49" i="11"/>
  <c r="J49" i="12"/>
  <c r="J49" i="16"/>
  <c r="J50" i="17"/>
  <c r="L49" i="7"/>
  <c r="L49" i="11"/>
  <c r="L49" i="12" s="1"/>
  <c r="L50" i="17" s="1"/>
  <c r="L49" i="16"/>
  <c r="N49" i="7"/>
  <c r="N49" i="11"/>
  <c r="N49" i="12"/>
  <c r="N49" i="16"/>
  <c r="N50" i="17"/>
  <c r="P49" i="7"/>
  <c r="P49" i="11"/>
  <c r="P49" i="12" s="1"/>
  <c r="P50" i="17" s="1"/>
  <c r="P49" i="16"/>
  <c r="R49" i="7"/>
  <c r="R49" i="11"/>
  <c r="R49" i="12"/>
  <c r="R49" i="16"/>
  <c r="R50" i="17"/>
  <c r="T49" i="7"/>
  <c r="T49" i="11"/>
  <c r="T49" i="12" s="1"/>
  <c r="T50" i="17" s="1"/>
  <c r="T49" i="16"/>
  <c r="V49" i="7"/>
  <c r="V49" i="11"/>
  <c r="V49" i="12"/>
  <c r="V49" i="16"/>
  <c r="V50" i="17"/>
  <c r="X49" i="7"/>
  <c r="X49" i="11"/>
  <c r="X49" i="12" s="1"/>
  <c r="X50" i="17" s="1"/>
  <c r="X49" i="16"/>
  <c r="Z49" i="7"/>
  <c r="Z49" i="11"/>
  <c r="Z49" i="12"/>
  <c r="Z49" i="16"/>
  <c r="Z50" i="17"/>
  <c r="AB49" i="7"/>
  <c r="AB49" i="11"/>
  <c r="AB49" i="12" s="1"/>
  <c r="AB50" i="17" s="1"/>
  <c r="AB49" i="16"/>
  <c r="AD49" i="7"/>
  <c r="AD49" i="11"/>
  <c r="AD49" i="12"/>
  <c r="AD49" i="16"/>
  <c r="AD50" i="17"/>
  <c r="AF49" i="7"/>
  <c r="AF49" i="11"/>
  <c r="AF49" i="12" s="1"/>
  <c r="AF50" i="17" s="1"/>
  <c r="AF49" i="16"/>
  <c r="AH49" i="7"/>
  <c r="AH49" i="11"/>
  <c r="AH49" i="12"/>
  <c r="AH49" i="16"/>
  <c r="AH50" i="17"/>
  <c r="AJ49" i="7"/>
  <c r="AJ49" i="11"/>
  <c r="AJ49" i="12" s="1"/>
  <c r="AJ50" i="17" s="1"/>
  <c r="AJ49" i="16"/>
  <c r="AL49" i="7"/>
  <c r="AL49" i="11"/>
  <c r="AL49" i="12"/>
  <c r="AL49" i="16"/>
  <c r="AL50" i="17"/>
  <c r="AN49" i="7"/>
  <c r="AN49" i="11"/>
  <c r="AN49" i="12" s="1"/>
  <c r="AN50" i="17" s="1"/>
  <c r="AN49" i="16"/>
  <c r="AP49" i="7"/>
  <c r="AP49" i="11"/>
  <c r="AP49" i="12"/>
  <c r="AP49" i="16"/>
  <c r="AP50" i="17"/>
  <c r="AR49" i="7"/>
  <c r="AR49" i="11"/>
  <c r="AR49" i="12" s="1"/>
  <c r="AR50" i="17" s="1"/>
  <c r="AR49" i="16"/>
  <c r="AT49" i="7"/>
  <c r="AT49" i="11"/>
  <c r="AT49" i="12"/>
  <c r="AT49" i="16"/>
  <c r="AT50" i="17"/>
  <c r="AV49" i="7"/>
  <c r="AV49" i="11"/>
  <c r="AV49" i="12" s="1"/>
  <c r="AV50" i="17" s="1"/>
  <c r="AV49" i="16"/>
  <c r="AX49" i="7"/>
  <c r="AX49" i="11"/>
  <c r="AX49" i="12"/>
  <c r="AX49" i="16"/>
  <c r="AX50" i="17"/>
  <c r="AZ49" i="7"/>
  <c r="AZ49" i="11"/>
  <c r="AZ49" i="12" s="1"/>
  <c r="AZ50" i="17" s="1"/>
  <c r="AZ49" i="16"/>
  <c r="BB49" i="7"/>
  <c r="BB49" i="11"/>
  <c r="BB49" i="12"/>
  <c r="BB49" i="16"/>
  <c r="BB50" i="17"/>
  <c r="BD49" i="7"/>
  <c r="BD49" i="11"/>
  <c r="BD49" i="12" s="1"/>
  <c r="BD50" i="17" s="1"/>
  <c r="BD49" i="16"/>
  <c r="BE49" i="7"/>
  <c r="BE49" i="11"/>
  <c r="BE49" i="12"/>
  <c r="BE49" i="16"/>
  <c r="BE50" i="17"/>
  <c r="D50" i="7"/>
  <c r="D50" i="11"/>
  <c r="D50" i="12" s="1"/>
  <c r="D51" i="17" s="1"/>
  <c r="D50" i="16"/>
  <c r="F50" i="7"/>
  <c r="F50" i="11"/>
  <c r="F50" i="12"/>
  <c r="F50" i="16"/>
  <c r="F51" i="17"/>
  <c r="H50" i="7"/>
  <c r="H50" i="11"/>
  <c r="H50" i="12" s="1"/>
  <c r="H51" i="17" s="1"/>
  <c r="H50" i="16"/>
  <c r="J50" i="7"/>
  <c r="J50" i="11"/>
  <c r="J50" i="12"/>
  <c r="J50" i="16"/>
  <c r="J51" i="17"/>
  <c r="L50" i="7"/>
  <c r="L50" i="11"/>
  <c r="L50" i="12" s="1"/>
  <c r="L51" i="17" s="1"/>
  <c r="L50" i="16"/>
  <c r="N50" i="7"/>
  <c r="N50" i="11"/>
  <c r="N50" i="12"/>
  <c r="N50" i="16"/>
  <c r="N51" i="17"/>
  <c r="P50" i="7"/>
  <c r="P50" i="11"/>
  <c r="P50" i="12" s="1"/>
  <c r="P51" i="17" s="1"/>
  <c r="P50" i="16"/>
  <c r="R50" i="7"/>
  <c r="R50" i="11"/>
  <c r="R50" i="12"/>
  <c r="R50" i="16"/>
  <c r="R51" i="17"/>
  <c r="T50" i="7"/>
  <c r="T50" i="11"/>
  <c r="T50" i="12" s="1"/>
  <c r="T51" i="17" s="1"/>
  <c r="T50" i="16"/>
  <c r="V50" i="7"/>
  <c r="V50" i="11"/>
  <c r="V50" i="12"/>
  <c r="V50" i="16"/>
  <c r="V51" i="17"/>
  <c r="X50" i="7"/>
  <c r="X50" i="11"/>
  <c r="X50" i="12" s="1"/>
  <c r="X51" i="17" s="1"/>
  <c r="X50" i="16"/>
  <c r="Z50" i="7"/>
  <c r="Z50" i="11"/>
  <c r="Z50" i="12"/>
  <c r="Z50" i="16"/>
  <c r="Z51" i="17"/>
  <c r="AB50" i="7"/>
  <c r="AB50" i="11"/>
  <c r="AB50" i="12" s="1"/>
  <c r="AB51" i="17" s="1"/>
  <c r="AB50" i="16"/>
  <c r="AD50" i="7"/>
  <c r="AD50" i="11"/>
  <c r="AD50" i="12"/>
  <c r="AD50" i="16"/>
  <c r="AD51" i="17"/>
  <c r="AF50" i="7"/>
  <c r="AF50" i="11"/>
  <c r="AF50" i="12" s="1"/>
  <c r="AF51" i="17" s="1"/>
  <c r="AF50" i="16"/>
  <c r="AH50" i="7"/>
  <c r="AH50" i="11"/>
  <c r="AH50" i="12"/>
  <c r="AH50" i="16"/>
  <c r="AH51" i="17"/>
  <c r="AJ50" i="7"/>
  <c r="AJ50" i="11"/>
  <c r="AJ50" i="12" s="1"/>
  <c r="AJ51" i="17" s="1"/>
  <c r="AJ50" i="16"/>
  <c r="AL50" i="7"/>
  <c r="AL50" i="11"/>
  <c r="AL50" i="12"/>
  <c r="AL50" i="16"/>
  <c r="AL51" i="17"/>
  <c r="AN50" i="7"/>
  <c r="AN50" i="11"/>
  <c r="AN50" i="12" s="1"/>
  <c r="AN51" i="17" s="1"/>
  <c r="AN50" i="16"/>
  <c r="AP50" i="7"/>
  <c r="AP50" i="11"/>
  <c r="AP50" i="12"/>
  <c r="AP50" i="16"/>
  <c r="AP51" i="17"/>
  <c r="AR50" i="7"/>
  <c r="AR50" i="11"/>
  <c r="AR50" i="12" s="1"/>
  <c r="AR51" i="17" s="1"/>
  <c r="AR50" i="16"/>
  <c r="AT50" i="7"/>
  <c r="AT50" i="11"/>
  <c r="AT50" i="12"/>
  <c r="AT50" i="16"/>
  <c r="AT51" i="17"/>
  <c r="AV50" i="7"/>
  <c r="AV50" i="11"/>
  <c r="AV50" i="12" s="1"/>
  <c r="AV51" i="17" s="1"/>
  <c r="AV50" i="16"/>
  <c r="AX50" i="7"/>
  <c r="AX50" i="11"/>
  <c r="AX50" i="12"/>
  <c r="AX50" i="16"/>
  <c r="AX51" i="17"/>
  <c r="AZ50" i="7"/>
  <c r="AZ50" i="11"/>
  <c r="AZ50" i="12" s="1"/>
  <c r="AZ51" i="17" s="1"/>
  <c r="AZ50" i="16"/>
  <c r="BB50" i="7"/>
  <c r="BB50" i="11"/>
  <c r="BB50" i="12"/>
  <c r="BB50" i="16"/>
  <c r="BB51" i="17"/>
  <c r="BD50" i="7"/>
  <c r="BD50" i="11"/>
  <c r="BD50" i="12" s="1"/>
  <c r="BD51" i="17" s="1"/>
  <c r="BD50" i="16"/>
  <c r="BE50" i="7"/>
  <c r="BE50" i="11"/>
  <c r="BE50" i="12"/>
  <c r="BE50" i="16"/>
  <c r="BE51" i="17"/>
  <c r="D73" i="7"/>
  <c r="D73" i="11"/>
  <c r="D73" i="12" s="1"/>
  <c r="D73" i="16"/>
  <c r="F73" i="7"/>
  <c r="F73" i="11"/>
  <c r="F73" i="12"/>
  <c r="F73" i="16"/>
  <c r="F74" i="17"/>
  <c r="H73" i="7"/>
  <c r="H73" i="11"/>
  <c r="H73" i="12" s="1"/>
  <c r="H74" i="17" s="1"/>
  <c r="H73" i="16"/>
  <c r="J73" i="7"/>
  <c r="J73" i="11"/>
  <c r="J73" i="12"/>
  <c r="J73" i="16"/>
  <c r="J74" i="17"/>
  <c r="L73" i="7"/>
  <c r="L73" i="11"/>
  <c r="L73" i="12" s="1"/>
  <c r="L74" i="17" s="1"/>
  <c r="L73" i="16"/>
  <c r="N73" i="7"/>
  <c r="N73" i="11"/>
  <c r="N73" i="12"/>
  <c r="N73" i="16"/>
  <c r="N74" i="17"/>
  <c r="P73" i="7"/>
  <c r="P73" i="11"/>
  <c r="P73" i="12" s="1"/>
  <c r="P74" i="17" s="1"/>
  <c r="P73" i="16"/>
  <c r="R73" i="7"/>
  <c r="R73" i="11"/>
  <c r="R73" i="12"/>
  <c r="R73" i="16"/>
  <c r="R74" i="17"/>
  <c r="T73" i="7"/>
  <c r="T73" i="11"/>
  <c r="T73" i="12" s="1"/>
  <c r="T74" i="17" s="1"/>
  <c r="T73" i="16"/>
  <c r="V73" i="7"/>
  <c r="V73" i="11"/>
  <c r="V73" i="12"/>
  <c r="V73" i="16"/>
  <c r="V74" i="17"/>
  <c r="X73" i="7"/>
  <c r="X73" i="11"/>
  <c r="X73" i="12" s="1"/>
  <c r="X74" i="17" s="1"/>
  <c r="X73" i="16"/>
  <c r="Z73" i="7"/>
  <c r="Z73" i="11"/>
  <c r="Z73" i="12"/>
  <c r="Z73" i="16"/>
  <c r="Z74" i="17"/>
  <c r="AB73" i="7"/>
  <c r="AB73" i="11"/>
  <c r="AB73" i="12" s="1"/>
  <c r="AB74" i="17" s="1"/>
  <c r="AB73" i="16"/>
  <c r="AD73" i="7"/>
  <c r="AD73" i="11"/>
  <c r="AD73" i="12"/>
  <c r="AD73" i="16"/>
  <c r="AD74" i="17"/>
  <c r="AF73" i="7"/>
  <c r="AF73" i="11"/>
  <c r="AF73" i="12" s="1"/>
  <c r="AF74" i="17" s="1"/>
  <c r="AF73" i="16"/>
  <c r="AH73" i="7"/>
  <c r="AH73" i="11"/>
  <c r="AH73" i="12"/>
  <c r="AH73" i="16"/>
  <c r="AH74" i="17"/>
  <c r="AJ73" i="7"/>
  <c r="AJ73" i="11"/>
  <c r="AJ73" i="12" s="1"/>
  <c r="AJ74" i="17" s="1"/>
  <c r="AJ73" i="16"/>
  <c r="AL73" i="7"/>
  <c r="AL73" i="11"/>
  <c r="AL73" i="12"/>
  <c r="AL73" i="16"/>
  <c r="AL74" i="17"/>
  <c r="AN73" i="7"/>
  <c r="AN73" i="11"/>
  <c r="AN73" i="12" s="1"/>
  <c r="AN74" i="17" s="1"/>
  <c r="AN73" i="16"/>
  <c r="AP73" i="7"/>
  <c r="AP73" i="11"/>
  <c r="AP73" i="12"/>
  <c r="AP73" i="16"/>
  <c r="AP74" i="17"/>
  <c r="AR73" i="7"/>
  <c r="AR73" i="11"/>
  <c r="AR73" i="12" s="1"/>
  <c r="AR74" i="17" s="1"/>
  <c r="AR73" i="16"/>
  <c r="AT73" i="7"/>
  <c r="AT73" i="11"/>
  <c r="AT73" i="12"/>
  <c r="AT73" i="16"/>
  <c r="AT74" i="17"/>
  <c r="AV73" i="7"/>
  <c r="AV73" i="11"/>
  <c r="AV73" i="12" s="1"/>
  <c r="AV74" i="17" s="1"/>
  <c r="AV73" i="16"/>
  <c r="AX73" i="7"/>
  <c r="AX73" i="11"/>
  <c r="AX73" i="12"/>
  <c r="AX73" i="16"/>
  <c r="AX74" i="17"/>
  <c r="AZ73" i="7"/>
  <c r="AZ73" i="11"/>
  <c r="AZ73" i="12" s="1"/>
  <c r="AZ74" i="17" s="1"/>
  <c r="AZ73" i="16"/>
  <c r="BB73" i="7"/>
  <c r="BB73" i="11"/>
  <c r="BB73" i="12"/>
  <c r="BB73" i="16"/>
  <c r="BB74" i="17"/>
  <c r="BD73" i="7"/>
  <c r="BD73" i="11"/>
  <c r="BD73" i="12" s="1"/>
  <c r="BD74" i="17" s="1"/>
  <c r="BD73" i="16"/>
  <c r="BE73" i="11"/>
  <c r="BE73" i="16"/>
  <c r="D78" i="7"/>
  <c r="D78" i="11"/>
  <c r="D78" i="12"/>
  <c r="D78" i="16"/>
  <c r="D79" i="17"/>
  <c r="F78" i="7"/>
  <c r="F78" i="11"/>
  <c r="F78" i="12" s="1"/>
  <c r="F78" i="16"/>
  <c r="H78" i="7"/>
  <c r="H78" i="11"/>
  <c r="H78" i="12"/>
  <c r="H78" i="16"/>
  <c r="H79" i="17"/>
  <c r="J78" i="7"/>
  <c r="J78" i="11"/>
  <c r="J78" i="12" s="1"/>
  <c r="J79" i="17" s="1"/>
  <c r="J78" i="16"/>
  <c r="L78" i="7"/>
  <c r="L78" i="11"/>
  <c r="L78" i="12"/>
  <c r="L78" i="16"/>
  <c r="L79" i="17"/>
  <c r="N78" i="7"/>
  <c r="N78" i="11"/>
  <c r="N78" i="12" s="1"/>
  <c r="N79" i="17" s="1"/>
  <c r="N78" i="16"/>
  <c r="P78" i="7"/>
  <c r="P78" i="11"/>
  <c r="P78" i="12"/>
  <c r="P78" i="16"/>
  <c r="P79" i="17"/>
  <c r="R78" i="7"/>
  <c r="R78" i="11"/>
  <c r="R78" i="12" s="1"/>
  <c r="R79" i="17" s="1"/>
  <c r="R78" i="16"/>
  <c r="T78" i="7"/>
  <c r="T78" i="11"/>
  <c r="T78" i="12"/>
  <c r="T78" i="16"/>
  <c r="T79" i="17"/>
  <c r="V78" i="7"/>
  <c r="V78" i="11"/>
  <c r="V78" i="12" s="1"/>
  <c r="V79" i="17" s="1"/>
  <c r="V78" i="16"/>
  <c r="X78" i="7"/>
  <c r="X78" i="11"/>
  <c r="X78" i="12"/>
  <c r="X78" i="16"/>
  <c r="X79" i="17"/>
  <c r="Z78" i="7"/>
  <c r="Z78" i="11"/>
  <c r="Z78" i="12" s="1"/>
  <c r="Z79" i="17" s="1"/>
  <c r="Z78" i="16"/>
  <c r="AB78" i="7"/>
  <c r="AB78" i="11"/>
  <c r="AB78" i="12"/>
  <c r="AB78" i="16"/>
  <c r="AB79" i="17"/>
  <c r="AD78" i="7"/>
  <c r="AD78" i="11"/>
  <c r="AD78" i="12" s="1"/>
  <c r="AD79" i="17" s="1"/>
  <c r="AD78" i="16"/>
  <c r="AF78" i="7"/>
  <c r="AF78" i="11"/>
  <c r="AF78" i="12"/>
  <c r="AF78" i="16"/>
  <c r="AF79" i="17"/>
  <c r="AH78" i="7"/>
  <c r="AH78" i="11"/>
  <c r="AH78" i="12" s="1"/>
  <c r="AH79" i="17" s="1"/>
  <c r="AH78" i="16"/>
  <c r="AJ78" i="7"/>
  <c r="AJ78" i="11"/>
  <c r="AJ78" i="12"/>
  <c r="AJ78" i="16"/>
  <c r="AJ79" i="17"/>
  <c r="AL78" i="7"/>
  <c r="AL78" i="11"/>
  <c r="AL78" i="12" s="1"/>
  <c r="AL79" i="17" s="1"/>
  <c r="AL78" i="16"/>
  <c r="AN78" i="7"/>
  <c r="AN78" i="11"/>
  <c r="AN78" i="12"/>
  <c r="AN78" i="16"/>
  <c r="AN79" i="17"/>
  <c r="AP78" i="7"/>
  <c r="AP78" i="11"/>
  <c r="AP78" i="12" s="1"/>
  <c r="AP79" i="17" s="1"/>
  <c r="AP78" i="16"/>
  <c r="AR78" i="7"/>
  <c r="AR78" i="11"/>
  <c r="AR78" i="12"/>
  <c r="AR78" i="16"/>
  <c r="AR79" i="17"/>
  <c r="AT78" i="7"/>
  <c r="AT78" i="11"/>
  <c r="AT78" i="12" s="1"/>
  <c r="AT79" i="17" s="1"/>
  <c r="AT78" i="16"/>
  <c r="AV78" i="7"/>
  <c r="AV78" i="11"/>
  <c r="AV78" i="12"/>
  <c r="AV78" i="16"/>
  <c r="AV79" i="17"/>
  <c r="AX78" i="7"/>
  <c r="AX78" i="11"/>
  <c r="AX78" i="12" s="1"/>
  <c r="AX79" i="17" s="1"/>
  <c r="AX78" i="16"/>
  <c r="AZ78" i="7"/>
  <c r="AZ78" i="11"/>
  <c r="AZ78" i="12"/>
  <c r="AZ78" i="16"/>
  <c r="AZ79" i="17"/>
  <c r="BB78" i="7"/>
  <c r="BB78" i="11"/>
  <c r="BB78" i="12" s="1"/>
  <c r="BB79" i="17" s="1"/>
  <c r="BB78" i="16"/>
  <c r="BD78" i="7"/>
  <c r="BD78" i="11"/>
  <c r="BD78" i="12"/>
  <c r="BD78" i="16"/>
  <c r="BD79" i="17"/>
  <c r="BE78" i="7"/>
  <c r="BE78" i="11"/>
  <c r="BE78" i="12" s="1"/>
  <c r="BE79" i="17" s="1"/>
  <c r="BE78" i="16"/>
  <c r="D88" i="7"/>
  <c r="D88" i="11"/>
  <c r="D88" i="12"/>
  <c r="D88" i="16"/>
  <c r="D89" i="17" s="1"/>
  <c r="F88" i="7"/>
  <c r="F88" i="11"/>
  <c r="F88" i="12"/>
  <c r="F88" i="16"/>
  <c r="F89" i="17"/>
  <c r="H88" i="7"/>
  <c r="H88" i="11"/>
  <c r="H88" i="12"/>
  <c r="H88" i="16"/>
  <c r="H89" i="17"/>
  <c r="J88" i="7"/>
  <c r="J88" i="11"/>
  <c r="J88" i="12"/>
  <c r="J88" i="16"/>
  <c r="J89" i="17"/>
  <c r="L88" i="7"/>
  <c r="L88" i="11"/>
  <c r="L88" i="12"/>
  <c r="L88" i="16"/>
  <c r="L89" i="17"/>
  <c r="N88" i="7"/>
  <c r="N88" i="11"/>
  <c r="N88" i="12"/>
  <c r="N88" i="16"/>
  <c r="N89" i="17"/>
  <c r="P88" i="7"/>
  <c r="P88" i="11"/>
  <c r="P88" i="12"/>
  <c r="P88" i="16"/>
  <c r="P89" i="17"/>
  <c r="R88" i="7"/>
  <c r="R88" i="11"/>
  <c r="R88" i="12" s="1"/>
  <c r="R88" i="16"/>
  <c r="T88" i="7"/>
  <c r="T88" i="11"/>
  <c r="T88" i="12"/>
  <c r="T88" i="16"/>
  <c r="T89" i="17"/>
  <c r="V88" i="7"/>
  <c r="V88" i="11"/>
  <c r="V88" i="12" s="1"/>
  <c r="V89" i="17" s="1"/>
  <c r="V88" i="16"/>
  <c r="X88" i="7"/>
  <c r="X88" i="11"/>
  <c r="X88" i="12"/>
  <c r="X88" i="16"/>
  <c r="X89" i="17"/>
  <c r="Z88" i="7"/>
  <c r="Z88" i="11"/>
  <c r="Z88" i="12" s="1"/>
  <c r="Z89" i="17" s="1"/>
  <c r="Z88" i="16"/>
  <c r="AB88" i="7"/>
  <c r="AB88" i="11"/>
  <c r="AB88" i="12"/>
  <c r="AB88" i="16"/>
  <c r="AB89" i="17"/>
  <c r="AD88" i="7"/>
  <c r="AD88" i="11"/>
  <c r="AD88" i="12" s="1"/>
  <c r="AD89" i="17" s="1"/>
  <c r="AD88" i="16"/>
  <c r="AF88" i="7"/>
  <c r="AF88" i="11"/>
  <c r="AF88" i="12"/>
  <c r="AF88" i="16"/>
  <c r="AF89" i="17"/>
  <c r="AH88" i="7"/>
  <c r="AH88" i="11"/>
  <c r="AH88" i="12" s="1"/>
  <c r="AH89" i="17" s="1"/>
  <c r="AH88" i="16"/>
  <c r="AJ88" i="7"/>
  <c r="AJ88" i="11"/>
  <c r="AJ88" i="12"/>
  <c r="AJ88" i="16"/>
  <c r="AJ89" i="17"/>
  <c r="AL88" i="7"/>
  <c r="AL88" i="11"/>
  <c r="AL88" i="12" s="1"/>
  <c r="AL89" i="17" s="1"/>
  <c r="AL88" i="16"/>
  <c r="AN88" i="7"/>
  <c r="AN88" i="11"/>
  <c r="AN88" i="12"/>
  <c r="AN88" i="16"/>
  <c r="AN89" i="17"/>
  <c r="AP88" i="7"/>
  <c r="AP88" i="11"/>
  <c r="AP88" i="12" s="1"/>
  <c r="AP89" i="17" s="1"/>
  <c r="AP88" i="16"/>
  <c r="AR88" i="7"/>
  <c r="AR88" i="11"/>
  <c r="AR88" i="12"/>
  <c r="AR88" i="16"/>
  <c r="AR89" i="17"/>
  <c r="AT88" i="7"/>
  <c r="AT88" i="11"/>
  <c r="AT88" i="12" s="1"/>
  <c r="AT89" i="17" s="1"/>
  <c r="AT88" i="16"/>
  <c r="AV88" i="7"/>
  <c r="AV88" i="11"/>
  <c r="AV88" i="12"/>
  <c r="AV88" i="16"/>
  <c r="AV89" i="17"/>
  <c r="AX88" i="7"/>
  <c r="AX88" i="11"/>
  <c r="AX88" i="12" s="1"/>
  <c r="AX89" i="17" s="1"/>
  <c r="AX88" i="16"/>
  <c r="AZ88" i="7"/>
  <c r="AZ88" i="11"/>
  <c r="AZ88" i="12"/>
  <c r="AZ88" i="16"/>
  <c r="AZ89" i="17"/>
  <c r="BB88" i="7"/>
  <c r="BB88" i="11"/>
  <c r="BB88" i="12" s="1"/>
  <c r="BB89" i="17" s="1"/>
  <c r="BB88" i="16"/>
  <c r="BD88" i="7"/>
  <c r="BD88" i="11"/>
  <c r="BD88" i="12"/>
  <c r="BD88" i="16"/>
  <c r="BD89" i="17"/>
  <c r="BE88" i="7"/>
  <c r="BE88" i="11"/>
  <c r="BE88" i="12" s="1"/>
  <c r="BE89" i="17" s="1"/>
  <c r="BE88" i="16"/>
  <c r="D89" i="7"/>
  <c r="D89" i="11"/>
  <c r="D89" i="12"/>
  <c r="D89" i="16"/>
  <c r="D90" i="17"/>
  <c r="F89" i="7"/>
  <c r="F89" i="11"/>
  <c r="F89" i="12" s="1"/>
  <c r="F89" i="16"/>
  <c r="H89" i="7"/>
  <c r="H89" i="11"/>
  <c r="H89" i="12"/>
  <c r="H89" i="16"/>
  <c r="H90" i="17"/>
  <c r="J89" i="7"/>
  <c r="J89" i="11"/>
  <c r="J89" i="12" s="1"/>
  <c r="J90" i="17" s="1"/>
  <c r="J89" i="16"/>
  <c r="L89" i="7"/>
  <c r="L89" i="11"/>
  <c r="L89" i="12"/>
  <c r="L89" i="16"/>
  <c r="L90" i="17"/>
  <c r="N89" i="7"/>
  <c r="N89" i="11"/>
  <c r="N89" i="12" s="1"/>
  <c r="N90" i="17" s="1"/>
  <c r="N89" i="16"/>
  <c r="P89" i="7"/>
  <c r="P89" i="11"/>
  <c r="P89" i="12"/>
  <c r="P89" i="16"/>
  <c r="P90" i="17"/>
  <c r="R89" i="7"/>
  <c r="R89" i="11"/>
  <c r="R89" i="12" s="1"/>
  <c r="R90" i="17" s="1"/>
  <c r="R89" i="16"/>
  <c r="T89" i="7"/>
  <c r="T89" i="11"/>
  <c r="T89" i="12"/>
  <c r="T89" i="16"/>
  <c r="T90" i="17"/>
  <c r="V89" i="7"/>
  <c r="V89" i="11"/>
  <c r="V89" i="12" s="1"/>
  <c r="V90" i="17" s="1"/>
  <c r="V89" i="16"/>
  <c r="X89" i="7"/>
  <c r="X89" i="11"/>
  <c r="X89" i="12"/>
  <c r="X89" i="16"/>
  <c r="X90" i="17"/>
  <c r="Z89" i="7"/>
  <c r="Z89" i="11"/>
  <c r="Z89" i="12" s="1"/>
  <c r="Z90" i="17" s="1"/>
  <c r="Z89" i="16"/>
  <c r="AB89" i="7"/>
  <c r="AB89" i="11"/>
  <c r="AB89" i="12"/>
  <c r="AB89" i="16"/>
  <c r="AB90" i="17"/>
  <c r="AD89" i="7"/>
  <c r="AD89" i="11"/>
  <c r="AD89" i="12" s="1"/>
  <c r="AD90" i="17" s="1"/>
  <c r="AD89" i="16"/>
  <c r="AF89" i="7"/>
  <c r="AF89" i="11"/>
  <c r="AF89" i="12"/>
  <c r="AF89" i="16"/>
  <c r="AF90" i="17"/>
  <c r="AH89" i="7"/>
  <c r="AH89" i="11"/>
  <c r="AH89" i="12" s="1"/>
  <c r="AH90" i="17" s="1"/>
  <c r="AH89" i="16"/>
  <c r="AJ89" i="7"/>
  <c r="AJ89" i="11"/>
  <c r="AJ89" i="12"/>
  <c r="AJ89" i="16"/>
  <c r="AJ90" i="17"/>
  <c r="AL89" i="7"/>
  <c r="AL89" i="11"/>
  <c r="AL89" i="12" s="1"/>
  <c r="AL90" i="17" s="1"/>
  <c r="AL89" i="16"/>
  <c r="AN89" i="7"/>
  <c r="AN89" i="11"/>
  <c r="AN89" i="12"/>
  <c r="AN89" i="16"/>
  <c r="AN90" i="17"/>
  <c r="AP89" i="7"/>
  <c r="AP89" i="11"/>
  <c r="AP89" i="12" s="1"/>
  <c r="AP90" i="17" s="1"/>
  <c r="AP89" i="16"/>
  <c r="AR89" i="7"/>
  <c r="AR89" i="11"/>
  <c r="AR89" i="12"/>
  <c r="AR89" i="16"/>
  <c r="AR90" i="17"/>
  <c r="AT89" i="7"/>
  <c r="AT89" i="11"/>
  <c r="AT89" i="12" s="1"/>
  <c r="AT90" i="17" s="1"/>
  <c r="AT89" i="16"/>
  <c r="AV89" i="7"/>
  <c r="AV89" i="11"/>
  <c r="AV89" i="12"/>
  <c r="AV89" i="16"/>
  <c r="AV90" i="17"/>
  <c r="AX89" i="7"/>
  <c r="AX89" i="11"/>
  <c r="AX89" i="12" s="1"/>
  <c r="AX90" i="17" s="1"/>
  <c r="AX89" i="16"/>
  <c r="AZ89" i="7"/>
  <c r="AZ89" i="11"/>
  <c r="AZ89" i="12"/>
  <c r="AZ89" i="16"/>
  <c r="AZ90" i="17"/>
  <c r="BB89" i="7"/>
  <c r="BB89" i="11"/>
  <c r="BB89" i="12" s="1"/>
  <c r="BB90" i="17" s="1"/>
  <c r="BB89" i="16"/>
  <c r="BD89" i="7"/>
  <c r="BD89" i="11"/>
  <c r="BD89" i="12"/>
  <c r="BD89" i="16"/>
  <c r="BD90" i="17"/>
  <c r="BE89" i="7"/>
  <c r="BE89" i="11"/>
  <c r="BE89" i="12" s="1"/>
  <c r="BE90" i="17" s="1"/>
  <c r="BE89" i="16"/>
  <c r="D93" i="7"/>
  <c r="D93" i="11"/>
  <c r="D93" i="12" s="1"/>
  <c r="D93" i="16"/>
  <c r="F93" i="7"/>
  <c r="F93" i="11"/>
  <c r="F93" i="12"/>
  <c r="F93" i="16"/>
  <c r="F94" i="17"/>
  <c r="H93" i="7"/>
  <c r="H93" i="11"/>
  <c r="H93" i="12" s="1"/>
  <c r="H94" i="17" s="1"/>
  <c r="H93" i="16"/>
  <c r="J93" i="7"/>
  <c r="J93" i="11"/>
  <c r="J93" i="12"/>
  <c r="J93" i="16"/>
  <c r="J94" i="17"/>
  <c r="L93" i="7"/>
  <c r="L93" i="11"/>
  <c r="L93" i="12" s="1"/>
  <c r="L94" i="17" s="1"/>
  <c r="L93" i="16"/>
  <c r="N93" i="7"/>
  <c r="N93" i="11"/>
  <c r="N93" i="12"/>
  <c r="N93" i="16"/>
  <c r="N94" i="17"/>
  <c r="P93" i="7"/>
  <c r="P93" i="11"/>
  <c r="P93" i="12" s="1"/>
  <c r="P94" i="17" s="1"/>
  <c r="P93" i="16"/>
  <c r="R93" i="7"/>
  <c r="R93" i="11"/>
  <c r="R93" i="12"/>
  <c r="R93" i="16"/>
  <c r="R94" i="17"/>
  <c r="T93" i="7"/>
  <c r="T93" i="11"/>
  <c r="T93" i="12" s="1"/>
  <c r="T94" i="17" s="1"/>
  <c r="T93" i="16"/>
  <c r="V93" i="7"/>
  <c r="V93" i="11"/>
  <c r="V93" i="12"/>
  <c r="V93" i="16"/>
  <c r="V94" i="17"/>
  <c r="X93" i="7"/>
  <c r="X93" i="11"/>
  <c r="X93" i="12" s="1"/>
  <c r="X94" i="17" s="1"/>
  <c r="X93" i="16"/>
  <c r="Z93" i="7"/>
  <c r="Z93" i="11"/>
  <c r="Z93" i="12"/>
  <c r="Z93" i="16"/>
  <c r="Z94" i="17"/>
  <c r="AB93" i="7"/>
  <c r="AB93" i="11"/>
  <c r="AB93" i="12" s="1"/>
  <c r="AB94" i="17" s="1"/>
  <c r="AB93" i="16"/>
  <c r="AD93" i="7"/>
  <c r="AD93" i="11"/>
  <c r="AD93" i="12"/>
  <c r="AD93" i="16"/>
  <c r="AD94" i="17"/>
  <c r="AF93" i="7"/>
  <c r="AF93" i="11"/>
  <c r="AF93" i="12" s="1"/>
  <c r="AF94" i="17" s="1"/>
  <c r="AF93" i="16"/>
  <c r="AH93" i="7"/>
  <c r="AH93" i="11"/>
  <c r="AH93" i="12"/>
  <c r="AH93" i="16"/>
  <c r="AH94" i="17"/>
  <c r="AJ93" i="7"/>
  <c r="AJ93" i="11"/>
  <c r="AJ93" i="12" s="1"/>
  <c r="AJ94" i="17" s="1"/>
  <c r="AJ93" i="16"/>
  <c r="AL93" i="7"/>
  <c r="AL93" i="11"/>
  <c r="AL93" i="12"/>
  <c r="AL93" i="16"/>
  <c r="AL94" i="17"/>
  <c r="AN93" i="7"/>
  <c r="AN93" i="11"/>
  <c r="AN93" i="12" s="1"/>
  <c r="AN94" i="17" s="1"/>
  <c r="AN93" i="16"/>
  <c r="AP93" i="7"/>
  <c r="AP93" i="11"/>
  <c r="AP93" i="12"/>
  <c r="AP93" i="16"/>
  <c r="AP94" i="17"/>
  <c r="AR93" i="7"/>
  <c r="AR93" i="11"/>
  <c r="AR93" i="12" s="1"/>
  <c r="AR94" i="17" s="1"/>
  <c r="AR93" i="16"/>
  <c r="AT93" i="7"/>
  <c r="AT93" i="11"/>
  <c r="AT93" i="12"/>
  <c r="AT93" i="16"/>
  <c r="AT94" i="17"/>
  <c r="AV93" i="7"/>
  <c r="AV93" i="11"/>
  <c r="AV93" i="12" s="1"/>
  <c r="AV94" i="17" s="1"/>
  <c r="AV93" i="16"/>
  <c r="AX93" i="7"/>
  <c r="AX93" i="11"/>
  <c r="AX93" i="12"/>
  <c r="AX93" i="16"/>
  <c r="AX94" i="17"/>
  <c r="AZ93" i="7"/>
  <c r="AZ93" i="11"/>
  <c r="AZ93" i="12" s="1"/>
  <c r="AZ94" i="17" s="1"/>
  <c r="AZ93" i="16"/>
  <c r="BB93" i="7"/>
  <c r="BB93" i="11"/>
  <c r="BB93" i="12"/>
  <c r="BB93" i="16"/>
  <c r="BB94" i="17"/>
  <c r="BD93" i="7"/>
  <c r="BD93" i="11"/>
  <c r="BD93" i="12" s="1"/>
  <c r="BD94" i="17" s="1"/>
  <c r="BD93" i="16"/>
  <c r="BE93" i="7"/>
  <c r="BE93" i="11"/>
  <c r="BE93" i="12"/>
  <c r="BE93" i="16"/>
  <c r="BE94" i="17"/>
  <c r="D94" i="7"/>
  <c r="D94" i="11"/>
  <c r="D94" i="12" s="1"/>
  <c r="D94" i="16"/>
  <c r="F94" i="7"/>
  <c r="F94" i="11"/>
  <c r="F94" i="12"/>
  <c r="F94" i="16"/>
  <c r="F95" i="17"/>
  <c r="H94" i="7"/>
  <c r="H94" i="11"/>
  <c r="H94" i="12" s="1"/>
  <c r="H95" i="17" s="1"/>
  <c r="H94" i="16"/>
  <c r="J94" i="7"/>
  <c r="J94" i="11"/>
  <c r="J94" i="12"/>
  <c r="J94" i="16"/>
  <c r="J95" i="17"/>
  <c r="L94" i="7"/>
  <c r="L94" i="11"/>
  <c r="L94" i="12" s="1"/>
  <c r="L95" i="17" s="1"/>
  <c r="L94" i="16"/>
  <c r="N94" i="7"/>
  <c r="N94" i="11"/>
  <c r="N94" i="12"/>
  <c r="N94" i="16"/>
  <c r="N95" i="17"/>
  <c r="P94" i="7"/>
  <c r="P94" i="11"/>
  <c r="P94" i="12" s="1"/>
  <c r="P95" i="17" s="1"/>
  <c r="P94" i="16"/>
  <c r="R94" i="7"/>
  <c r="R94" i="11"/>
  <c r="R94" i="12"/>
  <c r="R94" i="16"/>
  <c r="R95" i="17"/>
  <c r="T94" i="7"/>
  <c r="T94" i="11"/>
  <c r="T94" i="12" s="1"/>
  <c r="T95" i="17" s="1"/>
  <c r="T94" i="16"/>
  <c r="V94" i="7"/>
  <c r="V94" i="11"/>
  <c r="V94" i="12"/>
  <c r="V94" i="16"/>
  <c r="V95" i="17"/>
  <c r="X94" i="7"/>
  <c r="X94" i="11"/>
  <c r="X94" i="12" s="1"/>
  <c r="X95" i="17" s="1"/>
  <c r="X94" i="16"/>
  <c r="Z94" i="7"/>
  <c r="Z94" i="11"/>
  <c r="Z94" i="12"/>
  <c r="Z94" i="16"/>
  <c r="Z95" i="17"/>
  <c r="AB94" i="7"/>
  <c r="AB94" i="11"/>
  <c r="AB94" i="12" s="1"/>
  <c r="AB95" i="17" s="1"/>
  <c r="AB94" i="16"/>
  <c r="AD94" i="7"/>
  <c r="AD94" i="11"/>
  <c r="AD94" i="12"/>
  <c r="AD94" i="16"/>
  <c r="AD95" i="17"/>
  <c r="AF94" i="7"/>
  <c r="AF94" i="11"/>
  <c r="AF94" i="12" s="1"/>
  <c r="AF95" i="17" s="1"/>
  <c r="AF94" i="16"/>
  <c r="AH94" i="7"/>
  <c r="AH94" i="11"/>
  <c r="AH94" i="12"/>
  <c r="AH94" i="16"/>
  <c r="AH95" i="17"/>
  <c r="AJ94" i="7"/>
  <c r="AJ94" i="11"/>
  <c r="AJ94" i="12" s="1"/>
  <c r="AJ95" i="17" s="1"/>
  <c r="AJ94" i="16"/>
  <c r="AL94" i="7"/>
  <c r="AL94" i="11"/>
  <c r="AL94" i="12"/>
  <c r="AL94" i="16"/>
  <c r="AL95" i="17"/>
  <c r="AN94" i="7"/>
  <c r="AN94" i="11"/>
  <c r="AN94" i="12" s="1"/>
  <c r="AN95" i="17" s="1"/>
  <c r="AN94" i="16"/>
  <c r="AP94" i="7"/>
  <c r="AP94" i="11"/>
  <c r="AP94" i="12"/>
  <c r="AP94" i="16"/>
  <c r="AP95" i="17"/>
  <c r="AR94" i="7"/>
  <c r="AR94" i="11"/>
  <c r="AR94" i="12" s="1"/>
  <c r="AR95" i="17" s="1"/>
  <c r="AR94" i="16"/>
  <c r="AT94" i="7"/>
  <c r="AT94" i="11"/>
  <c r="AT94" i="12"/>
  <c r="AT94" i="16"/>
  <c r="AT95" i="17"/>
  <c r="AV94" i="7"/>
  <c r="AV94" i="11"/>
  <c r="AV94" i="12" s="1"/>
  <c r="AV95" i="17" s="1"/>
  <c r="AV94" i="16"/>
  <c r="AX94" i="7"/>
  <c r="AX94" i="11"/>
  <c r="AX94" i="12"/>
  <c r="AX94" i="16"/>
  <c r="AX95" i="17"/>
  <c r="AZ94" i="7"/>
  <c r="AZ94" i="11"/>
  <c r="AZ94" i="12" s="1"/>
  <c r="AZ95" i="17" s="1"/>
  <c r="AZ94" i="16"/>
  <c r="BB94" i="7"/>
  <c r="BB94" i="11"/>
  <c r="BB94" i="12"/>
  <c r="BB94" i="16"/>
  <c r="BB95" i="17"/>
  <c r="BD94" i="7"/>
  <c r="BD94" i="11"/>
  <c r="BD94" i="12" s="1"/>
  <c r="BD95" i="17" s="1"/>
  <c r="BD94" i="16"/>
  <c r="BE94" i="7"/>
  <c r="BE94" i="11"/>
  <c r="BE94" i="12"/>
  <c r="BE94" i="16"/>
  <c r="BE95" i="17"/>
  <c r="D97" i="7"/>
  <c r="D97" i="11"/>
  <c r="D97" i="12" s="1"/>
  <c r="D97" i="16"/>
  <c r="F97" i="7"/>
  <c r="F97" i="11"/>
  <c r="F97" i="12"/>
  <c r="F97" i="16"/>
  <c r="F98" i="17"/>
  <c r="H97" i="7"/>
  <c r="H97" i="11"/>
  <c r="H97" i="12" s="1"/>
  <c r="H98" i="17" s="1"/>
  <c r="H97" i="16"/>
  <c r="J97" i="7"/>
  <c r="J97" i="11"/>
  <c r="J97" i="12"/>
  <c r="J97" i="16"/>
  <c r="J98" i="17"/>
  <c r="L97" i="7"/>
  <c r="L97" i="11"/>
  <c r="L97" i="12" s="1"/>
  <c r="L98" i="17" s="1"/>
  <c r="L97" i="16"/>
  <c r="N97" i="7"/>
  <c r="N97" i="11"/>
  <c r="N97" i="12"/>
  <c r="N97" i="16"/>
  <c r="N98" i="17"/>
  <c r="P97" i="7"/>
  <c r="P97" i="11"/>
  <c r="P97" i="12" s="1"/>
  <c r="P98" i="17" s="1"/>
  <c r="P97" i="16"/>
  <c r="R97" i="7"/>
  <c r="R97" i="11"/>
  <c r="R97" i="12"/>
  <c r="R97" i="16"/>
  <c r="R98" i="17"/>
  <c r="T97" i="7"/>
  <c r="T97" i="11"/>
  <c r="T97" i="12" s="1"/>
  <c r="T98" i="17" s="1"/>
  <c r="T97" i="16"/>
  <c r="V97" i="7"/>
  <c r="V97" i="11"/>
  <c r="V97" i="12"/>
  <c r="V97" i="16"/>
  <c r="V98" i="17"/>
  <c r="X97" i="7"/>
  <c r="X97" i="11"/>
  <c r="X97" i="12" s="1"/>
  <c r="X98" i="17" s="1"/>
  <c r="X97" i="16"/>
  <c r="Z97" i="7"/>
  <c r="Z97" i="11"/>
  <c r="Z97" i="12"/>
  <c r="Z97" i="16"/>
  <c r="Z98" i="17"/>
  <c r="AB97" i="7"/>
  <c r="AB97" i="11"/>
  <c r="AB97" i="12" s="1"/>
  <c r="AB98" i="17" s="1"/>
  <c r="AB97" i="16"/>
  <c r="AD97" i="7"/>
  <c r="AD97" i="11"/>
  <c r="AD97" i="12"/>
  <c r="AD97" i="16"/>
  <c r="AD98" i="17"/>
  <c r="AF97" i="7"/>
  <c r="AF97" i="11"/>
  <c r="AF97" i="12" s="1"/>
  <c r="AF98" i="17" s="1"/>
  <c r="AF97" i="16"/>
  <c r="AH97" i="7"/>
  <c r="AH97" i="11"/>
  <c r="AH97" i="12"/>
  <c r="AH97" i="16"/>
  <c r="AH98" i="17"/>
  <c r="AJ97" i="7"/>
  <c r="AJ97" i="11"/>
  <c r="AJ97" i="12" s="1"/>
  <c r="AJ98" i="17" s="1"/>
  <c r="AJ97" i="16"/>
  <c r="AL97" i="7"/>
  <c r="AL97" i="11"/>
  <c r="AL97" i="12"/>
  <c r="AL97" i="16"/>
  <c r="AL98" i="17"/>
  <c r="AN97" i="7"/>
  <c r="AN97" i="11"/>
  <c r="AN97" i="12" s="1"/>
  <c r="AN98" i="17" s="1"/>
  <c r="AN97" i="16"/>
  <c r="AP97" i="7"/>
  <c r="AP97" i="11"/>
  <c r="AP97" i="12"/>
  <c r="AP97" i="16"/>
  <c r="AP98" i="17"/>
  <c r="AR97" i="7"/>
  <c r="AR97" i="11"/>
  <c r="AR97" i="12" s="1"/>
  <c r="AR98" i="17" s="1"/>
  <c r="AR97" i="16"/>
  <c r="AT97" i="7"/>
  <c r="AT97" i="11"/>
  <c r="AT97" i="12"/>
  <c r="AT97" i="16"/>
  <c r="AT98" i="17"/>
  <c r="AV97" i="7"/>
  <c r="AV97" i="11"/>
  <c r="AV97" i="12" s="1"/>
  <c r="AV98" i="17" s="1"/>
  <c r="AV97" i="16"/>
  <c r="AX97" i="7"/>
  <c r="AX97" i="11"/>
  <c r="AX97" i="12"/>
  <c r="AX97" i="16"/>
  <c r="AX98" i="17"/>
  <c r="AZ97" i="7"/>
  <c r="AZ97" i="11"/>
  <c r="AZ97" i="12" s="1"/>
  <c r="AZ98" i="17" s="1"/>
  <c r="AZ97" i="16"/>
  <c r="BB97" i="7"/>
  <c r="BB97" i="11"/>
  <c r="BB97" i="12"/>
  <c r="BB97" i="16"/>
  <c r="BB98" i="17"/>
  <c r="BD97" i="7"/>
  <c r="BD97" i="11"/>
  <c r="BD97" i="12" s="1"/>
  <c r="BD98" i="17" s="1"/>
  <c r="BD97" i="16"/>
  <c r="BE97" i="11"/>
  <c r="BE97" i="16"/>
  <c r="D99" i="7"/>
  <c r="D99" i="11"/>
  <c r="D99" i="12"/>
  <c r="D99" i="16"/>
  <c r="D100" i="17"/>
  <c r="F99" i="11"/>
  <c r="F99" i="16"/>
  <c r="H99" i="7"/>
  <c r="H99" i="11"/>
  <c r="H99" i="12"/>
  <c r="H99" i="16"/>
  <c r="H100" i="17"/>
  <c r="J99" i="7"/>
  <c r="J99" i="11"/>
  <c r="J99" i="12" s="1"/>
  <c r="J100" i="17" s="1"/>
  <c r="J99" i="16"/>
  <c r="L99" i="7"/>
  <c r="L99" i="11"/>
  <c r="L99" i="12"/>
  <c r="L99" i="16"/>
  <c r="L100" i="17"/>
  <c r="N99" i="7"/>
  <c r="N99" i="11"/>
  <c r="N99" i="12" s="1"/>
  <c r="N100" i="17" s="1"/>
  <c r="N99" i="16"/>
  <c r="P99" i="7"/>
  <c r="P99" i="11"/>
  <c r="P99" i="12"/>
  <c r="P99" i="16"/>
  <c r="P100" i="17"/>
  <c r="R99" i="7"/>
  <c r="R99" i="11"/>
  <c r="R99" i="12" s="1"/>
  <c r="R100" i="17" s="1"/>
  <c r="R99" i="16"/>
  <c r="T99" i="7"/>
  <c r="T99" i="11"/>
  <c r="T99" i="12"/>
  <c r="T99" i="16"/>
  <c r="T100" i="17"/>
  <c r="V99" i="7"/>
  <c r="V99" i="11"/>
  <c r="V99" i="12" s="1"/>
  <c r="V100" i="17" s="1"/>
  <c r="V99" i="16"/>
  <c r="X99" i="7"/>
  <c r="X99" i="11"/>
  <c r="X99" i="12"/>
  <c r="X99" i="16"/>
  <c r="X100" i="17"/>
  <c r="Z99" i="7"/>
  <c r="Z99" i="11"/>
  <c r="Z99" i="12" s="1"/>
  <c r="Z100" i="17" s="1"/>
  <c r="Z99" i="16"/>
  <c r="AB99" i="7"/>
  <c r="AB99" i="11"/>
  <c r="AB99" i="12"/>
  <c r="AB99" i="16"/>
  <c r="AB100" i="17"/>
  <c r="AD99" i="7"/>
  <c r="AD99" i="11"/>
  <c r="AD99" i="12" s="1"/>
  <c r="AD100" i="17" s="1"/>
  <c r="AD99" i="16"/>
  <c r="AF99" i="7"/>
  <c r="AF99" i="11"/>
  <c r="AF99" i="12"/>
  <c r="AF99" i="16"/>
  <c r="AF100" i="17"/>
  <c r="AH99" i="7"/>
  <c r="AH99" i="11"/>
  <c r="AH99" i="12" s="1"/>
  <c r="AH100" i="17" s="1"/>
  <c r="AH99" i="16"/>
  <c r="AJ99" i="7"/>
  <c r="AJ99" i="11"/>
  <c r="AJ99" i="12"/>
  <c r="AJ99" i="16"/>
  <c r="AJ100" i="17"/>
  <c r="AL99" i="7"/>
  <c r="AL99" i="11"/>
  <c r="AL99" i="12" s="1"/>
  <c r="AL100" i="17" s="1"/>
  <c r="AL99" i="16"/>
  <c r="AN99" i="7"/>
  <c r="AN99" i="11"/>
  <c r="AN99" i="12"/>
  <c r="AN99" i="16"/>
  <c r="AN100" i="17"/>
  <c r="AP99" i="7"/>
  <c r="AP99" i="11"/>
  <c r="AP99" i="12" s="1"/>
  <c r="AP100" i="17" s="1"/>
  <c r="AP99" i="16"/>
  <c r="AR99" i="7"/>
  <c r="AR99" i="11"/>
  <c r="AR99" i="12"/>
  <c r="AR99" i="16"/>
  <c r="AR100" i="17"/>
  <c r="AT99" i="7"/>
  <c r="AT99" i="11"/>
  <c r="AT99" i="12" s="1"/>
  <c r="AT100" i="17" s="1"/>
  <c r="AT99" i="16"/>
  <c r="AV99" i="7"/>
  <c r="AV99" i="11"/>
  <c r="AV99" i="12"/>
  <c r="AV99" i="16"/>
  <c r="AV100" i="17"/>
  <c r="AX99" i="7"/>
  <c r="AX99" i="11"/>
  <c r="AX99" i="12" s="1"/>
  <c r="AX100" i="17" s="1"/>
  <c r="AX99" i="16"/>
  <c r="AZ99" i="7"/>
  <c r="AZ99" i="11"/>
  <c r="AZ99" i="12"/>
  <c r="AZ99" i="16"/>
  <c r="AZ100" i="17"/>
  <c r="BB99" i="7"/>
  <c r="BB99" i="11"/>
  <c r="BB99" i="12" s="1"/>
  <c r="BB100" i="17" s="1"/>
  <c r="BB99" i="16"/>
  <c r="BD99" i="7"/>
  <c r="BD99" i="11"/>
  <c r="BD99" i="12"/>
  <c r="BD99" i="16"/>
  <c r="BD100" i="17"/>
  <c r="BE99" i="7"/>
  <c r="BE99" i="11"/>
  <c r="BE99" i="12" s="1"/>
  <c r="BE100" i="17" s="1"/>
  <c r="BE99" i="16"/>
  <c r="D103" i="7"/>
  <c r="D103" i="11"/>
  <c r="D103" i="12"/>
  <c r="D103" i="16"/>
  <c r="D104" i="17"/>
  <c r="F103" i="7"/>
  <c r="F103" i="11"/>
  <c r="F103" i="12" s="1"/>
  <c r="F103" i="16"/>
  <c r="H103" i="7"/>
  <c r="H103" i="11"/>
  <c r="H103" i="12"/>
  <c r="H103" i="16"/>
  <c r="H104" i="17"/>
  <c r="J103" i="7"/>
  <c r="J103" i="11"/>
  <c r="J103" i="12" s="1"/>
  <c r="J104" i="17" s="1"/>
  <c r="J103" i="16"/>
  <c r="L103" i="7"/>
  <c r="L103" i="11"/>
  <c r="L103" i="12"/>
  <c r="L103" i="16"/>
  <c r="L104" i="17"/>
  <c r="N103" i="7"/>
  <c r="N103" i="11"/>
  <c r="N103" i="12" s="1"/>
  <c r="N104" i="17" s="1"/>
  <c r="N103" i="16"/>
  <c r="P103" i="7"/>
  <c r="P103" i="11"/>
  <c r="P103" i="12"/>
  <c r="P103" i="16"/>
  <c r="P104" i="17"/>
  <c r="R103" i="7"/>
  <c r="R103" i="11"/>
  <c r="R103" i="12" s="1"/>
  <c r="R104" i="17" s="1"/>
  <c r="R103" i="16"/>
  <c r="T103" i="7"/>
  <c r="T103" i="11"/>
  <c r="T103" i="12"/>
  <c r="T103" i="16"/>
  <c r="T104" i="17"/>
  <c r="V103" i="7"/>
  <c r="V103" i="11"/>
  <c r="V103" i="12" s="1"/>
  <c r="V104" i="17" s="1"/>
  <c r="V103" i="16"/>
  <c r="X103" i="7"/>
  <c r="X103" i="11"/>
  <c r="X103" i="12"/>
  <c r="X103" i="16"/>
  <c r="X104" i="17"/>
  <c r="Z103" i="7"/>
  <c r="Z103" i="11"/>
  <c r="Z103" i="12" s="1"/>
  <c r="Z104" i="17" s="1"/>
  <c r="Z103" i="16"/>
  <c r="AB103" i="7"/>
  <c r="AB103" i="11"/>
  <c r="AB103" i="12"/>
  <c r="AB103" i="16"/>
  <c r="AB104" i="17"/>
  <c r="AD103" i="7"/>
  <c r="AD103" i="11"/>
  <c r="AD103" i="12" s="1"/>
  <c r="AD104" i="17" s="1"/>
  <c r="AD103" i="16"/>
  <c r="AF103" i="7"/>
  <c r="AF103" i="11"/>
  <c r="AF103" i="12"/>
  <c r="AF103" i="16"/>
  <c r="AF104" i="17"/>
  <c r="AH103" i="7"/>
  <c r="AH103" i="11"/>
  <c r="AH103" i="12" s="1"/>
  <c r="AH104" i="17" s="1"/>
  <c r="AH103" i="16"/>
  <c r="AJ103" i="7"/>
  <c r="AJ103" i="11"/>
  <c r="AJ103" i="12"/>
  <c r="AJ103" i="16"/>
  <c r="AJ104" i="17"/>
  <c r="AL103" i="7"/>
  <c r="AL103" i="11"/>
  <c r="AL103" i="12" s="1"/>
  <c r="AL104" i="17" s="1"/>
  <c r="AL103" i="16"/>
  <c r="AN103" i="7"/>
  <c r="AN103" i="11"/>
  <c r="AN103" i="12"/>
  <c r="AN103" i="16"/>
  <c r="AN104" i="17"/>
  <c r="AP103" i="7"/>
  <c r="AP103" i="11"/>
  <c r="AP103" i="12" s="1"/>
  <c r="AP104" i="17" s="1"/>
  <c r="AP103" i="16"/>
  <c r="AR103" i="7"/>
  <c r="AR103" i="11"/>
  <c r="AR103" i="12"/>
  <c r="AR103" i="16"/>
  <c r="AR104" i="17"/>
  <c r="AT103" i="7"/>
  <c r="AT103" i="11"/>
  <c r="AT103" i="12" s="1"/>
  <c r="AT104" i="17" s="1"/>
  <c r="AT103" i="16"/>
  <c r="AV103" i="7"/>
  <c r="AV103" i="11"/>
  <c r="AV103" i="12"/>
  <c r="AV103" i="16"/>
  <c r="AV104" i="17"/>
  <c r="AX103" i="7"/>
  <c r="AX103" i="11"/>
  <c r="AX103" i="12" s="1"/>
  <c r="AX104" i="17" s="1"/>
  <c r="AX103" i="16"/>
  <c r="AZ103" i="7"/>
  <c r="AZ103" i="11"/>
  <c r="AZ103" i="12"/>
  <c r="AZ103" i="16"/>
  <c r="AZ104" i="17"/>
  <c r="BB103" i="7"/>
  <c r="BB103" i="11"/>
  <c r="BB103" i="12" s="1"/>
  <c r="BB104" i="17" s="1"/>
  <c r="BB103" i="16"/>
  <c r="BD103" i="7"/>
  <c r="BD103" i="11"/>
  <c r="BD103" i="12"/>
  <c r="BD103" i="16"/>
  <c r="BD104" i="17"/>
  <c r="BE103" i="7"/>
  <c r="BE103" i="11"/>
  <c r="BE103" i="12" s="1"/>
  <c r="BE104" i="17" s="1"/>
  <c r="BE103" i="16"/>
  <c r="D104" i="7"/>
  <c r="D104" i="11"/>
  <c r="D104" i="12"/>
  <c r="D104" i="16"/>
  <c r="D105" i="17"/>
  <c r="F104" i="11"/>
  <c r="F104" i="16"/>
  <c r="H104" i="7"/>
  <c r="H104" i="11"/>
  <c r="H104" i="12"/>
  <c r="H104" i="16"/>
  <c r="H105" i="17"/>
  <c r="J104" i="7"/>
  <c r="J104" i="11"/>
  <c r="J104" i="12" s="1"/>
  <c r="J105" i="17" s="1"/>
  <c r="J104" i="16"/>
  <c r="L104" i="7"/>
  <c r="L104" i="11"/>
  <c r="L104" i="12"/>
  <c r="L104" i="16"/>
  <c r="L105" i="17"/>
  <c r="N104" i="7"/>
  <c r="N104" i="11"/>
  <c r="N104" i="12" s="1"/>
  <c r="N105" i="17" s="1"/>
  <c r="N104" i="16"/>
  <c r="P104" i="7"/>
  <c r="P104" i="11"/>
  <c r="P104" i="12"/>
  <c r="P104" i="16"/>
  <c r="P105" i="17"/>
  <c r="R104" i="7"/>
  <c r="R104" i="11"/>
  <c r="R104" i="12" s="1"/>
  <c r="R105" i="17" s="1"/>
  <c r="R104" i="16"/>
  <c r="T104" i="7"/>
  <c r="T104" i="11"/>
  <c r="T104" i="12"/>
  <c r="T104" i="16"/>
  <c r="T105" i="17"/>
  <c r="V104" i="7"/>
  <c r="V104" i="11"/>
  <c r="V104" i="12" s="1"/>
  <c r="V105" i="17" s="1"/>
  <c r="V104" i="16"/>
  <c r="X104" i="7"/>
  <c r="X104" i="11"/>
  <c r="X104" i="12"/>
  <c r="X104" i="16"/>
  <c r="X105" i="17"/>
  <c r="Z104" i="7"/>
  <c r="Z104" i="11"/>
  <c r="Z104" i="12" s="1"/>
  <c r="Z105" i="17" s="1"/>
  <c r="Z104" i="16"/>
  <c r="AB104" i="7"/>
  <c r="AB104" i="11"/>
  <c r="AB104" i="12"/>
  <c r="AB104" i="16"/>
  <c r="AB105" i="17"/>
  <c r="AD104" i="7"/>
  <c r="AD104" i="11"/>
  <c r="AD104" i="12" s="1"/>
  <c r="AD105" i="17" s="1"/>
  <c r="AD104" i="16"/>
  <c r="AF104" i="7"/>
  <c r="AF104" i="11"/>
  <c r="AF104" i="12"/>
  <c r="AF104" i="16"/>
  <c r="AF105" i="17"/>
  <c r="AH104" i="7"/>
  <c r="AH104" i="11"/>
  <c r="AH104" i="12" s="1"/>
  <c r="AH105" i="17" s="1"/>
  <c r="AH104" i="16"/>
  <c r="AJ104" i="7"/>
  <c r="AJ104" i="11"/>
  <c r="AJ104" i="12"/>
  <c r="AJ104" i="16"/>
  <c r="AJ105" i="17"/>
  <c r="AL104" i="7"/>
  <c r="AL104" i="11"/>
  <c r="AL104" i="12" s="1"/>
  <c r="AL105" i="17" s="1"/>
  <c r="AL104" i="16"/>
  <c r="AN104" i="7"/>
  <c r="AN104" i="11"/>
  <c r="AN104" i="12"/>
  <c r="AN104" i="16"/>
  <c r="AN105" i="17"/>
  <c r="AP104" i="7"/>
  <c r="AP104" i="11"/>
  <c r="AP104" i="12" s="1"/>
  <c r="AP105" i="17" s="1"/>
  <c r="AP104" i="16"/>
  <c r="AR104" i="7"/>
  <c r="AR104" i="11"/>
  <c r="AR104" i="12"/>
  <c r="AR104" i="16"/>
  <c r="AR105" i="17"/>
  <c r="AT104" i="7"/>
  <c r="AT104" i="11"/>
  <c r="AT104" i="12" s="1"/>
  <c r="AT105" i="17" s="1"/>
  <c r="AT104" i="16"/>
  <c r="AV104" i="7"/>
  <c r="AV104" i="11"/>
  <c r="AV104" i="12"/>
  <c r="AV104" i="16"/>
  <c r="AV105" i="17"/>
  <c r="AX104" i="7"/>
  <c r="AX104" i="11"/>
  <c r="AX104" i="12" s="1"/>
  <c r="AX105" i="17" s="1"/>
  <c r="AX104" i="16"/>
  <c r="AZ104" i="7"/>
  <c r="AZ104" i="11"/>
  <c r="AZ104" i="12"/>
  <c r="AZ104" i="16"/>
  <c r="AZ105" i="17"/>
  <c r="BB104" i="7"/>
  <c r="BB104" i="11"/>
  <c r="BB104" i="12" s="1"/>
  <c r="BB105" i="17" s="1"/>
  <c r="BB104" i="16"/>
  <c r="BD104" i="7"/>
  <c r="BD104" i="11"/>
  <c r="BD104" i="12"/>
  <c r="BD104" i="16"/>
  <c r="BD105" i="17"/>
  <c r="BE104" i="7"/>
  <c r="BE104" i="11"/>
  <c r="BE104" i="12" s="1"/>
  <c r="BE105" i="17" s="1"/>
  <c r="BE104" i="16"/>
  <c r="D106" i="7"/>
  <c r="D106" i="11"/>
  <c r="D106" i="12" s="1"/>
  <c r="D106" i="16"/>
  <c r="F106" i="7"/>
  <c r="F106" i="11"/>
  <c r="F106" i="12"/>
  <c r="F106" i="16"/>
  <c r="F107" i="17"/>
  <c r="H106" i="7"/>
  <c r="H106" i="11"/>
  <c r="H106" i="12" s="1"/>
  <c r="H107" i="17" s="1"/>
  <c r="H106" i="16"/>
  <c r="J106" i="7"/>
  <c r="J106" i="11"/>
  <c r="J106" i="12"/>
  <c r="J106" i="16"/>
  <c r="J107" i="17"/>
  <c r="L106" i="7"/>
  <c r="L106" i="11"/>
  <c r="L106" i="12" s="1"/>
  <c r="L107" i="17" s="1"/>
  <c r="L106" i="16"/>
  <c r="N106" i="7"/>
  <c r="N106" i="11"/>
  <c r="N106" i="12"/>
  <c r="N106" i="16"/>
  <c r="N107" i="17"/>
  <c r="P106" i="7"/>
  <c r="P106" i="11"/>
  <c r="P106" i="12" s="1"/>
  <c r="P107" i="17" s="1"/>
  <c r="P106" i="16"/>
  <c r="R106" i="7"/>
  <c r="R106" i="11"/>
  <c r="R106" i="12"/>
  <c r="R106" i="16"/>
  <c r="R107" i="17"/>
  <c r="T106" i="7"/>
  <c r="T106" i="11"/>
  <c r="T106" i="12" s="1"/>
  <c r="T107" i="17" s="1"/>
  <c r="T106" i="16"/>
  <c r="V106" i="7"/>
  <c r="V106" i="11"/>
  <c r="V106" i="12"/>
  <c r="V106" i="16"/>
  <c r="V107" i="17"/>
  <c r="X106" i="7"/>
  <c r="X106" i="11"/>
  <c r="X106" i="12" s="1"/>
  <c r="X107" i="17" s="1"/>
  <c r="X106" i="16"/>
  <c r="Z106" i="7"/>
  <c r="Z106" i="11"/>
  <c r="Z106" i="12"/>
  <c r="Z106" i="16"/>
  <c r="Z107" i="17"/>
  <c r="AB106" i="7"/>
  <c r="AB106" i="11"/>
  <c r="AB106" i="12" s="1"/>
  <c r="AB107" i="17" s="1"/>
  <c r="AB106" i="16"/>
  <c r="AD106" i="7"/>
  <c r="AD106" i="11"/>
  <c r="AD106" i="12"/>
  <c r="AD106" i="16"/>
  <c r="AD107" i="17"/>
  <c r="AF106" i="7"/>
  <c r="AF106" i="11"/>
  <c r="AF106" i="12" s="1"/>
  <c r="AF107" i="17" s="1"/>
  <c r="AF106" i="16"/>
  <c r="AH106" i="7"/>
  <c r="AH106" i="11"/>
  <c r="AH106" i="12"/>
  <c r="AH106" i="16"/>
  <c r="AH107" i="17"/>
  <c r="AJ106" i="7"/>
  <c r="AJ106" i="11"/>
  <c r="AJ106" i="12" s="1"/>
  <c r="AJ107" i="17" s="1"/>
  <c r="AJ106" i="16"/>
  <c r="AL106" i="7"/>
  <c r="AL106" i="11"/>
  <c r="AL106" i="12"/>
  <c r="AL106" i="16"/>
  <c r="AL107" i="17"/>
  <c r="AN106" i="7"/>
  <c r="AN106" i="11"/>
  <c r="AN106" i="12" s="1"/>
  <c r="AN107" i="17" s="1"/>
  <c r="AN106" i="16"/>
  <c r="AP106" i="7"/>
  <c r="AP106" i="11"/>
  <c r="AP106" i="12"/>
  <c r="AP106" i="16"/>
  <c r="AP107" i="17"/>
  <c r="AR106" i="7"/>
  <c r="AR106" i="11"/>
  <c r="AR106" i="12" s="1"/>
  <c r="AR107" i="17" s="1"/>
  <c r="AR106" i="16"/>
  <c r="AT106" i="7"/>
  <c r="AT106" i="11"/>
  <c r="AT106" i="12"/>
  <c r="AT106" i="16"/>
  <c r="AT107" i="17"/>
  <c r="AV106" i="7"/>
  <c r="AV106" i="11"/>
  <c r="AV106" i="12" s="1"/>
  <c r="AV107" i="17" s="1"/>
  <c r="AV106" i="16"/>
  <c r="AX106" i="7"/>
  <c r="AX106" i="11"/>
  <c r="AX106" i="12"/>
  <c r="AX106" i="16"/>
  <c r="AX107" i="17"/>
  <c r="AZ106" i="7"/>
  <c r="AZ106" i="11"/>
  <c r="AZ106" i="12" s="1"/>
  <c r="AZ107" i="17" s="1"/>
  <c r="AZ106" i="16"/>
  <c r="BB106" i="7"/>
  <c r="BB106" i="11"/>
  <c r="BB106" i="12"/>
  <c r="BB106" i="16"/>
  <c r="BB107" i="17"/>
  <c r="BD106" i="7"/>
  <c r="BD106" i="11"/>
  <c r="BD106" i="12" s="1"/>
  <c r="BD107" i="17" s="1"/>
  <c r="BD106" i="16"/>
  <c r="BE106" i="7"/>
  <c r="BE106" i="11"/>
  <c r="BE106" i="12"/>
  <c r="BE106" i="16"/>
  <c r="BE107" i="17"/>
  <c r="D109" i="7"/>
  <c r="D109" i="11"/>
  <c r="D109" i="12" s="1"/>
  <c r="D109" i="16"/>
  <c r="F109" i="7"/>
  <c r="F109" i="11"/>
  <c r="F109" i="12"/>
  <c r="F109" i="16"/>
  <c r="F110" i="17"/>
  <c r="H109" i="7"/>
  <c r="H109" i="11"/>
  <c r="H109" i="12" s="1"/>
  <c r="H110" i="17" s="1"/>
  <c r="H109" i="16"/>
  <c r="J109" i="7"/>
  <c r="J109" i="11"/>
  <c r="J109" i="12"/>
  <c r="J109" i="16"/>
  <c r="J110" i="17"/>
  <c r="L109" i="7"/>
  <c r="L109" i="11"/>
  <c r="L109" i="12" s="1"/>
  <c r="L110" i="17" s="1"/>
  <c r="L109" i="16"/>
  <c r="N109" i="7"/>
  <c r="N109" i="11"/>
  <c r="N109" i="12"/>
  <c r="N109" i="16"/>
  <c r="N110" i="17"/>
  <c r="P109" i="7"/>
  <c r="P109" i="11"/>
  <c r="P109" i="12" s="1"/>
  <c r="P110" i="17" s="1"/>
  <c r="P109" i="16"/>
  <c r="R109" i="7"/>
  <c r="R109" i="11"/>
  <c r="R109" i="12"/>
  <c r="R109" i="16"/>
  <c r="R110" i="17"/>
  <c r="T109" i="7"/>
  <c r="T109" i="11"/>
  <c r="T109" i="12" s="1"/>
  <c r="T110" i="17" s="1"/>
  <c r="T109" i="16"/>
  <c r="V109" i="7"/>
  <c r="V109" i="11"/>
  <c r="V109" i="12"/>
  <c r="V109" i="16"/>
  <c r="V110" i="17"/>
  <c r="X109" i="7"/>
  <c r="X109" i="11"/>
  <c r="X109" i="12" s="1"/>
  <c r="X110" i="17" s="1"/>
  <c r="X109" i="16"/>
  <c r="Z109" i="7"/>
  <c r="Z109" i="11"/>
  <c r="Z109" i="12"/>
  <c r="Z109" i="16"/>
  <c r="Z110" i="17"/>
  <c r="AB109" i="7"/>
  <c r="AB109" i="11"/>
  <c r="AB109" i="12" s="1"/>
  <c r="AB110" i="17" s="1"/>
  <c r="AB109" i="16"/>
  <c r="AD109" i="7"/>
  <c r="AD109" i="11"/>
  <c r="AD109" i="12"/>
  <c r="AD109" i="16"/>
  <c r="AD110" i="17"/>
  <c r="AF109" i="7"/>
  <c r="AF109" i="11"/>
  <c r="AF109" i="12" s="1"/>
  <c r="AF110" i="17" s="1"/>
  <c r="AF109" i="16"/>
  <c r="AH109" i="7"/>
  <c r="AH109" i="11"/>
  <c r="AH109" i="12"/>
  <c r="AH109" i="16"/>
  <c r="AH110" i="17"/>
  <c r="AJ109" i="7"/>
  <c r="AJ109" i="11"/>
  <c r="AJ109" i="12" s="1"/>
  <c r="AJ110" i="17" s="1"/>
  <c r="AJ109" i="16"/>
  <c r="AL109" i="7"/>
  <c r="AL109" i="11"/>
  <c r="AL109" i="12"/>
  <c r="AL109" i="16"/>
  <c r="AL110" i="17"/>
  <c r="AN109" i="7"/>
  <c r="AN109" i="11"/>
  <c r="AN109" i="12" s="1"/>
  <c r="AN110" i="17" s="1"/>
  <c r="AN109" i="16"/>
  <c r="AP109" i="7"/>
  <c r="AP109" i="11"/>
  <c r="AP109" i="12"/>
  <c r="AP109" i="16"/>
  <c r="AP110" i="17"/>
  <c r="AR109" i="7"/>
  <c r="AR109" i="11"/>
  <c r="AR109" i="12" s="1"/>
  <c r="AR110" i="17" s="1"/>
  <c r="AR109" i="16"/>
  <c r="AT109" i="7"/>
  <c r="AT109" i="11"/>
  <c r="AT109" i="12"/>
  <c r="AT109" i="16"/>
  <c r="AT110" i="17"/>
  <c r="AV109" i="7"/>
  <c r="AV109" i="11"/>
  <c r="AV109" i="12" s="1"/>
  <c r="AV110" i="17" s="1"/>
  <c r="AV109" i="16"/>
  <c r="AX109" i="7"/>
  <c r="AX109" i="11"/>
  <c r="AX109" i="12"/>
  <c r="AX109" i="16"/>
  <c r="AX110" i="17"/>
  <c r="AZ109" i="7"/>
  <c r="AZ109" i="11"/>
  <c r="AZ109" i="12" s="1"/>
  <c r="AZ110" i="17" s="1"/>
  <c r="AZ109" i="16"/>
  <c r="BB109" i="7"/>
  <c r="BB109" i="11"/>
  <c r="BB109" i="12"/>
  <c r="BB109" i="16"/>
  <c r="BB110" i="17"/>
  <c r="BD109" i="7"/>
  <c r="BD109" i="11"/>
  <c r="BD109" i="12" s="1"/>
  <c r="BD110" i="17" s="1"/>
  <c r="BD109" i="16"/>
  <c r="BE109" i="7"/>
  <c r="BE109" i="11"/>
  <c r="BE109" i="12"/>
  <c r="BE109" i="16"/>
  <c r="BE110" i="17"/>
  <c r="D87" i="7"/>
  <c r="D87" i="11"/>
  <c r="D87" i="12" s="1"/>
  <c r="D87" i="16"/>
  <c r="F87" i="7"/>
  <c r="F87" i="11"/>
  <c r="F87" i="12"/>
  <c r="F87" i="16"/>
  <c r="F88" i="17"/>
  <c r="H87" i="7"/>
  <c r="H87" i="11"/>
  <c r="H87" i="12" s="1"/>
  <c r="H88" i="17" s="1"/>
  <c r="H87" i="16"/>
  <c r="J87" i="7"/>
  <c r="J87" i="11"/>
  <c r="J87" i="12"/>
  <c r="J87" i="16"/>
  <c r="J88" i="17"/>
  <c r="L87" i="7"/>
  <c r="L87" i="11"/>
  <c r="L87" i="12" s="1"/>
  <c r="L88" i="17" s="1"/>
  <c r="L87" i="16"/>
  <c r="N87" i="7"/>
  <c r="N87" i="11"/>
  <c r="N87" i="12"/>
  <c r="N87" i="16"/>
  <c r="N88" i="17"/>
  <c r="P87" i="7"/>
  <c r="P87" i="11"/>
  <c r="P87" i="12" s="1"/>
  <c r="P88" i="17" s="1"/>
  <c r="P87" i="16"/>
  <c r="R87" i="7"/>
  <c r="R87" i="11"/>
  <c r="R87" i="12"/>
  <c r="R87" i="16"/>
  <c r="R88" i="17"/>
  <c r="T87" i="7"/>
  <c r="T87" i="11"/>
  <c r="T87" i="12" s="1"/>
  <c r="T88" i="17" s="1"/>
  <c r="T87" i="16"/>
  <c r="V87" i="7"/>
  <c r="V87" i="11"/>
  <c r="V87" i="12"/>
  <c r="V87" i="16"/>
  <c r="V88" i="17"/>
  <c r="X87" i="7"/>
  <c r="X87" i="11"/>
  <c r="X87" i="12" s="1"/>
  <c r="X88" i="17" s="1"/>
  <c r="X87" i="16"/>
  <c r="Z87" i="7"/>
  <c r="Z87" i="11"/>
  <c r="Z87" i="12"/>
  <c r="Z87" i="16"/>
  <c r="Z88" i="17"/>
  <c r="AB87" i="7"/>
  <c r="AB87" i="11"/>
  <c r="AB87" i="12" s="1"/>
  <c r="AB88" i="17" s="1"/>
  <c r="AB87" i="16"/>
  <c r="AD87" i="7"/>
  <c r="AD87" i="11"/>
  <c r="AD87" i="12"/>
  <c r="AD87" i="16"/>
  <c r="AD88" i="17"/>
  <c r="AF87" i="7"/>
  <c r="AF87" i="11"/>
  <c r="AF87" i="12" s="1"/>
  <c r="AF88" i="17" s="1"/>
  <c r="AF87" i="16"/>
  <c r="AH87" i="7"/>
  <c r="AH87" i="11"/>
  <c r="AH87" i="12"/>
  <c r="AH87" i="16"/>
  <c r="AH88" i="17"/>
  <c r="AJ87" i="7"/>
  <c r="AJ87" i="11"/>
  <c r="AJ87" i="12" s="1"/>
  <c r="AJ88" i="17" s="1"/>
  <c r="AJ87" i="16"/>
  <c r="AL87" i="7"/>
  <c r="AL87" i="11"/>
  <c r="AL87" i="12"/>
  <c r="AL87" i="16"/>
  <c r="AL88" i="17"/>
  <c r="AN87" i="7"/>
  <c r="AN87" i="11"/>
  <c r="AN87" i="12" s="1"/>
  <c r="AN88" i="17" s="1"/>
  <c r="AN87" i="16"/>
  <c r="AP87" i="7"/>
  <c r="AP87" i="11"/>
  <c r="AP87" i="12"/>
  <c r="AP87" i="16"/>
  <c r="AP88" i="17"/>
  <c r="AR87" i="7"/>
  <c r="AR87" i="11"/>
  <c r="AR87" i="12" s="1"/>
  <c r="AR88" i="17" s="1"/>
  <c r="AR87" i="16"/>
  <c r="AT87" i="7"/>
  <c r="AT87" i="11"/>
  <c r="AT87" i="12"/>
  <c r="AT87" i="16"/>
  <c r="AT88" i="17"/>
  <c r="AV87" i="7"/>
  <c r="AV87" i="11"/>
  <c r="AV87" i="12" s="1"/>
  <c r="AV88" i="17" s="1"/>
  <c r="AV87" i="16"/>
  <c r="AX87" i="7"/>
  <c r="AX87" i="11"/>
  <c r="AX87" i="12"/>
  <c r="AX87" i="16"/>
  <c r="AX88" i="17"/>
  <c r="AZ87" i="7"/>
  <c r="AZ87" i="11"/>
  <c r="AZ87" i="12" s="1"/>
  <c r="AZ88" i="17" s="1"/>
  <c r="AZ87" i="16"/>
  <c r="BB87" i="7"/>
  <c r="BB87" i="11"/>
  <c r="BB87" i="12"/>
  <c r="BB87" i="16"/>
  <c r="BB88" i="17"/>
  <c r="BD87" i="7"/>
  <c r="BD87" i="11"/>
  <c r="BD87" i="12" s="1"/>
  <c r="BD88" i="17" s="1"/>
  <c r="BD87" i="16"/>
  <c r="BE87" i="7"/>
  <c r="BE87" i="11"/>
  <c r="BE87" i="12"/>
  <c r="BE87" i="16"/>
  <c r="BE88" i="17"/>
  <c r="D101" i="7"/>
  <c r="D101" i="11"/>
  <c r="D101" i="12" s="1"/>
  <c r="D101" i="16"/>
  <c r="F101" i="7"/>
  <c r="F101" i="11"/>
  <c r="F101" i="12"/>
  <c r="F101" i="16"/>
  <c r="F102" i="17"/>
  <c r="H101" i="7"/>
  <c r="H101" i="11"/>
  <c r="H101" i="12" s="1"/>
  <c r="H102" i="17" s="1"/>
  <c r="H101" i="16"/>
  <c r="J101" i="7"/>
  <c r="J101" i="11"/>
  <c r="J101" i="12"/>
  <c r="J101" i="16"/>
  <c r="J102" i="17"/>
  <c r="L101" i="7"/>
  <c r="L101" i="11"/>
  <c r="L101" i="12" s="1"/>
  <c r="L102" i="17" s="1"/>
  <c r="L101" i="16"/>
  <c r="N101" i="7"/>
  <c r="N101" i="11"/>
  <c r="N101" i="12"/>
  <c r="N101" i="16"/>
  <c r="N102" i="17"/>
  <c r="P101" i="7"/>
  <c r="P101" i="11"/>
  <c r="P101" i="12" s="1"/>
  <c r="P102" i="17" s="1"/>
  <c r="P101" i="16"/>
  <c r="R101" i="7"/>
  <c r="R101" i="11"/>
  <c r="R101" i="12"/>
  <c r="R101" i="16"/>
  <c r="R102" i="17"/>
  <c r="T101" i="7"/>
  <c r="T101" i="11"/>
  <c r="T101" i="12" s="1"/>
  <c r="T102" i="17" s="1"/>
  <c r="T101" i="16"/>
  <c r="V101" i="7"/>
  <c r="V101" i="11"/>
  <c r="V101" i="12"/>
  <c r="V101" i="16"/>
  <c r="V102" i="17"/>
  <c r="X101" i="7"/>
  <c r="X101" i="11"/>
  <c r="X101" i="12" s="1"/>
  <c r="X102" i="17" s="1"/>
  <c r="X101" i="16"/>
  <c r="Z101" i="7"/>
  <c r="Z101" i="11"/>
  <c r="Z101" i="12"/>
  <c r="Z101" i="16"/>
  <c r="Z102" i="17"/>
  <c r="AB101" i="7"/>
  <c r="AB101" i="11"/>
  <c r="AB101" i="12" s="1"/>
  <c r="AB102" i="17" s="1"/>
  <c r="AB101" i="16"/>
  <c r="AD101" i="7"/>
  <c r="AD101" i="11"/>
  <c r="AD101" i="12"/>
  <c r="AD101" i="16"/>
  <c r="AD102" i="17"/>
  <c r="AF101" i="7"/>
  <c r="AF101" i="11"/>
  <c r="AF101" i="12" s="1"/>
  <c r="AF102" i="17" s="1"/>
  <c r="AF101" i="16"/>
  <c r="AH101" i="7"/>
  <c r="AH101" i="11"/>
  <c r="AH101" i="12"/>
  <c r="AH101" i="16"/>
  <c r="AH102" i="17"/>
  <c r="AJ101" i="7"/>
  <c r="AJ101" i="11"/>
  <c r="AJ101" i="12" s="1"/>
  <c r="AJ102" i="17" s="1"/>
  <c r="AJ101" i="16"/>
  <c r="AL101" i="7"/>
  <c r="AL101" i="11"/>
  <c r="AL101" i="12"/>
  <c r="AL101" i="16"/>
  <c r="AL102" i="17"/>
  <c r="AN101" i="7"/>
  <c r="AN101" i="11"/>
  <c r="AN101" i="12" s="1"/>
  <c r="AN102" i="17" s="1"/>
  <c r="AN101" i="16"/>
  <c r="AP101" i="7"/>
  <c r="AP101" i="11"/>
  <c r="AP101" i="12"/>
  <c r="AP101" i="16"/>
  <c r="AP102" i="17"/>
  <c r="AR101" i="7"/>
  <c r="AR101" i="11"/>
  <c r="AR101" i="12" s="1"/>
  <c r="AR102" i="17" s="1"/>
  <c r="AR101" i="16"/>
  <c r="AT101" i="7"/>
  <c r="AT101" i="11"/>
  <c r="AT101" i="12"/>
  <c r="AT101" i="16"/>
  <c r="AT102" i="17"/>
  <c r="AV101" i="7"/>
  <c r="AV101" i="11"/>
  <c r="AV101" i="12" s="1"/>
  <c r="AV102" i="17" s="1"/>
  <c r="AV101" i="16"/>
  <c r="AX101" i="7"/>
  <c r="AX101" i="11"/>
  <c r="AX101" i="12"/>
  <c r="AX101" i="16"/>
  <c r="AX102" i="17"/>
  <c r="AZ101" i="7"/>
  <c r="AZ101" i="11"/>
  <c r="AZ101" i="12" s="1"/>
  <c r="AZ102" i="17" s="1"/>
  <c r="AZ101" i="16"/>
  <c r="BB101" i="7"/>
  <c r="BB101" i="11"/>
  <c r="BB101" i="12"/>
  <c r="BB101" i="16"/>
  <c r="BB102" i="17"/>
  <c r="BD101" i="7"/>
  <c r="BD101" i="11"/>
  <c r="BD101" i="12" s="1"/>
  <c r="BD102" i="17" s="1"/>
  <c r="BD101" i="16"/>
  <c r="BE101" i="7"/>
  <c r="BE101" i="11"/>
  <c r="BE101" i="12"/>
  <c r="BE101" i="16"/>
  <c r="BE102" i="17"/>
  <c r="D84" i="7"/>
  <c r="D84" i="11"/>
  <c r="D84" i="12" s="1"/>
  <c r="D84" i="16"/>
  <c r="F84" i="7"/>
  <c r="F84" i="11"/>
  <c r="F84" i="12"/>
  <c r="F84" i="16"/>
  <c r="F85" i="17"/>
  <c r="H84" i="7"/>
  <c r="H84" i="11"/>
  <c r="H84" i="12" s="1"/>
  <c r="H85" i="17" s="1"/>
  <c r="H84" i="16"/>
  <c r="J84" i="7"/>
  <c r="J84" i="11"/>
  <c r="J84" i="12"/>
  <c r="J84" i="16"/>
  <c r="J85" i="17"/>
  <c r="L84" i="7"/>
  <c r="L84" i="11"/>
  <c r="L84" i="12" s="1"/>
  <c r="L85" i="17" s="1"/>
  <c r="L84" i="16"/>
  <c r="N84" i="7"/>
  <c r="N84" i="11"/>
  <c r="N84" i="12"/>
  <c r="N84" i="16"/>
  <c r="N85" i="17"/>
  <c r="P84" i="7"/>
  <c r="P84" i="11"/>
  <c r="P84" i="12" s="1"/>
  <c r="P85" i="17" s="1"/>
  <c r="P84" i="16"/>
  <c r="R84" i="7"/>
  <c r="R84" i="11"/>
  <c r="R84" i="12"/>
  <c r="R84" i="16"/>
  <c r="R85" i="17"/>
  <c r="T84" i="7"/>
  <c r="T84" i="11"/>
  <c r="T84" i="12" s="1"/>
  <c r="T85" i="17" s="1"/>
  <c r="T84" i="16"/>
  <c r="V84" i="7"/>
  <c r="V84" i="11"/>
  <c r="V84" i="12"/>
  <c r="V84" i="16"/>
  <c r="V85" i="17"/>
  <c r="X84" i="7"/>
  <c r="X84" i="11"/>
  <c r="X84" i="12" s="1"/>
  <c r="X85" i="17" s="1"/>
  <c r="X84" i="16"/>
  <c r="Z84" i="7"/>
  <c r="Z84" i="11"/>
  <c r="Z84" i="12"/>
  <c r="Z84" i="16"/>
  <c r="Z85" i="17"/>
  <c r="AB84" i="7"/>
  <c r="AB84" i="11"/>
  <c r="AB84" i="12" s="1"/>
  <c r="AB85" i="17" s="1"/>
  <c r="AB84" i="16"/>
  <c r="AD84" i="7"/>
  <c r="AD84" i="11"/>
  <c r="AD84" i="12"/>
  <c r="AD84" i="16"/>
  <c r="AD85" i="17"/>
  <c r="AF84" i="7"/>
  <c r="AF84" i="11"/>
  <c r="AF84" i="12" s="1"/>
  <c r="AF85" i="17" s="1"/>
  <c r="AF84" i="16"/>
  <c r="AH84" i="7"/>
  <c r="AH84" i="11"/>
  <c r="AH84" i="12"/>
  <c r="AH84" i="16"/>
  <c r="AH85" i="17"/>
  <c r="AJ84" i="7"/>
  <c r="AJ84" i="11"/>
  <c r="AJ84" i="12" s="1"/>
  <c r="AJ85" i="17" s="1"/>
  <c r="AJ84" i="16"/>
  <c r="AL84" i="7"/>
  <c r="AL84" i="11"/>
  <c r="AL84" i="12"/>
  <c r="AL84" i="16"/>
  <c r="AL85" i="17"/>
  <c r="AN84" i="7"/>
  <c r="AN84" i="11"/>
  <c r="AN84" i="12" s="1"/>
  <c r="AN85" i="17" s="1"/>
  <c r="AN84" i="16"/>
  <c r="AP84" i="7"/>
  <c r="AP84" i="11"/>
  <c r="AP84" i="12"/>
  <c r="AP84" i="16"/>
  <c r="AP85" i="17"/>
  <c r="AR84" i="7"/>
  <c r="AR84" i="11"/>
  <c r="AR84" i="12" s="1"/>
  <c r="AR85" i="17" s="1"/>
  <c r="AR84" i="16"/>
  <c r="AT84" i="7"/>
  <c r="AT84" i="11"/>
  <c r="AT84" i="12"/>
  <c r="AT84" i="16"/>
  <c r="AT85" i="17"/>
  <c r="AV84" i="7"/>
  <c r="AV84" i="11"/>
  <c r="AV84" i="12" s="1"/>
  <c r="AV85" i="17" s="1"/>
  <c r="AV84" i="16"/>
  <c r="AX84" i="7"/>
  <c r="AX84" i="11"/>
  <c r="AX84" i="12"/>
  <c r="AX84" i="16"/>
  <c r="AX85" i="17"/>
  <c r="AZ84" i="7"/>
  <c r="AZ84" i="11"/>
  <c r="AZ84" i="12" s="1"/>
  <c r="AZ85" i="17" s="1"/>
  <c r="AZ84" i="16"/>
  <c r="BB84" i="7"/>
  <c r="BB84" i="11"/>
  <c r="BB84" i="12"/>
  <c r="BB84" i="16"/>
  <c r="BB85" i="17"/>
  <c r="BD84" i="7"/>
  <c r="BD84" i="11"/>
  <c r="BD84" i="12" s="1"/>
  <c r="BD85" i="17" s="1"/>
  <c r="BD84" i="16"/>
  <c r="BE84" i="7"/>
  <c r="BE84" i="11"/>
  <c r="BE84" i="12"/>
  <c r="BE84" i="16"/>
  <c r="BE85" i="17"/>
  <c r="D40" i="7"/>
  <c r="D40" i="11"/>
  <c r="D40" i="12" s="1"/>
  <c r="D40" i="16"/>
  <c r="F40" i="7"/>
  <c r="F40" i="11"/>
  <c r="F40" i="12"/>
  <c r="F40" i="16"/>
  <c r="F41" i="17"/>
  <c r="H40" i="7"/>
  <c r="H40" i="11"/>
  <c r="H40" i="12" s="1"/>
  <c r="H41" i="17" s="1"/>
  <c r="H40" i="16"/>
  <c r="J40" i="7"/>
  <c r="J40" i="11"/>
  <c r="J40" i="12"/>
  <c r="J40" i="16"/>
  <c r="J41" i="17"/>
  <c r="L40" i="7"/>
  <c r="L40" i="11"/>
  <c r="L40" i="12" s="1"/>
  <c r="L41" i="17" s="1"/>
  <c r="L40" i="16"/>
  <c r="N40" i="7"/>
  <c r="N40" i="11"/>
  <c r="N40" i="12"/>
  <c r="N40" i="16"/>
  <c r="N41" i="17"/>
  <c r="P40" i="7"/>
  <c r="P40" i="11"/>
  <c r="P40" i="12" s="1"/>
  <c r="P41" i="17" s="1"/>
  <c r="P40" i="16"/>
  <c r="R40" i="7"/>
  <c r="R40" i="11"/>
  <c r="R40" i="12"/>
  <c r="R40" i="16"/>
  <c r="R41" i="17"/>
  <c r="T40" i="7"/>
  <c r="T40" i="11"/>
  <c r="T40" i="12" s="1"/>
  <c r="T41" i="17" s="1"/>
  <c r="T40" i="16"/>
  <c r="V40" i="7"/>
  <c r="V40" i="11"/>
  <c r="V40" i="12"/>
  <c r="V40" i="16"/>
  <c r="V41" i="17"/>
  <c r="X40" i="7"/>
  <c r="X40" i="11"/>
  <c r="X40" i="12" s="1"/>
  <c r="X41" i="17" s="1"/>
  <c r="X40" i="16"/>
  <c r="Z40" i="7"/>
  <c r="Z40" i="11"/>
  <c r="Z40" i="12"/>
  <c r="Z40" i="16"/>
  <c r="Z41" i="17"/>
  <c r="AB40" i="7"/>
  <c r="AB40" i="11"/>
  <c r="AB40" i="12" s="1"/>
  <c r="AB41" i="17" s="1"/>
  <c r="AB40" i="16"/>
  <c r="AD40" i="7"/>
  <c r="AD40" i="11"/>
  <c r="AD40" i="12"/>
  <c r="AD40" i="16"/>
  <c r="AD41" i="17"/>
  <c r="AF40" i="7"/>
  <c r="AF40" i="11"/>
  <c r="AF40" i="12" s="1"/>
  <c r="AF41" i="17" s="1"/>
  <c r="AF40" i="16"/>
  <c r="AH40" i="7"/>
  <c r="AH40" i="11"/>
  <c r="AH40" i="12"/>
  <c r="AH40" i="16"/>
  <c r="AH41" i="17"/>
  <c r="AJ40" i="7"/>
  <c r="AJ40" i="11"/>
  <c r="AJ40" i="12" s="1"/>
  <c r="AJ41" i="17" s="1"/>
  <c r="AJ40" i="16"/>
  <c r="AL40" i="7"/>
  <c r="AL40" i="11"/>
  <c r="AL40" i="12"/>
  <c r="AL40" i="16"/>
  <c r="AL41" i="17"/>
  <c r="AN40" i="7"/>
  <c r="AN40" i="11"/>
  <c r="AN40" i="12" s="1"/>
  <c r="AN41" i="17" s="1"/>
  <c r="AN40" i="16"/>
  <c r="AP40" i="7"/>
  <c r="AP40" i="11"/>
  <c r="AP40" i="12"/>
  <c r="AP40" i="16"/>
  <c r="AP41" i="17"/>
  <c r="AR40" i="7"/>
  <c r="AR40" i="11"/>
  <c r="AR40" i="12" s="1"/>
  <c r="AR41" i="17" s="1"/>
  <c r="AR40" i="16"/>
  <c r="AT40" i="7"/>
  <c r="AT40" i="11"/>
  <c r="AT40" i="12"/>
  <c r="AT40" i="16"/>
  <c r="AT41" i="17"/>
  <c r="AV40" i="7"/>
  <c r="AV40" i="11"/>
  <c r="AV40" i="12" s="1"/>
  <c r="AV41" i="17" s="1"/>
  <c r="AV40" i="16"/>
  <c r="AX40" i="7"/>
  <c r="AX40" i="11"/>
  <c r="AX40" i="12"/>
  <c r="AX40" i="16"/>
  <c r="AX41" i="17"/>
  <c r="AZ40" i="7"/>
  <c r="AZ40" i="11"/>
  <c r="AZ40" i="12" s="1"/>
  <c r="AZ41" i="17" s="1"/>
  <c r="AZ40" i="16"/>
  <c r="BB40" i="7"/>
  <c r="BB40" i="11"/>
  <c r="BB40" i="12"/>
  <c r="BB40" i="16"/>
  <c r="BB41" i="17"/>
  <c r="BD40" i="7"/>
  <c r="BD40" i="11"/>
  <c r="BD40" i="12" s="1"/>
  <c r="BD41" i="17" s="1"/>
  <c r="BD40" i="16"/>
  <c r="BE40" i="11"/>
  <c r="BE40" i="16"/>
  <c r="D42" i="7"/>
  <c r="D42" i="11"/>
  <c r="D42" i="12"/>
  <c r="D42" i="16"/>
  <c r="D43" i="17"/>
  <c r="F42" i="7"/>
  <c r="F42" i="11"/>
  <c r="F42" i="12" s="1"/>
  <c r="F42" i="16"/>
  <c r="H42" i="7"/>
  <c r="H42" i="11"/>
  <c r="H42" i="12"/>
  <c r="H42" i="16"/>
  <c r="H43" i="17"/>
  <c r="J42" i="7"/>
  <c r="J42" i="11"/>
  <c r="J42" i="12" s="1"/>
  <c r="J43" i="17" s="1"/>
  <c r="J42" i="16"/>
  <c r="L42" i="7"/>
  <c r="L42" i="11"/>
  <c r="L42" i="12"/>
  <c r="L42" i="16"/>
  <c r="L43" i="17"/>
  <c r="N42" i="7"/>
  <c r="N42" i="11"/>
  <c r="N42" i="12" s="1"/>
  <c r="N43" i="17" s="1"/>
  <c r="N42" i="16"/>
  <c r="P42" i="7"/>
  <c r="P42" i="11"/>
  <c r="P42" i="12"/>
  <c r="P42" i="16"/>
  <c r="P43" i="17"/>
  <c r="R42" i="7"/>
  <c r="R42" i="11"/>
  <c r="R42" i="12" s="1"/>
  <c r="R43" i="17" s="1"/>
  <c r="R42" i="16"/>
  <c r="T42" i="7"/>
  <c r="T42" i="11"/>
  <c r="T42" i="12"/>
  <c r="T42" i="16"/>
  <c r="T43" i="17"/>
  <c r="V42" i="7"/>
  <c r="V42" i="11"/>
  <c r="V42" i="12" s="1"/>
  <c r="V43" i="17" s="1"/>
  <c r="V42" i="16"/>
  <c r="X42" i="7"/>
  <c r="X42" i="11"/>
  <c r="X42" i="12"/>
  <c r="X42" i="16"/>
  <c r="X43" i="17"/>
  <c r="Z42" i="7"/>
  <c r="Z42" i="11"/>
  <c r="Z42" i="12" s="1"/>
  <c r="Z43" i="17" s="1"/>
  <c r="Z42" i="16"/>
  <c r="AB42" i="7"/>
  <c r="AB42" i="11"/>
  <c r="AB42" i="12"/>
  <c r="AB42" i="16"/>
  <c r="AB43" i="17"/>
  <c r="AD42" i="7"/>
  <c r="AD42" i="11"/>
  <c r="AD42" i="12" s="1"/>
  <c r="AD43" i="17" s="1"/>
  <c r="AD42" i="16"/>
  <c r="AF42" i="7"/>
  <c r="AF42" i="11"/>
  <c r="AF42" i="12"/>
  <c r="AF42" i="16"/>
  <c r="AF43" i="17"/>
  <c r="AH42" i="7"/>
  <c r="AH42" i="11"/>
  <c r="AH42" i="12" s="1"/>
  <c r="AH43" i="17" s="1"/>
  <c r="AH42" i="16"/>
  <c r="AJ42" i="7"/>
  <c r="AJ42" i="11"/>
  <c r="AJ42" i="12"/>
  <c r="AJ42" i="16"/>
  <c r="AJ43" i="17"/>
  <c r="AL42" i="7"/>
  <c r="AL42" i="11"/>
  <c r="AL42" i="12" s="1"/>
  <c r="AL43" i="17" s="1"/>
  <c r="AL42" i="16"/>
  <c r="AN42" i="7"/>
  <c r="AN42" i="11"/>
  <c r="AN42" i="12"/>
  <c r="AN42" i="16"/>
  <c r="AN43" i="17"/>
  <c r="AP42" i="7"/>
  <c r="AP42" i="11"/>
  <c r="AP42" i="12" s="1"/>
  <c r="AP43" i="17" s="1"/>
  <c r="AP42" i="16"/>
  <c r="AR42" i="7"/>
  <c r="AR42" i="11"/>
  <c r="AR42" i="12"/>
  <c r="AR42" i="16"/>
  <c r="AR43" i="17"/>
  <c r="AT42" i="7"/>
  <c r="AT42" i="11"/>
  <c r="AT42" i="12" s="1"/>
  <c r="AT43" i="17" s="1"/>
  <c r="AT42" i="16"/>
  <c r="AV42" i="7"/>
  <c r="AV42" i="11"/>
  <c r="AV42" i="12"/>
  <c r="AV42" i="16"/>
  <c r="AV43" i="17"/>
  <c r="AX42" i="7"/>
  <c r="AX42" i="11"/>
  <c r="AX42" i="12" s="1"/>
  <c r="AX43" i="17" s="1"/>
  <c r="AX42" i="16"/>
  <c r="AZ42" i="7"/>
  <c r="AZ42" i="11"/>
  <c r="AZ42" i="12"/>
  <c r="AZ42" i="16"/>
  <c r="AZ43" i="17"/>
  <c r="BB42" i="7"/>
  <c r="BB42" i="11"/>
  <c r="BB42" i="12" s="1"/>
  <c r="BB43" i="17" s="1"/>
  <c r="BB42" i="16"/>
  <c r="BD42" i="7"/>
  <c r="BD42" i="11"/>
  <c r="BD42" i="12"/>
  <c r="BD42" i="16"/>
  <c r="BD43" i="17"/>
  <c r="BE42" i="7"/>
  <c r="BE42" i="11"/>
  <c r="BE42" i="12" s="1"/>
  <c r="BE43" i="17" s="1"/>
  <c r="BE42" i="16"/>
  <c r="D43" i="7"/>
  <c r="D43" i="11"/>
  <c r="D43" i="12"/>
  <c r="D43" i="16"/>
  <c r="D44" i="17"/>
  <c r="F43" i="7"/>
  <c r="F43" i="11"/>
  <c r="F43" i="12" s="1"/>
  <c r="F43" i="16"/>
  <c r="H43" i="7"/>
  <c r="H43" i="11"/>
  <c r="H43" i="12"/>
  <c r="H43" i="16"/>
  <c r="H44" i="17"/>
  <c r="J43" i="7"/>
  <c r="J43" i="11"/>
  <c r="J43" i="12" s="1"/>
  <c r="J44" i="17" s="1"/>
  <c r="J43" i="16"/>
  <c r="L43" i="7"/>
  <c r="L43" i="11"/>
  <c r="L43" i="12"/>
  <c r="L43" i="16"/>
  <c r="L44" i="17"/>
  <c r="N43" i="7"/>
  <c r="N43" i="11"/>
  <c r="N43" i="12" s="1"/>
  <c r="N44" i="17" s="1"/>
  <c r="N43" i="16"/>
  <c r="P43" i="7"/>
  <c r="P43" i="11"/>
  <c r="P43" i="12"/>
  <c r="P43" i="16"/>
  <c r="P44" i="17"/>
  <c r="R43" i="7"/>
  <c r="R43" i="11"/>
  <c r="R43" i="12" s="1"/>
  <c r="R44" i="17" s="1"/>
  <c r="R43" i="16"/>
  <c r="T43" i="7"/>
  <c r="T43" i="11"/>
  <c r="T43" i="12"/>
  <c r="T43" i="16"/>
  <c r="T44" i="17"/>
  <c r="V43" i="7"/>
  <c r="V43" i="11"/>
  <c r="V43" i="12" s="1"/>
  <c r="V44" i="17" s="1"/>
  <c r="V43" i="16"/>
  <c r="X43" i="7"/>
  <c r="X43" i="11"/>
  <c r="X43" i="12"/>
  <c r="X43" i="16"/>
  <c r="X44" i="17"/>
  <c r="Z43" i="7"/>
  <c r="Z43" i="11"/>
  <c r="Z43" i="12" s="1"/>
  <c r="Z44" i="17" s="1"/>
  <c r="Z43" i="16"/>
  <c r="AB43" i="7"/>
  <c r="AB43" i="11"/>
  <c r="AB43" i="12"/>
  <c r="AB43" i="16"/>
  <c r="AB44" i="17"/>
  <c r="AD43" i="7"/>
  <c r="AD43" i="11"/>
  <c r="AD43" i="12" s="1"/>
  <c r="AD44" i="17" s="1"/>
  <c r="AD43" i="16"/>
  <c r="AF43" i="7"/>
  <c r="AF43" i="11"/>
  <c r="AF43" i="12"/>
  <c r="AF43" i="16"/>
  <c r="AF44" i="17"/>
  <c r="AH43" i="7"/>
  <c r="AH43" i="11"/>
  <c r="AH43" i="12" s="1"/>
  <c r="AH44" i="17" s="1"/>
  <c r="AH43" i="16"/>
  <c r="AJ43" i="7"/>
  <c r="AJ43" i="11"/>
  <c r="AJ43" i="12"/>
  <c r="AJ43" i="16"/>
  <c r="AJ44" i="17"/>
  <c r="AL43" i="7"/>
  <c r="AL43" i="11"/>
  <c r="AL43" i="12" s="1"/>
  <c r="AL44" i="17" s="1"/>
  <c r="AL43" i="16"/>
  <c r="AN43" i="7"/>
  <c r="AN43" i="11"/>
  <c r="AN43" i="12"/>
  <c r="AN43" i="16"/>
  <c r="AN44" i="17"/>
  <c r="AP43" i="7"/>
  <c r="AP43" i="11"/>
  <c r="AP43" i="12" s="1"/>
  <c r="AP44" i="17" s="1"/>
  <c r="AP43" i="16"/>
  <c r="AR43" i="7"/>
  <c r="AR43" i="11"/>
  <c r="AR43" i="12"/>
  <c r="AR43" i="16"/>
  <c r="AR44" i="17"/>
  <c r="AT43" i="7"/>
  <c r="AT43" i="11"/>
  <c r="AT43" i="12" s="1"/>
  <c r="AT44" i="17" s="1"/>
  <c r="AT43" i="16"/>
  <c r="AV43" i="7"/>
  <c r="AV43" i="11"/>
  <c r="AV43" i="12"/>
  <c r="AV43" i="16"/>
  <c r="AV44" i="17"/>
  <c r="AX43" i="7"/>
  <c r="AX43" i="11"/>
  <c r="AX43" i="12" s="1"/>
  <c r="AX44" i="17" s="1"/>
  <c r="AX43" i="16"/>
  <c r="AZ43" i="7"/>
  <c r="AZ43" i="11"/>
  <c r="AZ43" i="12"/>
  <c r="AZ43" i="16"/>
  <c r="AZ44" i="17"/>
  <c r="BB43" i="7"/>
  <c r="BB43" i="11"/>
  <c r="BB43" i="12" s="1"/>
  <c r="BB44" i="17" s="1"/>
  <c r="BB43" i="16"/>
  <c r="BD43" i="7"/>
  <c r="BD43" i="11"/>
  <c r="BD43" i="12"/>
  <c r="BD43" i="16"/>
  <c r="BD44" i="17"/>
  <c r="BE43" i="7"/>
  <c r="BE43" i="11"/>
  <c r="BE43" i="12" s="1"/>
  <c r="BE44" i="17" s="1"/>
  <c r="BE43" i="16"/>
  <c r="D45" i="7"/>
  <c r="D45" i="11"/>
  <c r="D45" i="12"/>
  <c r="D45" i="16"/>
  <c r="D46" i="17"/>
  <c r="F45" i="7"/>
  <c r="F45" i="11"/>
  <c r="F45" i="12" s="1"/>
  <c r="F45" i="16"/>
  <c r="H45" i="7"/>
  <c r="H45" i="11"/>
  <c r="H45" i="12"/>
  <c r="H45" i="16"/>
  <c r="H46" i="17"/>
  <c r="J45" i="7"/>
  <c r="J45" i="11"/>
  <c r="J45" i="12" s="1"/>
  <c r="J46" i="17" s="1"/>
  <c r="J45" i="16"/>
  <c r="L45" i="7"/>
  <c r="L45" i="11"/>
  <c r="L45" i="12"/>
  <c r="L45" i="16"/>
  <c r="L46" i="17"/>
  <c r="N45" i="7"/>
  <c r="N45" i="11"/>
  <c r="N45" i="12" s="1"/>
  <c r="N46" i="17" s="1"/>
  <c r="N45" i="16"/>
  <c r="P45" i="7"/>
  <c r="P45" i="11"/>
  <c r="P45" i="12"/>
  <c r="P45" i="16"/>
  <c r="P46" i="17"/>
  <c r="R45" i="7"/>
  <c r="R45" i="11"/>
  <c r="R45" i="12" s="1"/>
  <c r="R46" i="17" s="1"/>
  <c r="R45" i="16"/>
  <c r="T45" i="7"/>
  <c r="T45" i="11"/>
  <c r="T45" i="12"/>
  <c r="T45" i="16"/>
  <c r="T46" i="17"/>
  <c r="V45" i="7"/>
  <c r="V45" i="11"/>
  <c r="V45" i="12" s="1"/>
  <c r="V46" i="17" s="1"/>
  <c r="V45" i="16"/>
  <c r="X45" i="7"/>
  <c r="X45" i="11"/>
  <c r="X45" i="12"/>
  <c r="X45" i="16"/>
  <c r="X46" i="17"/>
  <c r="Z45" i="7"/>
  <c r="Z45" i="11"/>
  <c r="Z45" i="12" s="1"/>
  <c r="Z46" i="17" s="1"/>
  <c r="Z45" i="16"/>
  <c r="AB45" i="7"/>
  <c r="AB45" i="11"/>
  <c r="AB45" i="12"/>
  <c r="AB45" i="16"/>
  <c r="AB46" i="17"/>
  <c r="AD45" i="7"/>
  <c r="AD45" i="11"/>
  <c r="AD45" i="12" s="1"/>
  <c r="AD46" i="17" s="1"/>
  <c r="AD45" i="16"/>
  <c r="AF45" i="7"/>
  <c r="AF45" i="11"/>
  <c r="AF45" i="12"/>
  <c r="AF45" i="16"/>
  <c r="AF46" i="17"/>
  <c r="AH45" i="7"/>
  <c r="AH45" i="11"/>
  <c r="AH45" i="12" s="1"/>
  <c r="AH46" i="17" s="1"/>
  <c r="AH45" i="16"/>
  <c r="AJ45" i="7"/>
  <c r="AJ45" i="11"/>
  <c r="AJ45" i="12"/>
  <c r="AJ45" i="16"/>
  <c r="AJ46" i="17"/>
  <c r="AL45" i="7"/>
  <c r="AL45" i="11"/>
  <c r="AL45" i="12" s="1"/>
  <c r="AL46" i="17" s="1"/>
  <c r="AL45" i="16"/>
  <c r="AN45" i="7"/>
  <c r="AN45" i="11"/>
  <c r="AN45" i="12"/>
  <c r="AN45" i="16"/>
  <c r="AN46" i="17"/>
  <c r="AP45" i="7"/>
  <c r="AP45" i="11"/>
  <c r="AP45" i="12" s="1"/>
  <c r="AP46" i="17" s="1"/>
  <c r="AP45" i="16"/>
  <c r="AR45" i="7"/>
  <c r="AR45" i="11"/>
  <c r="AR45" i="12"/>
  <c r="AR45" i="16"/>
  <c r="AR46" i="17"/>
  <c r="AT45" i="7"/>
  <c r="AT45" i="11"/>
  <c r="AT45" i="12" s="1"/>
  <c r="AT46" i="17" s="1"/>
  <c r="AT45" i="16"/>
  <c r="AV45" i="7"/>
  <c r="AV45" i="11"/>
  <c r="AV45" i="12"/>
  <c r="AV45" i="16"/>
  <c r="AV46" i="17"/>
  <c r="AX45" i="7"/>
  <c r="AX45" i="11"/>
  <c r="AX45" i="12" s="1"/>
  <c r="AX46" i="17" s="1"/>
  <c r="AX45" i="16"/>
  <c r="AZ45" i="7"/>
  <c r="AZ45" i="11"/>
  <c r="AZ45" i="12"/>
  <c r="AZ45" i="16"/>
  <c r="AZ46" i="17"/>
  <c r="BB45" i="7"/>
  <c r="BB45" i="11"/>
  <c r="BB45" i="12" s="1"/>
  <c r="BB46" i="17" s="1"/>
  <c r="BB45" i="16"/>
  <c r="BD45" i="7"/>
  <c r="BD45" i="11"/>
  <c r="BD45" i="12"/>
  <c r="BD45" i="16"/>
  <c r="BD46" i="17"/>
  <c r="BE45" i="11"/>
  <c r="BE45" i="16"/>
  <c r="BF85" i="2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84"/>
  <c r="AJ29" i="5"/>
  <c r="AJ29" i="7" s="1"/>
  <c r="AJ29" i="12" s="1"/>
  <c r="AJ30" i="17" s="1"/>
  <c r="AI29" i="5"/>
  <c r="BE45" i="2"/>
  <c r="BE45" i="7" s="1"/>
  <c r="F105" i="4"/>
  <c r="F105" i="7" s="1"/>
  <c r="F105" i="12" s="1"/>
  <c r="F106" i="17" s="1"/>
  <c r="E105" i="4"/>
  <c r="F99"/>
  <c r="F99" i="7" s="1"/>
  <c r="E99" i="4"/>
  <c r="F104"/>
  <c r="F104" i="7" s="1"/>
  <c r="E104" i="4"/>
  <c r="F15"/>
  <c r="F15" i="7" s="1"/>
  <c r="F15" i="12" s="1"/>
  <c r="F16" i="17" s="1"/>
  <c r="E15" i="4"/>
  <c r="F20"/>
  <c r="F20" i="7" s="1"/>
  <c r="F20" i="12" s="1"/>
  <c r="F21" i="17" s="1"/>
  <c r="E20" i="4"/>
  <c r="F11"/>
  <c r="F11" i="7" s="1"/>
  <c r="F11" i="12" s="1"/>
  <c r="F12" i="17" s="1"/>
  <c r="BF12" s="1"/>
  <c r="BI12" s="1"/>
  <c r="E11" i="4"/>
  <c r="F18"/>
  <c r="F18" i="7" s="1"/>
  <c r="F18" i="12" s="1"/>
  <c r="F19" i="17" s="1"/>
  <c r="E18" i="4"/>
  <c r="F16"/>
  <c r="F16" i="7" s="1"/>
  <c r="F16" i="12" s="1"/>
  <c r="F17" i="17" s="1"/>
  <c r="BF17" s="1"/>
  <c r="BI17" s="1"/>
  <c r="AX90" i="4"/>
  <c r="AX90" i="7" s="1"/>
  <c r="AX90" i="12" s="1"/>
  <c r="AX91" i="17" s="1"/>
  <c r="AX98" i="4"/>
  <c r="AX98" i="7" s="1"/>
  <c r="AX98" i="12" s="1"/>
  <c r="AX99" i="17" s="1"/>
  <c r="BE40" i="3"/>
  <c r="BE40" i="7" s="1"/>
  <c r="BE73" i="3"/>
  <c r="BE73" i="7" s="1"/>
  <c r="BE97" i="1"/>
  <c r="BE97" i="7" s="1"/>
  <c r="V22" i="1"/>
  <c r="V22" i="7" s="1"/>
  <c r="V22" i="12" s="1"/>
  <c r="V23" i="17" s="1"/>
  <c r="U22" i="1"/>
  <c r="D84" i="18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8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55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33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C4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 s="1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G110"/>
  <c r="BG81"/>
  <c r="BG52"/>
  <c r="BG30"/>
  <c r="BG111"/>
  <c r="BE110"/>
  <c r="BE81"/>
  <c r="BE52"/>
  <c r="BE30"/>
  <c r="BE111"/>
  <c r="BD110"/>
  <c r="BD81"/>
  <c r="BD52"/>
  <c r="BD30"/>
  <c r="BD111" s="1"/>
  <c r="BC110"/>
  <c r="BC81"/>
  <c r="BC52"/>
  <c r="BC30"/>
  <c r="BC111"/>
  <c r="BB110"/>
  <c r="BB81"/>
  <c r="BB52"/>
  <c r="BB30"/>
  <c r="BB111" s="1"/>
  <c r="BA110"/>
  <c r="BA81"/>
  <c r="BA52"/>
  <c r="BA30"/>
  <c r="BA111"/>
  <c r="AZ110"/>
  <c r="AZ81"/>
  <c r="AZ52"/>
  <c r="AZ30"/>
  <c r="AZ111" s="1"/>
  <c r="AY110"/>
  <c r="AY81"/>
  <c r="AY52"/>
  <c r="AY30"/>
  <c r="AY111"/>
  <c r="AX110"/>
  <c r="AX81"/>
  <c r="AX111" s="1"/>
  <c r="AX52"/>
  <c r="AX30"/>
  <c r="AW110"/>
  <c r="AW81"/>
  <c r="AW52"/>
  <c r="AW30"/>
  <c r="AW111"/>
  <c r="AV110"/>
  <c r="AV81"/>
  <c r="AV111" s="1"/>
  <c r="AV52"/>
  <c r="AV30"/>
  <c r="AU110"/>
  <c r="AU81"/>
  <c r="AU52"/>
  <c r="AU30"/>
  <c r="AU111"/>
  <c r="AT110"/>
  <c r="AT81"/>
  <c r="AT111" s="1"/>
  <c r="AT52"/>
  <c r="AT30"/>
  <c r="AS110"/>
  <c r="AS81"/>
  <c r="AS52"/>
  <c r="AS30"/>
  <c r="AS111"/>
  <c r="AR110"/>
  <c r="AR81"/>
  <c r="AR111" s="1"/>
  <c r="AR52"/>
  <c r="AR30"/>
  <c r="AQ110"/>
  <c r="AQ81"/>
  <c r="AQ52"/>
  <c r="AQ30"/>
  <c r="AQ111"/>
  <c r="AP110"/>
  <c r="AP81"/>
  <c r="AP111" s="1"/>
  <c r="AP52"/>
  <c r="AP30"/>
  <c r="AO110"/>
  <c r="AO81"/>
  <c r="AO52"/>
  <c r="AO30"/>
  <c r="AO111"/>
  <c r="AN110"/>
  <c r="AN81"/>
  <c r="AN111" s="1"/>
  <c r="AN52"/>
  <c r="AN30"/>
  <c r="AM110"/>
  <c r="AM81"/>
  <c r="AM52"/>
  <c r="AM30"/>
  <c r="AM111"/>
  <c r="AL110"/>
  <c r="AL81"/>
  <c r="AL111" s="1"/>
  <c r="AL52"/>
  <c r="AL30"/>
  <c r="AK110"/>
  <c r="AK81"/>
  <c r="AK52"/>
  <c r="AK30"/>
  <c r="AK111"/>
  <c r="AJ110"/>
  <c r="AJ81"/>
  <c r="AJ111" s="1"/>
  <c r="AJ52"/>
  <c r="AJ30"/>
  <c r="AI110"/>
  <c r="AI81"/>
  <c r="AI52"/>
  <c r="AI30"/>
  <c r="AI111"/>
  <c r="AH110"/>
  <c r="AH81"/>
  <c r="AH111" s="1"/>
  <c r="AH52"/>
  <c r="AH30"/>
  <c r="AG110"/>
  <c r="AG81"/>
  <c r="AG52"/>
  <c r="AG30"/>
  <c r="AG111"/>
  <c r="AF110"/>
  <c r="AF81"/>
  <c r="AF111" s="1"/>
  <c r="AF52"/>
  <c r="AF30"/>
  <c r="AE110"/>
  <c r="AE81"/>
  <c r="AE52"/>
  <c r="AE30"/>
  <c r="AE111"/>
  <c r="AD110"/>
  <c r="AD81"/>
  <c r="AD111" s="1"/>
  <c r="AD52"/>
  <c r="AD30"/>
  <c r="AC110"/>
  <c r="AC81"/>
  <c r="AC52"/>
  <c r="AC30"/>
  <c r="AC111"/>
  <c r="AB110"/>
  <c r="AB81"/>
  <c r="AB111" s="1"/>
  <c r="AB52"/>
  <c r="AB30"/>
  <c r="AA110"/>
  <c r="AA81"/>
  <c r="AA52"/>
  <c r="AA30"/>
  <c r="AA111"/>
  <c r="Z110"/>
  <c r="Z81"/>
  <c r="Z111" s="1"/>
  <c r="Z52"/>
  <c r="Z30"/>
  <c r="Y110"/>
  <c r="Y81"/>
  <c r="Y52"/>
  <c r="Y30"/>
  <c r="Y111"/>
  <c r="X110"/>
  <c r="X81"/>
  <c r="X111" s="1"/>
  <c r="X52"/>
  <c r="X30"/>
  <c r="W110"/>
  <c r="W81"/>
  <c r="W52"/>
  <c r="W30"/>
  <c r="W111"/>
  <c r="V110"/>
  <c r="V81"/>
  <c r="V111" s="1"/>
  <c r="V52"/>
  <c r="V30"/>
  <c r="U110"/>
  <c r="U81"/>
  <c r="U52"/>
  <c r="U30"/>
  <c r="U111"/>
  <c r="T110"/>
  <c r="T81"/>
  <c r="T111" s="1"/>
  <c r="T52"/>
  <c r="T30"/>
  <c r="S110"/>
  <c r="S81"/>
  <c r="S52"/>
  <c r="S30"/>
  <c r="S111"/>
  <c r="R110"/>
  <c r="R81"/>
  <c r="R111" s="1"/>
  <c r="R52"/>
  <c r="R30"/>
  <c r="Q110"/>
  <c r="Q111" s="1"/>
  <c r="Q81"/>
  <c r="Q30"/>
  <c r="P110"/>
  <c r="P81"/>
  <c r="P52"/>
  <c r="P30"/>
  <c r="P111"/>
  <c r="O110"/>
  <c r="O81"/>
  <c r="O111" s="1"/>
  <c r="O52"/>
  <c r="O30"/>
  <c r="N110"/>
  <c r="N81"/>
  <c r="N52"/>
  <c r="N30"/>
  <c r="N111"/>
  <c r="M110"/>
  <c r="M81"/>
  <c r="M111" s="1"/>
  <c r="M52"/>
  <c r="M30"/>
  <c r="L110"/>
  <c r="L81"/>
  <c r="L52"/>
  <c r="L30"/>
  <c r="L111"/>
  <c r="K110"/>
  <c r="K81"/>
  <c r="K111" s="1"/>
  <c r="K52"/>
  <c r="K30"/>
  <c r="J110"/>
  <c r="J81"/>
  <c r="J52"/>
  <c r="J30"/>
  <c r="J111"/>
  <c r="I110"/>
  <c r="I81"/>
  <c r="I111" s="1"/>
  <c r="I52"/>
  <c r="I30"/>
  <c r="H110"/>
  <c r="H81"/>
  <c r="H52"/>
  <c r="H30"/>
  <c r="H111"/>
  <c r="G110"/>
  <c r="G81"/>
  <c r="G111" s="1"/>
  <c r="G52"/>
  <c r="G30"/>
  <c r="F110"/>
  <c r="F81"/>
  <c r="F52"/>
  <c r="F30"/>
  <c r="F111"/>
  <c r="E110"/>
  <c r="E81"/>
  <c r="E111" s="1"/>
  <c r="E52"/>
  <c r="E30"/>
  <c r="D110"/>
  <c r="D81"/>
  <c r="D52"/>
  <c r="D30"/>
  <c r="D111"/>
  <c r="C110"/>
  <c r="C81"/>
  <c r="C52"/>
  <c r="BH110"/>
  <c r="BH109"/>
  <c r="BH108"/>
  <c r="BH107"/>
  <c r="BH106"/>
  <c r="BH105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1"/>
  <c r="BH80"/>
  <c r="BH79"/>
  <c r="BH78"/>
  <c r="BH77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L31" i="17"/>
  <c r="BL53"/>
  <c r="BL82"/>
  <c r="BL111"/>
  <c r="BL112" s="1"/>
  <c r="BK31"/>
  <c r="BK53"/>
  <c r="BK82"/>
  <c r="BK111"/>
  <c r="BF32"/>
  <c r="BF54" s="1"/>
  <c r="BF83" s="1"/>
  <c r="BF90" i="9"/>
  <c r="BF57" i="6"/>
  <c r="BF74" i="1"/>
  <c r="BF38" i="2"/>
  <c r="BF33"/>
  <c r="BG110" i="11"/>
  <c r="BG81"/>
  <c r="BG111" s="1"/>
  <c r="BG52"/>
  <c r="BG30"/>
  <c r="BF84"/>
  <c r="BF85"/>
  <c r="BF86"/>
  <c r="BH86" s="1"/>
  <c r="BF87"/>
  <c r="BF88"/>
  <c r="BH88"/>
  <c r="BF89"/>
  <c r="BF90"/>
  <c r="BH90" s="1"/>
  <c r="BF91"/>
  <c r="BF92"/>
  <c r="BH92"/>
  <c r="BF93"/>
  <c r="BF94"/>
  <c r="BH94" s="1"/>
  <c r="BF95"/>
  <c r="BF96"/>
  <c r="BH96"/>
  <c r="BF97"/>
  <c r="BF98"/>
  <c r="BH98" s="1"/>
  <c r="BF99"/>
  <c r="BF100"/>
  <c r="BH100"/>
  <c r="BF101"/>
  <c r="BF102"/>
  <c r="BH102" s="1"/>
  <c r="BF103"/>
  <c r="BF104"/>
  <c r="BH104"/>
  <c r="BF105"/>
  <c r="BF106"/>
  <c r="BH106" s="1"/>
  <c r="BF107"/>
  <c r="BF108"/>
  <c r="BH108"/>
  <c r="BF109"/>
  <c r="BF55"/>
  <c r="BF56"/>
  <c r="BF57"/>
  <c r="BF58"/>
  <c r="BH58"/>
  <c r="BF59"/>
  <c r="BF60"/>
  <c r="BH60" s="1"/>
  <c r="BF61"/>
  <c r="BF62"/>
  <c r="BH62"/>
  <c r="BF63"/>
  <c r="BF64"/>
  <c r="BH64" s="1"/>
  <c r="BF65"/>
  <c r="BF66"/>
  <c r="BH66"/>
  <c r="BF67"/>
  <c r="BF68"/>
  <c r="BH68" s="1"/>
  <c r="BF69"/>
  <c r="BF70"/>
  <c r="BH70"/>
  <c r="BF71"/>
  <c r="BF72"/>
  <c r="BH72" s="1"/>
  <c r="BF73"/>
  <c r="BF74"/>
  <c r="BH74"/>
  <c r="BF75"/>
  <c r="BF76"/>
  <c r="BH76" s="1"/>
  <c r="BF77"/>
  <c r="BF78"/>
  <c r="BH78"/>
  <c r="BF79"/>
  <c r="BF80"/>
  <c r="BH80" s="1"/>
  <c r="BF33"/>
  <c r="BF34"/>
  <c r="BF35"/>
  <c r="BH35" s="1"/>
  <c r="BF36"/>
  <c r="BF37"/>
  <c r="BH37"/>
  <c r="BF38"/>
  <c r="BF39"/>
  <c r="BH39" s="1"/>
  <c r="BF40"/>
  <c r="BF41"/>
  <c r="BH41"/>
  <c r="BF42"/>
  <c r="BF43"/>
  <c r="BH43" s="1"/>
  <c r="BF44"/>
  <c r="BF45"/>
  <c r="BH45"/>
  <c r="BF46"/>
  <c r="BF47"/>
  <c r="BH47" s="1"/>
  <c r="BF48"/>
  <c r="BF49"/>
  <c r="BH49"/>
  <c r="BF50"/>
  <c r="BF51"/>
  <c r="BH51" s="1"/>
  <c r="BF4"/>
  <c r="BF5"/>
  <c r="BF6"/>
  <c r="BH6" s="1"/>
  <c r="BF7"/>
  <c r="BF8"/>
  <c r="BH8"/>
  <c r="BF9"/>
  <c r="BF10"/>
  <c r="BH10" s="1"/>
  <c r="BF11"/>
  <c r="BF12"/>
  <c r="BH12"/>
  <c r="BF13"/>
  <c r="BF14"/>
  <c r="BH14" s="1"/>
  <c r="BF15"/>
  <c r="BF16"/>
  <c r="BH16"/>
  <c r="BF17"/>
  <c r="BF18"/>
  <c r="BH18" s="1"/>
  <c r="BF19"/>
  <c r="BF20"/>
  <c r="BH20"/>
  <c r="BF21"/>
  <c r="BF22"/>
  <c r="BH22" s="1"/>
  <c r="BF23"/>
  <c r="BF24"/>
  <c r="BH24"/>
  <c r="BF25"/>
  <c r="BF26"/>
  <c r="BH26" s="1"/>
  <c r="BF27"/>
  <c r="BH27" s="1"/>
  <c r="BF28"/>
  <c r="BH28" s="1"/>
  <c r="BF29"/>
  <c r="BH29" s="1"/>
  <c r="BH109"/>
  <c r="BH107"/>
  <c r="BH105"/>
  <c r="BH103"/>
  <c r="BH101"/>
  <c r="BH99"/>
  <c r="BH97"/>
  <c r="BH95"/>
  <c r="BH93"/>
  <c r="BH91"/>
  <c r="BH89"/>
  <c r="BH87"/>
  <c r="BH84"/>
  <c r="BH79"/>
  <c r="BH77"/>
  <c r="BH75"/>
  <c r="BH73"/>
  <c r="BH71"/>
  <c r="BH69"/>
  <c r="BH67"/>
  <c r="BH65"/>
  <c r="BH63"/>
  <c r="BH61"/>
  <c r="BH59"/>
  <c r="BH57"/>
  <c r="BH55"/>
  <c r="BH50"/>
  <c r="BH48"/>
  <c r="BH46"/>
  <c r="BH44"/>
  <c r="BH42"/>
  <c r="BH40"/>
  <c r="BH38"/>
  <c r="BH36"/>
  <c r="BH34"/>
  <c r="BH25"/>
  <c r="BH23"/>
  <c r="BH21"/>
  <c r="BH19"/>
  <c r="BH17"/>
  <c r="BH15"/>
  <c r="BH13"/>
  <c r="BH11"/>
  <c r="BH9"/>
  <c r="BH7"/>
  <c r="BH5"/>
  <c r="BG110" i="7"/>
  <c r="BG81"/>
  <c r="BG30"/>
  <c r="BG52"/>
  <c r="BG111"/>
  <c r="BF84"/>
  <c r="BF85"/>
  <c r="BF86"/>
  <c r="BF87"/>
  <c r="BH87" s="1"/>
  <c r="BF88"/>
  <c r="BF89"/>
  <c r="BH89"/>
  <c r="BF90"/>
  <c r="BF91"/>
  <c r="BH91" s="1"/>
  <c r="BF92"/>
  <c r="BF93"/>
  <c r="BH93"/>
  <c r="BF94"/>
  <c r="BF95"/>
  <c r="BH95" s="1"/>
  <c r="BF96"/>
  <c r="BF98"/>
  <c r="BF100"/>
  <c r="BF101"/>
  <c r="BH101"/>
  <c r="BF102"/>
  <c r="BF103"/>
  <c r="BH103" s="1"/>
  <c r="BF106"/>
  <c r="BF107"/>
  <c r="BH107" s="1"/>
  <c r="BF108"/>
  <c r="BF109"/>
  <c r="BH109"/>
  <c r="BF55"/>
  <c r="BF56"/>
  <c r="BF57"/>
  <c r="BH57"/>
  <c r="BF58"/>
  <c r="BF60"/>
  <c r="BF61"/>
  <c r="BH61"/>
  <c r="BF62"/>
  <c r="BF63"/>
  <c r="BH63" s="1"/>
  <c r="BF64"/>
  <c r="BF65"/>
  <c r="BH65"/>
  <c r="BF66"/>
  <c r="BF68"/>
  <c r="BF69"/>
  <c r="BH69"/>
  <c r="BF70"/>
  <c r="BF71"/>
  <c r="BH71" s="1"/>
  <c r="BF72"/>
  <c r="BF75"/>
  <c r="BH75"/>
  <c r="BF76"/>
  <c r="BF77"/>
  <c r="BH77" s="1"/>
  <c r="BF78"/>
  <c r="BF79"/>
  <c r="BH79"/>
  <c r="BF80"/>
  <c r="BF33"/>
  <c r="BH33" s="1"/>
  <c r="BF34"/>
  <c r="BF35"/>
  <c r="BF36"/>
  <c r="BH36" s="1"/>
  <c r="BF37"/>
  <c r="BF38"/>
  <c r="BH38"/>
  <c r="BF39"/>
  <c r="BF41"/>
  <c r="BF42"/>
  <c r="BH42"/>
  <c r="BF43"/>
  <c r="BF44"/>
  <c r="BH44" s="1"/>
  <c r="BF46"/>
  <c r="BH46"/>
  <c r="BF48"/>
  <c r="BH48"/>
  <c r="BF49"/>
  <c r="BF51"/>
  <c r="BF4"/>
  <c r="BF5"/>
  <c r="BF6"/>
  <c r="BF7"/>
  <c r="BH7" s="1"/>
  <c r="BF8"/>
  <c r="BF10"/>
  <c r="BF11"/>
  <c r="BH11" s="1"/>
  <c r="BF12"/>
  <c r="BF13"/>
  <c r="BH13"/>
  <c r="BF14"/>
  <c r="BF16"/>
  <c r="BF17"/>
  <c r="BH17"/>
  <c r="BF18"/>
  <c r="BF20"/>
  <c r="BH20" s="1"/>
  <c r="BF21"/>
  <c r="BH21" s="1"/>
  <c r="BF22"/>
  <c r="BH22" s="1"/>
  <c r="BF23"/>
  <c r="BF24"/>
  <c r="BF25"/>
  <c r="BF26"/>
  <c r="BF27"/>
  <c r="BH27" s="1"/>
  <c r="BF28"/>
  <c r="BF29"/>
  <c r="BH29"/>
  <c r="BH108"/>
  <c r="BH106"/>
  <c r="BH102"/>
  <c r="BH100"/>
  <c r="BH98"/>
  <c r="BH96"/>
  <c r="BH94"/>
  <c r="BH92"/>
  <c r="BH90"/>
  <c r="BH88"/>
  <c r="BH86"/>
  <c r="BH84"/>
  <c r="BH80"/>
  <c r="BH78"/>
  <c r="BH76"/>
  <c r="BH72"/>
  <c r="BH70"/>
  <c r="BH68"/>
  <c r="BH66"/>
  <c r="BH64"/>
  <c r="BH62"/>
  <c r="BH60"/>
  <c r="BH58"/>
  <c r="BH56"/>
  <c r="BH51"/>
  <c r="BH49"/>
  <c r="BH43"/>
  <c r="BH41"/>
  <c r="BH39"/>
  <c r="BH37"/>
  <c r="BH35"/>
  <c r="BH28"/>
  <c r="BH26"/>
  <c r="BH25"/>
  <c r="BH24"/>
  <c r="BH23"/>
  <c r="BH18"/>
  <c r="BH16"/>
  <c r="BH14"/>
  <c r="BH12"/>
  <c r="BH10"/>
  <c r="BH8"/>
  <c r="BH6"/>
  <c r="BH4"/>
  <c r="BG110" i="12"/>
  <c r="BG81"/>
  <c r="BG111" s="1"/>
  <c r="BG52"/>
  <c r="BG30"/>
  <c r="BF85"/>
  <c r="BF86"/>
  <c r="BF90"/>
  <c r="BH90"/>
  <c r="BF91"/>
  <c r="BF92"/>
  <c r="BH92" s="1"/>
  <c r="BF95"/>
  <c r="BF96"/>
  <c r="BH96" s="1"/>
  <c r="BF98"/>
  <c r="BF100"/>
  <c r="BH100"/>
  <c r="BF102"/>
  <c r="BF107"/>
  <c r="BF108"/>
  <c r="BF55"/>
  <c r="BF56"/>
  <c r="BF57"/>
  <c r="BF58"/>
  <c r="BF60"/>
  <c r="BF61"/>
  <c r="BF62"/>
  <c r="BF63"/>
  <c r="BF64"/>
  <c r="BF65"/>
  <c r="BF66"/>
  <c r="BH66" s="1"/>
  <c r="BF67"/>
  <c r="BH67" s="1"/>
  <c r="BF68"/>
  <c r="BH68" s="1"/>
  <c r="BF69"/>
  <c r="BF70"/>
  <c r="BH70"/>
  <c r="BF71"/>
  <c r="BF72"/>
  <c r="BF75"/>
  <c r="BF76"/>
  <c r="BF77"/>
  <c r="BF79"/>
  <c r="BF80"/>
  <c r="BF33"/>
  <c r="BF35"/>
  <c r="BF36"/>
  <c r="BF37"/>
  <c r="BF38"/>
  <c r="BH38" s="1"/>
  <c r="BF39"/>
  <c r="BF41"/>
  <c r="BF44"/>
  <c r="BF48"/>
  <c r="BF51"/>
  <c r="BF4"/>
  <c r="BF5"/>
  <c r="BF6"/>
  <c r="BF7"/>
  <c r="BF8"/>
  <c r="BF9"/>
  <c r="BF10"/>
  <c r="BF11"/>
  <c r="BF12"/>
  <c r="BF14"/>
  <c r="BF15"/>
  <c r="BH15" s="1"/>
  <c r="BF16"/>
  <c r="BF17"/>
  <c r="BH17" s="1"/>
  <c r="BF18"/>
  <c r="BF20"/>
  <c r="BH20" s="1"/>
  <c r="BF21"/>
  <c r="BH21"/>
  <c r="BF22"/>
  <c r="BF24"/>
  <c r="BF25"/>
  <c r="BH25" s="1"/>
  <c r="BF27"/>
  <c r="BH27" s="1"/>
  <c r="BF29"/>
  <c r="BH29" s="1"/>
  <c r="BH108"/>
  <c r="BH107"/>
  <c r="BH102"/>
  <c r="BH98"/>
  <c r="BH95"/>
  <c r="BH91"/>
  <c r="BH86"/>
  <c r="BH80"/>
  <c r="BH79"/>
  <c r="BH77"/>
  <c r="BH76"/>
  <c r="BH75"/>
  <c r="BH72"/>
  <c r="BH71"/>
  <c r="BH69"/>
  <c r="BH65"/>
  <c r="BH64"/>
  <c r="BH63"/>
  <c r="BH62"/>
  <c r="BH61"/>
  <c r="BH60"/>
  <c r="BH58"/>
  <c r="BH57"/>
  <c r="BH55"/>
  <c r="BH51"/>
  <c r="BH48"/>
  <c r="BH44"/>
  <c r="BH41"/>
  <c r="BH39"/>
  <c r="BH37"/>
  <c r="BH36"/>
  <c r="BH33"/>
  <c r="BH24"/>
  <c r="BH22"/>
  <c r="BH18"/>
  <c r="BH16"/>
  <c r="BH14"/>
  <c r="BH12"/>
  <c r="BH11"/>
  <c r="BH10"/>
  <c r="BH9"/>
  <c r="BH8"/>
  <c r="BH7"/>
  <c r="BH6"/>
  <c r="BH5"/>
  <c r="BH4"/>
  <c r="BF6" i="1"/>
  <c r="BF7"/>
  <c r="BF8"/>
  <c r="BF9"/>
  <c r="BF10"/>
  <c r="BF11"/>
  <c r="BF12"/>
  <c r="BF13"/>
  <c r="C4" i="7"/>
  <c r="C4" i="11"/>
  <c r="C4" i="12" s="1"/>
  <c r="C5" i="17" s="1"/>
  <c r="C4" i="16"/>
  <c r="C5" i="7"/>
  <c r="C5" i="11"/>
  <c r="C5" i="12"/>
  <c r="C5" i="16"/>
  <c r="C6" i="17"/>
  <c r="C6" i="7"/>
  <c r="C6" i="11"/>
  <c r="C6" i="12" s="1"/>
  <c r="C7" i="17" s="1"/>
  <c r="C6" i="16"/>
  <c r="C7" i="7"/>
  <c r="C7" i="11"/>
  <c r="C7" i="12"/>
  <c r="C7" i="16"/>
  <c r="C8" i="17"/>
  <c r="C8" i="7"/>
  <c r="C8" i="11"/>
  <c r="C8" i="12" s="1"/>
  <c r="C9" i="17" s="1"/>
  <c r="C8" i="16"/>
  <c r="C9" i="7"/>
  <c r="C9" i="11"/>
  <c r="C9" i="12"/>
  <c r="C9" i="16"/>
  <c r="C10" i="17"/>
  <c r="C10" i="7"/>
  <c r="C10" i="11"/>
  <c r="C10" i="12" s="1"/>
  <c r="C11" i="17" s="1"/>
  <c r="C10" i="16"/>
  <c r="C11" i="7"/>
  <c r="C11" i="11"/>
  <c r="C11" i="12"/>
  <c r="C11" i="16"/>
  <c r="C12" i="17"/>
  <c r="C12" i="7"/>
  <c r="C12" i="11"/>
  <c r="C12" i="12" s="1"/>
  <c r="C13" i="17" s="1"/>
  <c r="C12" i="16"/>
  <c r="C13" i="7"/>
  <c r="C13" i="11"/>
  <c r="C13" i="12"/>
  <c r="C13" i="16"/>
  <c r="C14" i="17"/>
  <c r="C14" i="7"/>
  <c r="C14" i="11"/>
  <c r="C14" i="12" s="1"/>
  <c r="C15" i="17" s="1"/>
  <c r="C14" i="16"/>
  <c r="C15" i="7"/>
  <c r="C15" i="11"/>
  <c r="C15" i="12"/>
  <c r="C15" i="16"/>
  <c r="C16" i="17"/>
  <c r="C16" i="7"/>
  <c r="C16" i="11"/>
  <c r="C16" i="12" s="1"/>
  <c r="C17" i="17" s="1"/>
  <c r="C16" i="16"/>
  <c r="C17" i="7"/>
  <c r="C17" i="11"/>
  <c r="C17" i="12"/>
  <c r="C17" i="16"/>
  <c r="C18" i="17"/>
  <c r="C18" i="7"/>
  <c r="C18" i="11"/>
  <c r="C18" i="12" s="1"/>
  <c r="C19" i="17" s="1"/>
  <c r="C18" i="16"/>
  <c r="C19" i="7"/>
  <c r="C19" i="11"/>
  <c r="C19" i="12"/>
  <c r="C19" i="16"/>
  <c r="C20" i="17"/>
  <c r="C20" i="7"/>
  <c r="C20" i="11"/>
  <c r="C20" i="12" s="1"/>
  <c r="C21" i="17" s="1"/>
  <c r="C20" i="16"/>
  <c r="C21" i="7"/>
  <c r="C21" i="11"/>
  <c r="C21" i="12"/>
  <c r="C21" i="16"/>
  <c r="C22" i="17"/>
  <c r="C22" i="7"/>
  <c r="C22" i="11"/>
  <c r="C22" i="12" s="1"/>
  <c r="C23" i="17" s="1"/>
  <c r="C22" i="16"/>
  <c r="C23" i="7"/>
  <c r="C23" i="11"/>
  <c r="C23" i="12"/>
  <c r="C23" i="16"/>
  <c r="C24" i="17"/>
  <c r="C24" i="7"/>
  <c r="C24" i="11"/>
  <c r="C24" i="12" s="1"/>
  <c r="C25" i="17" s="1"/>
  <c r="C24" i="16"/>
  <c r="C25" i="7"/>
  <c r="C25" i="11"/>
  <c r="C25" i="12"/>
  <c r="C25" i="16"/>
  <c r="C26" i="17"/>
  <c r="C26" i="7"/>
  <c r="C26" i="11"/>
  <c r="C26" i="12" s="1"/>
  <c r="C27" i="17" s="1"/>
  <c r="C26" i="16"/>
  <c r="C27" i="7"/>
  <c r="C27" i="11"/>
  <c r="C27" i="12"/>
  <c r="C27" i="16"/>
  <c r="C28" i="17"/>
  <c r="C28" i="7"/>
  <c r="C28" i="11"/>
  <c r="C28" i="12" s="1"/>
  <c r="C29" i="17" s="1"/>
  <c r="C28" i="16"/>
  <c r="C29" i="7"/>
  <c r="C29" i="11"/>
  <c r="C29" i="12"/>
  <c r="C29" i="16"/>
  <c r="C30" i="17"/>
  <c r="AY84" i="7"/>
  <c r="AY84" i="11"/>
  <c r="AY84" i="12" s="1"/>
  <c r="AY84" i="16"/>
  <c r="AY85" i="7"/>
  <c r="AY85" i="11"/>
  <c r="AY85" i="12" s="1"/>
  <c r="AY85" i="16"/>
  <c r="AY86" i="7"/>
  <c r="AY86" i="11"/>
  <c r="AY86" i="12" s="1"/>
  <c r="AY86" i="16"/>
  <c r="AY87" i="7"/>
  <c r="AY87" i="11"/>
  <c r="AY87" i="12" s="1"/>
  <c r="AY87" i="16"/>
  <c r="AY88" i="7"/>
  <c r="AY88" i="11"/>
  <c r="AY88" i="12" s="1"/>
  <c r="AY88" i="16"/>
  <c r="AY89" i="7"/>
  <c r="AY89" i="11"/>
  <c r="AY89" i="12" s="1"/>
  <c r="AY89" i="16"/>
  <c r="AY90" i="7"/>
  <c r="AY90" i="11"/>
  <c r="AY90" i="12" s="1"/>
  <c r="AY90" i="16"/>
  <c r="AY91" i="7"/>
  <c r="AY91" i="11"/>
  <c r="AY91" i="12" s="1"/>
  <c r="AY91" i="16"/>
  <c r="AY92" i="7"/>
  <c r="AY92" i="11"/>
  <c r="AY92" i="12" s="1"/>
  <c r="AY92" i="16"/>
  <c r="AY93" i="7"/>
  <c r="AY93" i="11"/>
  <c r="AY93" i="12" s="1"/>
  <c r="AY93" i="16"/>
  <c r="AY94" i="7"/>
  <c r="AY94" i="11"/>
  <c r="AY94" i="12" s="1"/>
  <c r="AY94" i="16"/>
  <c r="AY95" i="7"/>
  <c r="AY95" i="11"/>
  <c r="AY95" i="12" s="1"/>
  <c r="AY95" i="16"/>
  <c r="AY96" i="7"/>
  <c r="AY96" i="11"/>
  <c r="AY96" i="12" s="1"/>
  <c r="AY96" i="16"/>
  <c r="AY97" i="7"/>
  <c r="AY97" i="11"/>
  <c r="AY97" i="12" s="1"/>
  <c r="AY97" i="16"/>
  <c r="AY98" i="7"/>
  <c r="AY98" i="11"/>
  <c r="AY98" i="12" s="1"/>
  <c r="AY98" i="16"/>
  <c r="AY99" i="7"/>
  <c r="AY99" i="11"/>
  <c r="AY99" i="12" s="1"/>
  <c r="AY99" i="16"/>
  <c r="AY100" i="7"/>
  <c r="AY100" i="11"/>
  <c r="AY100" i="12" s="1"/>
  <c r="AY100" i="16"/>
  <c r="AY101" i="7"/>
  <c r="AY101" i="11"/>
  <c r="AY101" i="12" s="1"/>
  <c r="AY101" i="16"/>
  <c r="AY102" i="7"/>
  <c r="AY102" i="11"/>
  <c r="AY102" i="12" s="1"/>
  <c r="AY102" i="16"/>
  <c r="AY103" i="7"/>
  <c r="AY103" i="11"/>
  <c r="AY103" i="12" s="1"/>
  <c r="AY103" i="16"/>
  <c r="AY104" i="7"/>
  <c r="AY104" i="11"/>
  <c r="AY104" i="12" s="1"/>
  <c r="AY104" i="16"/>
  <c r="AY105" i="7"/>
  <c r="AY105" i="11"/>
  <c r="AY105" i="12" s="1"/>
  <c r="AY105" i="16"/>
  <c r="AY106" i="7"/>
  <c r="AY106" i="11"/>
  <c r="AY106" i="12" s="1"/>
  <c r="AY106" i="16"/>
  <c r="AY107" i="7"/>
  <c r="AY107" i="11"/>
  <c r="AY107" i="12" s="1"/>
  <c r="AY107" i="16"/>
  <c r="AY108" i="7"/>
  <c r="AY108" i="11"/>
  <c r="AY108" i="12" s="1"/>
  <c r="AY108" i="16"/>
  <c r="AY109" i="7"/>
  <c r="AY109" i="11"/>
  <c r="AY109" i="12" s="1"/>
  <c r="AY109" i="16"/>
  <c r="AY55" i="7"/>
  <c r="AY55" i="11"/>
  <c r="AY55" i="12" s="1"/>
  <c r="AY55" i="16"/>
  <c r="AY56" i="7"/>
  <c r="AY56" i="11"/>
  <c r="AY56" i="12" s="1"/>
  <c r="AY56" i="16"/>
  <c r="AY57" i="7"/>
  <c r="AY57" i="11"/>
  <c r="AY57" i="12" s="1"/>
  <c r="AY57" i="16"/>
  <c r="AY58" i="7"/>
  <c r="AY58" i="11"/>
  <c r="AY58" i="12" s="1"/>
  <c r="AY58" i="16"/>
  <c r="AY59" i="7"/>
  <c r="AY59" i="11"/>
  <c r="AY59" i="12" s="1"/>
  <c r="AY59" i="16"/>
  <c r="AY60" i="7"/>
  <c r="AY60" i="11"/>
  <c r="AY60" i="12" s="1"/>
  <c r="AY60" i="16"/>
  <c r="AY61" i="7"/>
  <c r="AY61" i="11"/>
  <c r="AY61" i="12" s="1"/>
  <c r="AY61" i="16"/>
  <c r="AY62" i="7"/>
  <c r="AY62" i="11"/>
  <c r="AY62" i="12" s="1"/>
  <c r="AY62" i="16"/>
  <c r="AY63" i="7"/>
  <c r="AY63" i="11"/>
  <c r="AY63" i="12" s="1"/>
  <c r="AY63" i="16"/>
  <c r="AY64" i="7"/>
  <c r="AY64" i="11"/>
  <c r="AY64" i="12" s="1"/>
  <c r="AY64" i="16"/>
  <c r="AY65" i="7"/>
  <c r="AY65" i="11"/>
  <c r="AY65" i="12" s="1"/>
  <c r="AY65" i="16"/>
  <c r="AY66" i="7"/>
  <c r="AY66" i="11"/>
  <c r="AY66" i="12" s="1"/>
  <c r="AY66" i="16"/>
  <c r="AY67" i="7"/>
  <c r="AY67" i="11"/>
  <c r="AY67" i="12" s="1"/>
  <c r="AY67" i="16"/>
  <c r="AY68" i="7"/>
  <c r="AY68" i="11"/>
  <c r="AY68" i="12" s="1"/>
  <c r="AY68" i="16"/>
  <c r="AY69" i="7"/>
  <c r="AY69" i="11"/>
  <c r="AY69" i="12" s="1"/>
  <c r="AY69" i="16"/>
  <c r="AY70" i="7"/>
  <c r="AY70" i="11"/>
  <c r="AY70" i="12" s="1"/>
  <c r="AY70" i="16"/>
  <c r="AY71" i="7"/>
  <c r="AY71" i="11"/>
  <c r="AY71" i="12" s="1"/>
  <c r="AY71" i="16"/>
  <c r="AY72" i="7"/>
  <c r="AY72" i="11"/>
  <c r="AY72" i="12" s="1"/>
  <c r="AY72" i="16"/>
  <c r="AY73" i="7"/>
  <c r="AY73" i="11"/>
  <c r="AY73" i="12" s="1"/>
  <c r="AY73" i="16"/>
  <c r="AY74" i="7"/>
  <c r="AY74" i="11"/>
  <c r="AY74" i="12" s="1"/>
  <c r="AY74" i="16"/>
  <c r="AY75" i="7"/>
  <c r="AY75" i="11"/>
  <c r="AY75" i="12" s="1"/>
  <c r="AY75" i="16"/>
  <c r="AY76" i="7"/>
  <c r="AY76" i="11"/>
  <c r="AY76" i="12"/>
  <c r="AY76" i="16"/>
  <c r="AY77" i="7"/>
  <c r="AY77" i="11"/>
  <c r="AY77" i="12"/>
  <c r="AY77" i="16"/>
  <c r="AY78" i="7"/>
  <c r="AY78" i="11"/>
  <c r="AY78" i="12"/>
  <c r="AY78" i="16"/>
  <c r="AY79" i="7"/>
  <c r="AY79" i="11"/>
  <c r="AY79" i="12"/>
  <c r="AY79" i="16"/>
  <c r="AY80" i="7"/>
  <c r="AY80" i="11"/>
  <c r="AY80" i="12"/>
  <c r="AY80" i="16"/>
  <c r="AY33" i="7"/>
  <c r="AY33" i="11"/>
  <c r="AY33" i="12"/>
  <c r="AY33" i="16"/>
  <c r="AY34" i="7"/>
  <c r="AY34" i="11"/>
  <c r="AY34" i="12"/>
  <c r="AY34" i="16"/>
  <c r="AY35" i="7"/>
  <c r="AY35" i="11"/>
  <c r="AY35" i="12"/>
  <c r="AY35" i="16"/>
  <c r="AY36" i="7"/>
  <c r="AY36" i="11"/>
  <c r="AY36" i="12"/>
  <c r="AY36" i="16"/>
  <c r="AY37" i="7"/>
  <c r="AY37" i="11"/>
  <c r="AY37" i="12"/>
  <c r="AY37" i="16"/>
  <c r="AY38" i="7"/>
  <c r="AY38" i="11"/>
  <c r="AY38" i="12"/>
  <c r="AY38" i="16"/>
  <c r="AY39" i="7"/>
  <c r="AY39" i="11"/>
  <c r="AY39" i="12"/>
  <c r="AY39" i="16"/>
  <c r="AY40" i="7"/>
  <c r="AY40" i="11"/>
  <c r="AY40" i="12"/>
  <c r="AY40" i="16"/>
  <c r="AY41" i="7"/>
  <c r="AY41" i="11"/>
  <c r="AY41" i="12"/>
  <c r="AY41" i="16"/>
  <c r="AY42" i="7"/>
  <c r="AY42" i="11"/>
  <c r="AY42" i="12"/>
  <c r="AY42" i="16"/>
  <c r="AY43" i="7"/>
  <c r="AY43" i="11"/>
  <c r="AY43" i="12"/>
  <c r="AY43" i="16"/>
  <c r="AY44" i="7"/>
  <c r="AY44" i="11"/>
  <c r="AY44" i="12"/>
  <c r="AY44" i="16"/>
  <c r="AY45" i="7"/>
  <c r="AY45" i="11"/>
  <c r="AY45" i="12"/>
  <c r="AY45" i="16"/>
  <c r="AY46" i="7"/>
  <c r="AY46" i="11"/>
  <c r="AY46" i="12"/>
  <c r="AY46" i="16"/>
  <c r="AY47" i="7"/>
  <c r="AY47" i="11"/>
  <c r="AY47" i="12"/>
  <c r="AY47" i="16"/>
  <c r="AY48" i="7"/>
  <c r="AY48" i="11"/>
  <c r="AY48" i="12"/>
  <c r="AY48" i="16"/>
  <c r="AY49" i="7"/>
  <c r="AY49" i="11"/>
  <c r="AY49" i="12"/>
  <c r="AY49" i="16"/>
  <c r="AY50" i="7"/>
  <c r="AY50" i="11"/>
  <c r="AY50" i="12"/>
  <c r="AY50" i="16"/>
  <c r="AY51" i="7"/>
  <c r="AY51" i="11"/>
  <c r="AY51" i="12"/>
  <c r="AY51" i="16"/>
  <c r="AY4" i="7"/>
  <c r="AY4" i="11"/>
  <c r="AY4" i="12"/>
  <c r="AY4" i="16"/>
  <c r="AY5" i="7"/>
  <c r="AY5" i="11"/>
  <c r="AY5" i="12"/>
  <c r="AY5" i="16"/>
  <c r="AY6" i="7"/>
  <c r="AY6" i="11"/>
  <c r="AY6" i="12"/>
  <c r="AY6" i="16"/>
  <c r="AY7" i="7"/>
  <c r="AY7" i="11"/>
  <c r="AY7" i="12" s="1"/>
  <c r="AY7" i="16"/>
  <c r="AY8" i="7"/>
  <c r="AY8" i="11"/>
  <c r="AY8" i="12" s="1"/>
  <c r="AY8" i="16"/>
  <c r="AY9" i="7"/>
  <c r="AY9" i="11"/>
  <c r="AY9" i="12" s="1"/>
  <c r="AY9" i="16"/>
  <c r="AY10" i="7"/>
  <c r="AY10" i="11"/>
  <c r="AY10" i="12" s="1"/>
  <c r="AY10" i="16"/>
  <c r="AY11" i="7"/>
  <c r="AY11" i="11"/>
  <c r="AY11" i="12" s="1"/>
  <c r="AY11" i="16"/>
  <c r="AY12" i="7"/>
  <c r="AY12" i="11"/>
  <c r="AY12" i="12" s="1"/>
  <c r="AY12" i="16"/>
  <c r="AY13" i="7"/>
  <c r="AY13" i="11"/>
  <c r="AY13" i="12" s="1"/>
  <c r="AY13" i="16"/>
  <c r="AY14" i="7"/>
  <c r="AY14" i="11"/>
  <c r="AY14" i="12" s="1"/>
  <c r="AY14" i="16"/>
  <c r="AY15" i="7"/>
  <c r="AY15" i="11"/>
  <c r="AY15" i="12" s="1"/>
  <c r="AY15" i="16"/>
  <c r="AY16" i="7"/>
  <c r="AY16" i="11"/>
  <c r="AY16" i="12" s="1"/>
  <c r="AY16" i="16"/>
  <c r="AY17" i="7"/>
  <c r="AY17" i="11"/>
  <c r="AY17" i="12" s="1"/>
  <c r="AY17" i="16"/>
  <c r="AY18" i="7"/>
  <c r="AY18" i="11"/>
  <c r="AY18" i="12" s="1"/>
  <c r="AY18" i="16"/>
  <c r="AY19" i="7"/>
  <c r="AY19" i="11"/>
  <c r="AY19" i="12" s="1"/>
  <c r="AY19" i="16"/>
  <c r="AY20" i="7"/>
  <c r="AY20" i="11"/>
  <c r="AY20" i="12" s="1"/>
  <c r="AY20" i="16"/>
  <c r="AY21" i="7"/>
  <c r="AY21" i="11"/>
  <c r="AY21" i="12" s="1"/>
  <c r="AY21" i="16"/>
  <c r="AY22" i="7"/>
  <c r="AY22" i="11"/>
  <c r="AY22" i="12" s="1"/>
  <c r="AY22" i="16"/>
  <c r="AY23" i="7"/>
  <c r="AY23" i="11"/>
  <c r="AY23" i="12" s="1"/>
  <c r="AY23" i="16"/>
  <c r="AY24" i="7"/>
  <c r="AY24" i="11"/>
  <c r="AY24" i="12" s="1"/>
  <c r="AY24" i="16"/>
  <c r="AY25" i="7"/>
  <c r="AY25" i="11"/>
  <c r="AY25" i="12" s="1"/>
  <c r="AY25" i="16"/>
  <c r="AY26" i="7"/>
  <c r="AY26" i="11"/>
  <c r="AY26" i="12" s="1"/>
  <c r="AY26" i="16"/>
  <c r="AY27" i="7"/>
  <c r="AY27" i="11"/>
  <c r="AY27" i="12" s="1"/>
  <c r="AY27" i="16"/>
  <c r="AY28" i="7"/>
  <c r="AY28" i="11"/>
  <c r="AY28" i="12" s="1"/>
  <c r="AY28" i="16"/>
  <c r="AY29" i="7"/>
  <c r="AY29" i="11"/>
  <c r="AY29" i="12" s="1"/>
  <c r="AY29" i="16"/>
  <c r="AW84" i="7"/>
  <c r="AW84" i="11"/>
  <c r="AW84" i="12" s="1"/>
  <c r="AW84" i="16"/>
  <c r="AW85" i="7"/>
  <c r="AW85" i="11"/>
  <c r="AW85" i="12" s="1"/>
  <c r="AW85" i="16"/>
  <c r="AW86" i="7"/>
  <c r="AW86" i="11"/>
  <c r="AW86" i="12" s="1"/>
  <c r="AW86" i="16"/>
  <c r="AW87" i="7"/>
  <c r="AW87" i="11"/>
  <c r="AW87" i="12" s="1"/>
  <c r="AW87" i="16"/>
  <c r="AW88" i="7"/>
  <c r="AW88" i="11"/>
  <c r="AW88" i="12" s="1"/>
  <c r="AW88" i="16"/>
  <c r="AW89" i="7"/>
  <c r="AW89" i="11"/>
  <c r="AW89" i="12" s="1"/>
  <c r="AW89" i="16"/>
  <c r="AW90" i="7"/>
  <c r="AW90" i="11"/>
  <c r="AW90" i="12" s="1"/>
  <c r="AW90" i="16"/>
  <c r="AW91" i="7"/>
  <c r="AW91" i="11"/>
  <c r="AW91" i="12" s="1"/>
  <c r="AW91" i="16"/>
  <c r="AW92" i="7"/>
  <c r="AW92" i="11"/>
  <c r="AW92" i="12" s="1"/>
  <c r="AW92" i="16"/>
  <c r="AW93" i="7"/>
  <c r="AW93" i="11"/>
  <c r="AW93" i="12" s="1"/>
  <c r="AW93" i="16"/>
  <c r="AW94" i="7"/>
  <c r="AW94" i="11"/>
  <c r="AW94" i="12" s="1"/>
  <c r="AW94" i="16"/>
  <c r="AW95" i="7"/>
  <c r="AW95" i="11"/>
  <c r="AW95" i="12" s="1"/>
  <c r="AW95" i="16"/>
  <c r="AW96" i="7"/>
  <c r="AW96" i="11"/>
  <c r="AW96" i="12" s="1"/>
  <c r="AW96" i="16"/>
  <c r="AW97" i="7"/>
  <c r="AW97" i="11"/>
  <c r="AW97" i="12" s="1"/>
  <c r="AW97" i="16"/>
  <c r="AW98" i="7"/>
  <c r="AW98" i="11"/>
  <c r="AW98" i="12" s="1"/>
  <c r="AW98" i="16"/>
  <c r="AW99" i="7"/>
  <c r="AW99" i="11"/>
  <c r="AW99" i="12" s="1"/>
  <c r="AW99" i="16"/>
  <c r="AW100" i="7"/>
  <c r="AW100" i="11"/>
  <c r="AW100" i="12" s="1"/>
  <c r="AW100" i="16"/>
  <c r="AW101" i="7"/>
  <c r="AW101" i="11"/>
  <c r="AW101" i="12" s="1"/>
  <c r="AW101" i="16"/>
  <c r="AW102" i="7"/>
  <c r="AW102" i="11"/>
  <c r="AW102" i="12" s="1"/>
  <c r="AW102" i="16"/>
  <c r="AW103" i="7"/>
  <c r="AW103" i="11"/>
  <c r="AW103" i="12" s="1"/>
  <c r="AW103" i="16"/>
  <c r="AW104" i="7"/>
  <c r="AW104" i="11"/>
  <c r="AW104" i="12" s="1"/>
  <c r="AW104" i="16"/>
  <c r="AW105" i="7"/>
  <c r="AW105" i="11"/>
  <c r="AW105" i="12" s="1"/>
  <c r="AW105" i="16"/>
  <c r="AW106" i="7"/>
  <c r="AW106" i="11"/>
  <c r="AW106" i="12" s="1"/>
  <c r="AW106" i="16"/>
  <c r="AW107" i="7"/>
  <c r="AW107" i="11"/>
  <c r="AW107" i="12" s="1"/>
  <c r="AW107" i="16"/>
  <c r="AW108" i="7"/>
  <c r="AW108" i="11"/>
  <c r="AW108" i="12" s="1"/>
  <c r="AW108" i="16"/>
  <c r="AW109" i="7"/>
  <c r="AW109" i="11"/>
  <c r="AW109" i="12" s="1"/>
  <c r="AW109" i="16"/>
  <c r="AW55" i="7"/>
  <c r="AW55" i="11"/>
  <c r="AW55" i="12" s="1"/>
  <c r="AW55" i="16"/>
  <c r="AW56" i="7"/>
  <c r="AW56" i="11"/>
  <c r="AW56" i="12" s="1"/>
  <c r="AW56" i="16"/>
  <c r="AW57" i="7"/>
  <c r="AW57" i="11"/>
  <c r="AW57" i="12" s="1"/>
  <c r="AW57" i="16"/>
  <c r="AW58" i="7"/>
  <c r="AW58" i="11"/>
  <c r="AW58" i="12" s="1"/>
  <c r="AW58" i="16"/>
  <c r="AW59" i="7"/>
  <c r="AW59" i="11"/>
  <c r="AW59" i="12" s="1"/>
  <c r="AW59" i="16"/>
  <c r="AW60" i="7"/>
  <c r="AW60" i="11"/>
  <c r="AW60" i="12" s="1"/>
  <c r="AW60" i="16"/>
  <c r="AW61" i="7"/>
  <c r="AW61" i="11"/>
  <c r="AW61" i="12" s="1"/>
  <c r="AW61" i="16"/>
  <c r="AW62" i="7"/>
  <c r="AW62" i="11"/>
  <c r="AW62" i="12" s="1"/>
  <c r="AW62" i="16"/>
  <c r="AW63" i="7"/>
  <c r="AW63" i="11"/>
  <c r="AW63" i="12" s="1"/>
  <c r="AW63" i="16"/>
  <c r="AW64" i="7"/>
  <c r="AW64" i="11"/>
  <c r="AW64" i="12" s="1"/>
  <c r="AW64" i="16"/>
  <c r="AW65" i="7"/>
  <c r="AW65" i="11"/>
  <c r="AW65" i="12" s="1"/>
  <c r="AW65" i="16"/>
  <c r="AW66" i="7"/>
  <c r="AW66" i="11"/>
  <c r="AW66" i="12" s="1"/>
  <c r="AW66" i="16"/>
  <c r="AW67" i="7"/>
  <c r="AW67" i="11"/>
  <c r="AW67" i="12" s="1"/>
  <c r="AW67" i="16"/>
  <c r="AW68" i="7"/>
  <c r="AW68" i="11"/>
  <c r="AW68" i="12" s="1"/>
  <c r="AW68" i="16"/>
  <c r="AW69" i="7"/>
  <c r="AW69" i="11"/>
  <c r="AW69" i="12" s="1"/>
  <c r="AW69" i="16"/>
  <c r="AW70" i="7"/>
  <c r="AW70" i="11"/>
  <c r="AW70" i="12" s="1"/>
  <c r="AW70" i="16"/>
  <c r="AW71" i="7"/>
  <c r="AW71" i="11"/>
  <c r="AW71" i="12" s="1"/>
  <c r="AW71" i="16"/>
  <c r="AW72" i="7"/>
  <c r="AW72" i="11"/>
  <c r="AW72" i="12" s="1"/>
  <c r="AW72" i="16"/>
  <c r="AW73" i="7"/>
  <c r="AW73" i="11"/>
  <c r="AW73" i="12" s="1"/>
  <c r="AW73" i="16"/>
  <c r="AW74" i="7"/>
  <c r="AW74" i="11"/>
  <c r="AW74" i="12" s="1"/>
  <c r="AW74" i="16"/>
  <c r="AW75" i="7"/>
  <c r="AW75" i="11"/>
  <c r="AW75" i="12" s="1"/>
  <c r="AW75" i="16"/>
  <c r="AW76" i="7"/>
  <c r="AW76" i="11"/>
  <c r="AW76" i="12" s="1"/>
  <c r="AW76" i="16"/>
  <c r="AW77" i="7"/>
  <c r="AW77" i="11"/>
  <c r="AW77" i="12" s="1"/>
  <c r="AW77" i="16"/>
  <c r="AW78" i="7"/>
  <c r="AW78" i="11"/>
  <c r="AW78" i="12" s="1"/>
  <c r="AW78" i="16"/>
  <c r="AW79" i="7"/>
  <c r="AW79" i="11"/>
  <c r="AW79" i="12" s="1"/>
  <c r="AW79" i="16"/>
  <c r="AW80" i="7"/>
  <c r="AW80" i="11"/>
  <c r="AW80" i="12" s="1"/>
  <c r="AW80" i="16"/>
  <c r="AW33" i="7"/>
  <c r="AW33" i="11"/>
  <c r="AW33" i="12" s="1"/>
  <c r="AW33" i="16"/>
  <c r="AW34" i="7"/>
  <c r="AW34" i="11"/>
  <c r="AW34" i="12" s="1"/>
  <c r="AW34" i="16"/>
  <c r="AW35" i="7"/>
  <c r="AW35" i="11"/>
  <c r="AW35" i="12" s="1"/>
  <c r="AW35" i="16"/>
  <c r="AW36" i="7"/>
  <c r="AW36" i="11"/>
  <c r="AW36" i="12" s="1"/>
  <c r="AW36" i="16"/>
  <c r="AW37" i="7"/>
  <c r="AW37" i="11"/>
  <c r="AW37" i="12" s="1"/>
  <c r="AW37" i="16"/>
  <c r="AW38" i="7"/>
  <c r="AW38" i="11"/>
  <c r="AW38" i="12" s="1"/>
  <c r="AW38" i="16"/>
  <c r="AW39" i="7"/>
  <c r="AW39" i="11"/>
  <c r="AW39" i="12" s="1"/>
  <c r="AW39" i="16"/>
  <c r="AW40" i="7"/>
  <c r="AW40" i="11"/>
  <c r="AW40" i="12" s="1"/>
  <c r="AW40" i="16"/>
  <c r="AW41" i="7"/>
  <c r="AW41" i="11"/>
  <c r="AW41" i="12" s="1"/>
  <c r="AW41" i="16"/>
  <c r="AW42" i="7"/>
  <c r="AW42" i="11"/>
  <c r="AW42" i="12" s="1"/>
  <c r="AW42" i="16"/>
  <c r="AW43" i="7"/>
  <c r="AW43" i="11"/>
  <c r="AW43" i="12" s="1"/>
  <c r="AW43" i="16"/>
  <c r="AW44" i="7"/>
  <c r="AW44" i="11"/>
  <c r="AW44" i="12" s="1"/>
  <c r="AW44" i="16"/>
  <c r="AW45" i="7"/>
  <c r="AW45" i="11"/>
  <c r="AW45" i="12" s="1"/>
  <c r="AW45" i="16"/>
  <c r="AW46" i="7"/>
  <c r="AW46" i="11"/>
  <c r="AW46" i="12" s="1"/>
  <c r="AW46" i="16"/>
  <c r="AW47" i="7"/>
  <c r="AW47" i="11"/>
  <c r="AW47" i="12" s="1"/>
  <c r="AW47" i="16"/>
  <c r="AW48" i="7"/>
  <c r="AW48" i="11"/>
  <c r="AW48" i="12" s="1"/>
  <c r="AW48" i="16"/>
  <c r="AW49" i="7"/>
  <c r="AW49" i="11"/>
  <c r="AW49" i="12" s="1"/>
  <c r="AW49" i="16"/>
  <c r="AW50" i="7"/>
  <c r="AW50" i="11"/>
  <c r="AW50" i="12" s="1"/>
  <c r="AW50" i="16"/>
  <c r="AW51" i="7"/>
  <c r="AW51" i="11"/>
  <c r="AW51" i="12" s="1"/>
  <c r="AW51" i="16"/>
  <c r="AW4" i="7"/>
  <c r="AW4" i="11"/>
  <c r="AW4" i="12" s="1"/>
  <c r="AW4" i="16"/>
  <c r="AW5" i="7"/>
  <c r="AW5" i="11"/>
  <c r="AW5" i="12" s="1"/>
  <c r="AW5" i="16"/>
  <c r="AW6" i="7"/>
  <c r="AW6" i="11"/>
  <c r="AW6" i="12" s="1"/>
  <c r="AW6" i="16"/>
  <c r="AW7" i="7"/>
  <c r="AW7" i="11"/>
  <c r="AW7" i="12" s="1"/>
  <c r="AW7" i="16"/>
  <c r="AW8" i="7"/>
  <c r="AW8" i="11"/>
  <c r="AW8" i="12" s="1"/>
  <c r="AW8" i="16"/>
  <c r="AW9" i="7"/>
  <c r="AW9" i="11"/>
  <c r="AW9" i="12" s="1"/>
  <c r="AW9" i="16"/>
  <c r="AW10" i="7"/>
  <c r="AW10" i="11"/>
  <c r="AW10" i="12" s="1"/>
  <c r="AW10" i="16"/>
  <c r="AW11" i="7"/>
  <c r="AW11" i="11"/>
  <c r="AW11" i="12" s="1"/>
  <c r="AW11" i="16"/>
  <c r="AW12" i="7"/>
  <c r="AW12" i="11"/>
  <c r="AW12" i="12" s="1"/>
  <c r="AW12" i="16"/>
  <c r="AW13" i="7"/>
  <c r="AW13" i="11"/>
  <c r="AW13" i="12" s="1"/>
  <c r="AW13" i="16"/>
  <c r="AW14" i="7"/>
  <c r="AW14" i="11"/>
  <c r="AW14" i="12" s="1"/>
  <c r="AW14" i="16"/>
  <c r="AW15" i="7"/>
  <c r="AW15" i="11"/>
  <c r="AW15" i="12" s="1"/>
  <c r="AW15" i="16"/>
  <c r="AW16" i="7"/>
  <c r="AW16" i="11"/>
  <c r="AW16" i="12" s="1"/>
  <c r="AW16" i="16"/>
  <c r="AW17" i="7"/>
  <c r="AW17" i="11"/>
  <c r="AW17" i="12" s="1"/>
  <c r="AW17" i="16"/>
  <c r="AW18" i="7"/>
  <c r="AW18" i="11"/>
  <c r="AW18" i="12" s="1"/>
  <c r="AW18" i="16"/>
  <c r="AW19" i="7"/>
  <c r="AW19" i="11"/>
  <c r="AW19" i="12" s="1"/>
  <c r="AW19" i="16"/>
  <c r="AW20" i="7"/>
  <c r="AW20" i="11"/>
  <c r="AW20" i="12" s="1"/>
  <c r="AW20" i="16"/>
  <c r="AW21" i="7"/>
  <c r="AW21" i="11"/>
  <c r="AW21" i="12" s="1"/>
  <c r="AW21" i="16"/>
  <c r="AW22" i="7"/>
  <c r="AW22" i="11"/>
  <c r="AW22" i="12" s="1"/>
  <c r="AW22" i="16"/>
  <c r="AW23" i="7"/>
  <c r="AW23" i="11"/>
  <c r="AW23" i="12" s="1"/>
  <c r="AW23" i="16"/>
  <c r="AW24" i="7"/>
  <c r="AW24" i="11"/>
  <c r="AW24" i="12" s="1"/>
  <c r="AW24" i="16"/>
  <c r="AW25" i="7"/>
  <c r="AW25" i="11"/>
  <c r="AW25" i="12" s="1"/>
  <c r="AW25" i="16"/>
  <c r="AW26" i="7"/>
  <c r="AW26" i="11"/>
  <c r="AW26" i="12" s="1"/>
  <c r="AW26" i="16"/>
  <c r="AW27" i="7"/>
  <c r="AW27" i="11"/>
  <c r="AW27" i="12" s="1"/>
  <c r="AW27" i="16"/>
  <c r="AW28" i="7"/>
  <c r="AW28" i="11"/>
  <c r="AW28" i="12" s="1"/>
  <c r="AW28" i="16"/>
  <c r="AW29" i="7"/>
  <c r="AW29" i="11"/>
  <c r="AW29" i="12" s="1"/>
  <c r="AW29" i="16"/>
  <c r="AU84" i="7"/>
  <c r="AU84" i="11"/>
  <c r="AU84" i="12" s="1"/>
  <c r="AU84" i="16"/>
  <c r="AU85" i="7"/>
  <c r="AU85" i="11"/>
  <c r="AU85" i="12" s="1"/>
  <c r="AU85" i="16"/>
  <c r="AU86" i="7"/>
  <c r="AU86" i="11"/>
  <c r="AU86" i="12" s="1"/>
  <c r="AU86" i="16"/>
  <c r="AU87" i="7"/>
  <c r="AU87" i="11"/>
  <c r="AU87" i="12" s="1"/>
  <c r="AU87" i="16"/>
  <c r="AU88" i="7"/>
  <c r="AU88" i="11"/>
  <c r="AU88" i="12" s="1"/>
  <c r="AU88" i="16"/>
  <c r="AU89" i="7"/>
  <c r="AU89" i="11"/>
  <c r="AU89" i="12" s="1"/>
  <c r="AU89" i="16"/>
  <c r="AU90" i="7"/>
  <c r="AU90" i="11"/>
  <c r="AU90" i="12" s="1"/>
  <c r="AU90" i="16"/>
  <c r="AU91" i="7"/>
  <c r="AU91" i="11"/>
  <c r="AU91" i="12" s="1"/>
  <c r="AU91" i="16"/>
  <c r="AU92" i="7"/>
  <c r="AU92" i="11"/>
  <c r="AU92" i="12" s="1"/>
  <c r="AU92" i="16"/>
  <c r="AU93" i="7"/>
  <c r="AU93" i="11"/>
  <c r="AU93" i="12" s="1"/>
  <c r="AU93" i="16"/>
  <c r="AU94" i="7"/>
  <c r="AU94" i="11"/>
  <c r="AU94" i="12" s="1"/>
  <c r="AU94" i="16"/>
  <c r="AU95" i="7"/>
  <c r="AU95" i="11"/>
  <c r="AU95" i="12" s="1"/>
  <c r="AU95" i="16"/>
  <c r="AU96" i="7"/>
  <c r="AU96" i="11"/>
  <c r="AU96" i="12" s="1"/>
  <c r="AU96" i="16"/>
  <c r="AU97" i="7"/>
  <c r="AU97" i="11"/>
  <c r="AU97" i="12" s="1"/>
  <c r="AU97" i="16"/>
  <c r="AU98" i="7"/>
  <c r="AU98" i="11"/>
  <c r="AU98" i="12" s="1"/>
  <c r="AU98" i="16"/>
  <c r="AU99" i="7"/>
  <c r="AU99" i="11"/>
  <c r="AU99" i="12" s="1"/>
  <c r="AU99" i="16"/>
  <c r="AU100" i="7"/>
  <c r="AU100" i="11"/>
  <c r="AU100" i="12" s="1"/>
  <c r="AU100" i="16"/>
  <c r="AU101" i="7"/>
  <c r="AU101" i="11"/>
  <c r="AU101" i="12" s="1"/>
  <c r="AU101" i="16"/>
  <c r="AU102" i="7"/>
  <c r="AU102" i="11"/>
  <c r="AU102" i="12" s="1"/>
  <c r="AU102" i="16"/>
  <c r="AU103" i="7"/>
  <c r="AU103" i="11"/>
  <c r="AU103" i="12" s="1"/>
  <c r="AU103" i="16"/>
  <c r="AU104" i="7"/>
  <c r="AU104" i="11"/>
  <c r="AU104" i="12" s="1"/>
  <c r="AU104" i="16"/>
  <c r="AU105" i="7"/>
  <c r="AU105" i="11"/>
  <c r="AU105" i="12" s="1"/>
  <c r="AU105" i="16"/>
  <c r="AU106" i="7"/>
  <c r="AU106" i="11"/>
  <c r="AU106" i="12" s="1"/>
  <c r="AU106" i="16"/>
  <c r="AU107" i="7"/>
  <c r="AU107" i="11"/>
  <c r="AU107" i="12" s="1"/>
  <c r="AU107" i="16"/>
  <c r="AU108" i="7"/>
  <c r="AU108" i="11"/>
  <c r="AU108" i="12" s="1"/>
  <c r="AU108" i="16"/>
  <c r="AU109" i="7"/>
  <c r="AU109" i="11"/>
  <c r="AU109" i="12" s="1"/>
  <c r="AU109" i="16"/>
  <c r="AU55" i="7"/>
  <c r="AU55" i="11"/>
  <c r="AU55" i="12" s="1"/>
  <c r="AU55" i="16"/>
  <c r="AU56" i="7"/>
  <c r="AU56" i="11"/>
  <c r="AU56" i="12" s="1"/>
  <c r="AU56" i="16"/>
  <c r="AU57" i="7"/>
  <c r="AU57" i="11"/>
  <c r="AU57" i="12" s="1"/>
  <c r="AU57" i="16"/>
  <c r="AU58" i="7"/>
  <c r="AU58" i="11"/>
  <c r="AU58" i="12" s="1"/>
  <c r="AU58" i="16"/>
  <c r="AU59" i="7"/>
  <c r="AU59" i="11"/>
  <c r="AU59" i="12" s="1"/>
  <c r="AU59" i="16"/>
  <c r="AU60" i="7"/>
  <c r="AU60" i="11"/>
  <c r="AU60" i="12" s="1"/>
  <c r="AU60" i="16"/>
  <c r="AU61" i="7"/>
  <c r="AU61" i="11"/>
  <c r="AU61" i="12" s="1"/>
  <c r="AU61" i="16"/>
  <c r="AU62" i="7"/>
  <c r="AU62" i="11"/>
  <c r="AU62" i="12" s="1"/>
  <c r="AU62" i="16"/>
  <c r="AU63" i="7"/>
  <c r="AU63" i="11"/>
  <c r="AU63" i="12" s="1"/>
  <c r="AU63" i="16"/>
  <c r="AU64" i="7"/>
  <c r="AU64" i="11"/>
  <c r="AU64" i="12" s="1"/>
  <c r="AU64" i="16"/>
  <c r="AU65" i="7"/>
  <c r="AU65" i="11"/>
  <c r="AU65" i="12" s="1"/>
  <c r="AU65" i="16"/>
  <c r="AU66" i="7"/>
  <c r="AU66" i="11"/>
  <c r="AU66" i="12" s="1"/>
  <c r="AU66" i="16"/>
  <c r="AU67" i="7"/>
  <c r="AU67" i="11"/>
  <c r="AU67" i="12" s="1"/>
  <c r="AU67" i="16"/>
  <c r="AU68" i="7"/>
  <c r="AU68" i="11"/>
  <c r="AU68" i="12" s="1"/>
  <c r="AU68" i="16"/>
  <c r="AU69" i="7"/>
  <c r="AU69" i="11"/>
  <c r="AU69" i="12" s="1"/>
  <c r="AU69" i="16"/>
  <c r="AU70" i="7"/>
  <c r="AU70" i="11"/>
  <c r="AU70" i="12" s="1"/>
  <c r="AU70" i="16"/>
  <c r="AU71" i="7"/>
  <c r="AU71" i="11"/>
  <c r="AU71" i="12" s="1"/>
  <c r="AU71" i="16"/>
  <c r="AU72" i="7"/>
  <c r="AU72" i="11"/>
  <c r="AU72" i="12" s="1"/>
  <c r="AU72" i="16"/>
  <c r="AU73" i="7"/>
  <c r="AU73" i="11"/>
  <c r="AU73" i="12" s="1"/>
  <c r="AU73" i="16"/>
  <c r="AU74" i="7"/>
  <c r="AU74" i="11"/>
  <c r="AU74" i="12" s="1"/>
  <c r="AU74" i="16"/>
  <c r="AU75" i="7"/>
  <c r="AU75" i="11"/>
  <c r="AU75" i="12" s="1"/>
  <c r="AU75" i="16"/>
  <c r="AU76" i="7"/>
  <c r="AU76" i="11"/>
  <c r="AU76" i="12" s="1"/>
  <c r="AU76" i="16"/>
  <c r="AU77" i="7"/>
  <c r="AU77" i="11"/>
  <c r="AU77" i="12" s="1"/>
  <c r="AU77" i="16"/>
  <c r="AU78" i="7"/>
  <c r="AU78" i="11"/>
  <c r="AU78" i="12" s="1"/>
  <c r="AU78" i="16"/>
  <c r="AU79" i="7"/>
  <c r="AU79" i="11"/>
  <c r="AU79" i="12" s="1"/>
  <c r="AU79" i="16"/>
  <c r="AU80" i="7"/>
  <c r="AU80" i="11"/>
  <c r="AU80" i="12" s="1"/>
  <c r="AU80" i="16"/>
  <c r="AU33" i="7"/>
  <c r="AU33" i="11"/>
  <c r="AU33" i="12" s="1"/>
  <c r="AU33" i="16"/>
  <c r="AU34" i="7"/>
  <c r="AU34" i="11"/>
  <c r="AU34" i="12" s="1"/>
  <c r="AU34" i="16"/>
  <c r="AU35" i="7"/>
  <c r="AU35" i="11"/>
  <c r="AU35" i="12" s="1"/>
  <c r="AU35" i="16"/>
  <c r="AU36" i="7"/>
  <c r="AU36" i="11"/>
  <c r="AU36" i="12" s="1"/>
  <c r="AU36" i="16"/>
  <c r="AU37" i="7"/>
  <c r="AU37" i="11"/>
  <c r="AU37" i="12" s="1"/>
  <c r="AU37" i="16"/>
  <c r="AU38" i="7"/>
  <c r="AU38" i="11"/>
  <c r="AU38" i="12" s="1"/>
  <c r="AU38" i="16"/>
  <c r="AU39" i="7"/>
  <c r="AU39" i="11"/>
  <c r="AU39" i="12" s="1"/>
  <c r="AU39" i="16"/>
  <c r="AU40" i="7"/>
  <c r="AU40" i="11"/>
  <c r="AU40" i="12" s="1"/>
  <c r="AU40" i="16"/>
  <c r="AU41" i="7"/>
  <c r="AU41" i="11"/>
  <c r="AU41" i="12" s="1"/>
  <c r="AU41" i="16"/>
  <c r="AU42" i="7"/>
  <c r="AU42" i="11"/>
  <c r="AU42" i="12" s="1"/>
  <c r="AU42" i="16"/>
  <c r="AU43" i="7"/>
  <c r="AU43" i="11"/>
  <c r="AU43" i="12" s="1"/>
  <c r="AU43" i="16"/>
  <c r="AU44" i="7"/>
  <c r="AU44" i="11"/>
  <c r="AU44" i="12" s="1"/>
  <c r="AU44" i="16"/>
  <c r="AU45" i="7"/>
  <c r="AU45" i="11"/>
  <c r="AU45" i="12" s="1"/>
  <c r="AU45" i="16"/>
  <c r="AU46" i="7"/>
  <c r="AU46" i="11"/>
  <c r="AU46" i="12" s="1"/>
  <c r="AU46" i="16"/>
  <c r="AU47" i="7"/>
  <c r="AU47" i="11"/>
  <c r="AU47" i="12" s="1"/>
  <c r="AU47" i="16"/>
  <c r="AU48" i="7"/>
  <c r="AU48" i="11"/>
  <c r="AU48" i="12" s="1"/>
  <c r="AU48" i="16"/>
  <c r="AU49" i="7"/>
  <c r="AU49" i="11"/>
  <c r="AU49" i="12" s="1"/>
  <c r="AU49" i="16"/>
  <c r="AU50" i="7"/>
  <c r="AU50" i="11"/>
  <c r="AU50" i="12" s="1"/>
  <c r="AU50" i="16"/>
  <c r="AU51" i="7"/>
  <c r="AU51" i="11"/>
  <c r="AU51" i="12" s="1"/>
  <c r="AU51" i="16"/>
  <c r="AU4" i="7"/>
  <c r="AU4" i="11"/>
  <c r="AU4" i="12" s="1"/>
  <c r="AU4" i="16"/>
  <c r="AU5" i="7"/>
  <c r="AU5" i="11"/>
  <c r="AU5" i="12" s="1"/>
  <c r="AU5" i="16"/>
  <c r="AU6" i="7"/>
  <c r="AU6" i="11"/>
  <c r="AU6" i="12" s="1"/>
  <c r="AU6" i="16"/>
  <c r="AU7" i="7"/>
  <c r="AU7" i="11"/>
  <c r="AU7" i="12" s="1"/>
  <c r="AU7" i="16"/>
  <c r="AU8" i="7"/>
  <c r="AU8" i="11"/>
  <c r="AU8" i="12" s="1"/>
  <c r="AU8" i="16"/>
  <c r="AU9" i="7"/>
  <c r="AU9" i="11"/>
  <c r="AU9" i="12" s="1"/>
  <c r="AU9" i="16"/>
  <c r="AU10" i="7"/>
  <c r="AU10" i="11"/>
  <c r="AU10" i="12" s="1"/>
  <c r="AU10" i="16"/>
  <c r="AU11" i="7"/>
  <c r="AU11" i="11"/>
  <c r="AU11" i="12" s="1"/>
  <c r="AU11" i="16"/>
  <c r="AU12" i="7"/>
  <c r="AU12" i="11"/>
  <c r="AU12" i="12" s="1"/>
  <c r="AU12" i="16"/>
  <c r="AU13" i="7"/>
  <c r="AU13" i="11"/>
  <c r="AU13" i="12" s="1"/>
  <c r="AU13" i="16"/>
  <c r="AU14" i="7"/>
  <c r="AU14" i="11"/>
  <c r="AU14" i="12" s="1"/>
  <c r="AU14" i="16"/>
  <c r="AU15" i="7"/>
  <c r="AU15" i="11"/>
  <c r="AU15" i="12" s="1"/>
  <c r="AU15" i="16"/>
  <c r="AU16" i="7"/>
  <c r="AU16" i="11"/>
  <c r="AU16" i="12" s="1"/>
  <c r="AU16" i="16"/>
  <c r="AU17" i="7"/>
  <c r="AU17" i="11"/>
  <c r="AU17" i="12" s="1"/>
  <c r="AU17" i="16"/>
  <c r="AU18" i="7"/>
  <c r="AU18" i="11"/>
  <c r="AU18" i="12" s="1"/>
  <c r="AU18" i="16"/>
  <c r="AU19" i="7"/>
  <c r="AU19" i="11"/>
  <c r="AU19" i="12" s="1"/>
  <c r="AU19" i="16"/>
  <c r="AU20" i="7"/>
  <c r="AU20" i="11"/>
  <c r="AU20" i="12" s="1"/>
  <c r="AU20" i="16"/>
  <c r="AU21" i="7"/>
  <c r="AU21" i="11"/>
  <c r="AU21" i="12" s="1"/>
  <c r="AU21" i="16"/>
  <c r="AU22" i="7"/>
  <c r="AU22" i="11"/>
  <c r="AU22" i="12" s="1"/>
  <c r="AU22" i="16"/>
  <c r="AU23" i="7"/>
  <c r="AU23" i="11"/>
  <c r="AU23" i="12" s="1"/>
  <c r="AU23" i="16"/>
  <c r="AU24" i="7"/>
  <c r="AU24" i="11"/>
  <c r="AU24" i="12" s="1"/>
  <c r="AU24" i="16"/>
  <c r="AU25" i="7"/>
  <c r="AU25" i="11"/>
  <c r="AU25" i="12" s="1"/>
  <c r="AU25" i="16"/>
  <c r="AU26" i="7"/>
  <c r="AU26" i="11"/>
  <c r="AU26" i="12" s="1"/>
  <c r="AU26" i="16"/>
  <c r="AU27" i="7"/>
  <c r="AU27" i="11"/>
  <c r="AU27" i="12" s="1"/>
  <c r="AU27" i="16"/>
  <c r="AU28" i="7"/>
  <c r="AU28" i="11"/>
  <c r="AU28" i="12" s="1"/>
  <c r="AU28" i="16"/>
  <c r="AU29" i="7"/>
  <c r="AU29" i="11"/>
  <c r="AU29" i="12" s="1"/>
  <c r="AU29" i="16"/>
  <c r="AS84" i="7"/>
  <c r="AS84" i="11"/>
  <c r="AS84" i="12" s="1"/>
  <c r="AS84" i="16"/>
  <c r="AS85" i="7"/>
  <c r="AS85" i="11"/>
  <c r="AS85" i="12" s="1"/>
  <c r="AS85" i="16"/>
  <c r="AS86" i="7"/>
  <c r="AS86" i="11"/>
  <c r="AS86" i="12" s="1"/>
  <c r="AS86" i="16"/>
  <c r="AS87" i="7"/>
  <c r="AS87" i="11"/>
  <c r="AS87" i="12"/>
  <c r="AS87" i="16"/>
  <c r="AS88" i="7"/>
  <c r="AS88" i="11"/>
  <c r="AS88" i="12"/>
  <c r="AS88" i="16"/>
  <c r="AS89" i="7"/>
  <c r="AS89" i="11"/>
  <c r="AS89" i="12"/>
  <c r="AS89" i="16"/>
  <c r="AS90" i="7"/>
  <c r="AS90" i="11"/>
  <c r="AS90" i="12"/>
  <c r="AS90" i="16"/>
  <c r="AS91" i="7"/>
  <c r="AS91" i="11"/>
  <c r="AS91" i="12"/>
  <c r="AS91" i="16"/>
  <c r="AS92" i="7"/>
  <c r="AS92" i="11"/>
  <c r="AS92" i="12"/>
  <c r="AS92" i="16"/>
  <c r="AS93" i="7"/>
  <c r="AS93" i="11"/>
  <c r="AS93" i="12"/>
  <c r="AS93" i="16"/>
  <c r="AS94" i="7"/>
  <c r="AS94" i="11"/>
  <c r="AS94" i="12"/>
  <c r="AS94" i="16"/>
  <c r="AS95" i="7"/>
  <c r="AS95" i="11"/>
  <c r="AS95" i="12"/>
  <c r="AS95" i="16"/>
  <c r="AS96" i="7"/>
  <c r="AS96" i="11"/>
  <c r="AS96" i="12"/>
  <c r="AS96" i="16"/>
  <c r="AS97" i="7"/>
  <c r="AS97" i="11"/>
  <c r="AS97" i="12"/>
  <c r="AS97" i="16"/>
  <c r="AS98" i="7"/>
  <c r="AS98" i="11"/>
  <c r="AS98" i="12"/>
  <c r="AS98" i="16"/>
  <c r="AS99" i="7"/>
  <c r="AS99" i="11"/>
  <c r="AS99" i="12"/>
  <c r="AS99" i="16"/>
  <c r="AS100" i="7"/>
  <c r="AS100" i="11"/>
  <c r="AS100" i="12"/>
  <c r="AS100" i="16"/>
  <c r="AS101" i="7"/>
  <c r="AS101" i="11"/>
  <c r="AS101" i="12"/>
  <c r="AS101" i="16"/>
  <c r="AS102" i="7"/>
  <c r="AS102" i="11"/>
  <c r="AS102" i="12"/>
  <c r="AS102" i="16"/>
  <c r="AS103" i="7"/>
  <c r="AS103" i="11"/>
  <c r="AS103" i="12"/>
  <c r="AS103" i="16"/>
  <c r="AS104" i="7"/>
  <c r="AS104" i="11"/>
  <c r="AS104" i="12"/>
  <c r="AS104" i="16"/>
  <c r="AS105" i="7"/>
  <c r="AS105" i="11"/>
  <c r="AS105" i="12"/>
  <c r="AS105" i="16"/>
  <c r="AS106" i="7"/>
  <c r="AS106" i="11"/>
  <c r="AS106" i="12"/>
  <c r="AS106" i="16"/>
  <c r="AS107" i="7"/>
  <c r="AS107" i="11"/>
  <c r="AS107" i="12"/>
  <c r="AS107" i="16"/>
  <c r="AS108" i="7"/>
  <c r="AS108" i="11"/>
  <c r="AS108" i="12"/>
  <c r="AS108" i="16"/>
  <c r="AS109" i="7"/>
  <c r="AS109" i="11"/>
  <c r="AS109" i="12"/>
  <c r="AS109" i="16"/>
  <c r="AS55" i="7"/>
  <c r="AS55" i="11"/>
  <c r="AS55" i="12"/>
  <c r="AS55" i="16"/>
  <c r="AS56" i="7"/>
  <c r="AS56" i="11"/>
  <c r="AS56" i="12"/>
  <c r="AS56" i="16"/>
  <c r="AS57" i="7"/>
  <c r="AS57" i="11"/>
  <c r="AS57" i="12"/>
  <c r="AS57" i="16"/>
  <c r="AS58" i="7"/>
  <c r="AS58" i="11"/>
  <c r="AS58" i="12"/>
  <c r="AS58" i="16"/>
  <c r="AS59" i="7"/>
  <c r="AS59" i="11"/>
  <c r="AS59" i="12"/>
  <c r="AS59" i="16"/>
  <c r="AS60" i="7"/>
  <c r="AS60" i="11"/>
  <c r="AS60" i="12"/>
  <c r="AS60" i="16"/>
  <c r="AS61" i="7"/>
  <c r="AS61" i="11"/>
  <c r="AS61" i="12"/>
  <c r="AS61" i="16"/>
  <c r="AS62" i="7"/>
  <c r="AS62" i="11"/>
  <c r="AS62" i="12"/>
  <c r="AS62" i="16"/>
  <c r="AS63" i="7"/>
  <c r="AS63" i="11"/>
  <c r="AS63" i="12"/>
  <c r="AS63" i="16"/>
  <c r="AS64" i="7"/>
  <c r="AS64" i="11"/>
  <c r="AS64" i="12"/>
  <c r="AS64" i="16"/>
  <c r="AS65" i="7"/>
  <c r="AS65" i="11"/>
  <c r="AS65" i="12"/>
  <c r="AS65" i="16"/>
  <c r="AS66" i="7"/>
  <c r="AS66" i="11"/>
  <c r="AS66" i="12"/>
  <c r="AS66" i="16"/>
  <c r="AS67" i="7"/>
  <c r="AS67" i="11"/>
  <c r="AS67" i="12"/>
  <c r="AS67" i="16"/>
  <c r="AS68" i="7"/>
  <c r="AS68" i="11"/>
  <c r="AS68" i="12"/>
  <c r="AS68" i="16"/>
  <c r="AS69" i="7"/>
  <c r="AS69" i="11"/>
  <c r="AS69" i="12"/>
  <c r="AS69" i="16"/>
  <c r="AS70" i="7"/>
  <c r="AS70" i="11"/>
  <c r="AS70" i="12"/>
  <c r="AS70" i="16"/>
  <c r="AS71" i="7"/>
  <c r="AS71" i="11"/>
  <c r="AS71" i="12"/>
  <c r="AS71" i="16"/>
  <c r="AS72" i="7"/>
  <c r="AS72" i="11"/>
  <c r="AS72" i="12"/>
  <c r="AS72" i="16"/>
  <c r="AS73" i="7"/>
  <c r="AS73" i="11"/>
  <c r="AS73" i="12"/>
  <c r="AS73" i="16"/>
  <c r="AS74" i="7"/>
  <c r="AS74" i="11"/>
  <c r="AS74" i="12"/>
  <c r="AS74" i="16"/>
  <c r="AS75" i="7"/>
  <c r="AS75" i="11"/>
  <c r="AS75" i="12"/>
  <c r="AS75" i="16"/>
  <c r="AS76" i="7"/>
  <c r="AS76" i="11"/>
  <c r="AS76" i="12"/>
  <c r="AS76" i="16"/>
  <c r="AS77" i="7"/>
  <c r="AS77" i="11"/>
  <c r="AS77" i="12"/>
  <c r="AS77" i="16"/>
  <c r="AS78" i="7"/>
  <c r="AS78" i="11"/>
  <c r="AS78" i="12"/>
  <c r="AS78" i="16"/>
  <c r="AS79" i="7"/>
  <c r="AS79" i="11"/>
  <c r="AS79" i="12"/>
  <c r="AS79" i="16"/>
  <c r="AS80" i="7"/>
  <c r="AS80" i="11"/>
  <c r="AS80" i="12"/>
  <c r="AS80" i="16"/>
  <c r="AS33" i="7"/>
  <c r="AS33" i="11"/>
  <c r="AS33" i="12"/>
  <c r="AS33" i="16"/>
  <c r="AS34" i="7"/>
  <c r="AS34" i="11"/>
  <c r="AS34" i="12"/>
  <c r="AS34" i="16"/>
  <c r="AS35" i="7"/>
  <c r="AS35" i="11"/>
  <c r="AS35" i="12"/>
  <c r="AS35" i="16"/>
  <c r="AS36" i="7"/>
  <c r="AS36" i="11"/>
  <c r="AS36" i="12"/>
  <c r="AS36" i="16"/>
  <c r="AS37" i="7"/>
  <c r="AS37" i="11"/>
  <c r="AS37" i="12"/>
  <c r="AS37" i="16"/>
  <c r="AS38" i="7"/>
  <c r="AS38" i="11"/>
  <c r="AS38" i="12"/>
  <c r="AS38" i="16"/>
  <c r="AS39" i="7"/>
  <c r="AS39" i="11"/>
  <c r="AS39" i="12"/>
  <c r="AS39" i="16"/>
  <c r="AS40" i="7"/>
  <c r="AS40" i="11"/>
  <c r="AS40" i="12"/>
  <c r="AS40" i="16"/>
  <c r="AS41" i="7"/>
  <c r="AS41" i="11"/>
  <c r="AS41" i="12"/>
  <c r="AS41" i="16"/>
  <c r="AS42" i="7"/>
  <c r="AS42" i="11"/>
  <c r="AS42" i="12"/>
  <c r="AS42" i="16"/>
  <c r="AS43" i="7"/>
  <c r="AS43" i="11"/>
  <c r="AS43" i="12"/>
  <c r="AS43" i="16"/>
  <c r="AS44" i="7"/>
  <c r="AS44" i="11"/>
  <c r="AS44" i="12"/>
  <c r="AS44" i="16"/>
  <c r="AS45" i="7"/>
  <c r="AS45" i="11"/>
  <c r="AS45" i="12"/>
  <c r="AS45" i="16"/>
  <c r="AS46" i="7"/>
  <c r="AS46" i="11"/>
  <c r="AS46" i="12"/>
  <c r="AS46" i="16"/>
  <c r="AS47" i="7"/>
  <c r="AS47" i="11"/>
  <c r="AS47" i="12"/>
  <c r="AS47" i="16"/>
  <c r="AS48" i="7"/>
  <c r="AS48" i="11"/>
  <c r="AS48" i="12"/>
  <c r="AS48" i="16"/>
  <c r="AS49" i="7"/>
  <c r="AS49" i="11"/>
  <c r="AS49" i="12"/>
  <c r="AS49" i="16"/>
  <c r="AS50" i="7"/>
  <c r="AS50" i="11"/>
  <c r="AS50" i="12"/>
  <c r="AS50" i="16"/>
  <c r="AS51" i="7"/>
  <c r="AS51" i="11"/>
  <c r="AS51" i="12"/>
  <c r="AS51" i="16"/>
  <c r="AS4" i="7"/>
  <c r="AS4" i="11"/>
  <c r="AS4" i="12"/>
  <c r="AS4" i="16"/>
  <c r="AS5" i="7"/>
  <c r="AS5" i="11"/>
  <c r="AS5" i="12"/>
  <c r="AS5" i="16"/>
  <c r="AS6" i="7"/>
  <c r="AS6" i="11"/>
  <c r="AS6" i="12"/>
  <c r="AS6" i="16"/>
  <c r="AS7" i="7"/>
  <c r="AS7" i="11"/>
  <c r="AS7" i="12"/>
  <c r="AS7" i="16"/>
  <c r="AS8" i="7"/>
  <c r="AS8" i="11"/>
  <c r="AS8" i="12"/>
  <c r="AS8" i="16"/>
  <c r="AS9" i="7"/>
  <c r="AS9" i="11"/>
  <c r="AS9" i="12"/>
  <c r="AS9" i="16"/>
  <c r="AS10" i="7"/>
  <c r="AS10" i="11"/>
  <c r="AS10" i="12"/>
  <c r="AS10" i="16"/>
  <c r="AS11" i="7"/>
  <c r="AS11" i="11"/>
  <c r="AS11" i="12"/>
  <c r="AS11" i="16"/>
  <c r="AS12" i="7"/>
  <c r="AS12" i="11"/>
  <c r="AS12" i="12"/>
  <c r="AS12" i="16"/>
  <c r="AS13" i="7"/>
  <c r="AS13" i="11"/>
  <c r="AS13" i="12"/>
  <c r="AS13" i="16"/>
  <c r="AS14" i="7"/>
  <c r="AS14" i="11"/>
  <c r="AS14" i="12"/>
  <c r="AS14" i="16"/>
  <c r="AS15" i="7"/>
  <c r="AS15" i="11"/>
  <c r="AS15" i="12"/>
  <c r="AS15" i="16"/>
  <c r="AS16" i="7"/>
  <c r="AS16" i="11"/>
  <c r="AS16" i="12"/>
  <c r="AS16" i="16"/>
  <c r="AS17" i="7"/>
  <c r="AS17" i="11"/>
  <c r="AS17" i="12"/>
  <c r="AS17" i="16"/>
  <c r="AS18" i="7"/>
  <c r="AS18" i="11"/>
  <c r="AS18" i="12"/>
  <c r="AS18" i="16"/>
  <c r="AS19" i="7"/>
  <c r="AS19" i="11"/>
  <c r="AS19" i="12"/>
  <c r="AS19" i="16"/>
  <c r="AS20" i="7"/>
  <c r="AS20" i="11"/>
  <c r="AS20" i="12"/>
  <c r="AS20" i="16"/>
  <c r="AS21" i="7"/>
  <c r="AS21" i="11"/>
  <c r="AS21" i="12"/>
  <c r="AS21" i="16"/>
  <c r="AS22" i="7"/>
  <c r="AS22" i="11"/>
  <c r="AS22" i="12"/>
  <c r="AS22" i="16"/>
  <c r="AS23" i="7"/>
  <c r="AS23" i="11"/>
  <c r="AS23" i="12"/>
  <c r="AS23" i="16"/>
  <c r="AS24" i="7"/>
  <c r="AS24" i="11"/>
  <c r="AS24" i="12"/>
  <c r="AS24" i="16"/>
  <c r="AS25" i="7"/>
  <c r="AS25" i="11"/>
  <c r="AS25" i="12"/>
  <c r="AS25" i="16"/>
  <c r="AS26" i="7"/>
  <c r="AS26" i="11"/>
  <c r="AS26" i="12"/>
  <c r="AS26" i="16"/>
  <c r="AS27" i="7"/>
  <c r="AS27" i="11"/>
  <c r="AS27" i="12"/>
  <c r="AS27" i="16"/>
  <c r="AS28" i="7"/>
  <c r="AS28" i="11"/>
  <c r="AS28" i="12"/>
  <c r="AS28" i="16"/>
  <c r="AS29" i="7"/>
  <c r="AS29" i="11"/>
  <c r="AS29" i="12"/>
  <c r="AS29" i="16"/>
  <c r="AQ84" i="7"/>
  <c r="AQ84" i="11"/>
  <c r="AQ84" i="12"/>
  <c r="AQ84" i="16"/>
  <c r="AQ85" i="7"/>
  <c r="AQ85" i="11"/>
  <c r="AQ85" i="12"/>
  <c r="AQ85" i="16"/>
  <c r="AQ86" i="7"/>
  <c r="AQ86" i="11"/>
  <c r="AQ86" i="12"/>
  <c r="AQ86" i="16"/>
  <c r="AQ87" i="7"/>
  <c r="AQ87" i="11"/>
  <c r="AQ87" i="12"/>
  <c r="AQ87" i="16"/>
  <c r="AQ88" i="7"/>
  <c r="AQ88" i="11"/>
  <c r="AQ88" i="12"/>
  <c r="AQ88" i="16"/>
  <c r="AQ89" i="7"/>
  <c r="AQ89" i="11"/>
  <c r="AQ89" i="12"/>
  <c r="AQ89" i="16"/>
  <c r="AQ90" i="7"/>
  <c r="AQ90" i="11"/>
  <c r="AQ90" i="12"/>
  <c r="AQ90" i="16"/>
  <c r="AQ91" i="7"/>
  <c r="AQ91" i="11"/>
  <c r="AQ91" i="12"/>
  <c r="AQ91" i="16"/>
  <c r="AQ92" i="7"/>
  <c r="AQ92" i="11"/>
  <c r="AQ92" i="12"/>
  <c r="AQ92" i="16"/>
  <c r="AQ93" i="7"/>
  <c r="AQ93" i="11"/>
  <c r="AQ93" i="12"/>
  <c r="AQ93" i="16"/>
  <c r="AQ94" i="7"/>
  <c r="AQ94" i="11"/>
  <c r="AQ94" i="12"/>
  <c r="AQ94" i="16"/>
  <c r="AQ95" i="7"/>
  <c r="AQ95" i="11"/>
  <c r="AQ95" i="12"/>
  <c r="AQ95" i="16"/>
  <c r="AQ96" i="7"/>
  <c r="AQ96" i="11"/>
  <c r="AQ96" i="12"/>
  <c r="AQ96" i="16"/>
  <c r="AQ97" i="7"/>
  <c r="AQ97" i="11"/>
  <c r="AQ97" i="12"/>
  <c r="AQ97" i="16"/>
  <c r="AQ98" i="7"/>
  <c r="AQ98" i="11"/>
  <c r="AQ98" i="12"/>
  <c r="AQ98" i="16"/>
  <c r="AQ99" i="7"/>
  <c r="AQ99" i="11"/>
  <c r="AQ99" i="12"/>
  <c r="AQ99" i="16"/>
  <c r="AQ100" i="7"/>
  <c r="AQ100" i="11"/>
  <c r="AQ100" i="12"/>
  <c r="AQ100" i="16"/>
  <c r="AQ101" i="7"/>
  <c r="AQ101" i="11"/>
  <c r="AQ101" i="12"/>
  <c r="AQ101" i="16"/>
  <c r="AQ102" i="7"/>
  <c r="AQ102" i="11"/>
  <c r="AQ102" i="12"/>
  <c r="AQ102" i="16"/>
  <c r="AQ103" i="7"/>
  <c r="AQ103" i="11"/>
  <c r="AQ103" i="12"/>
  <c r="AQ103" i="16"/>
  <c r="AQ104" i="7"/>
  <c r="AQ104" i="11"/>
  <c r="AQ104" i="12"/>
  <c r="AQ104" i="16"/>
  <c r="AQ105" i="7"/>
  <c r="AQ105" i="11"/>
  <c r="AQ105" i="12"/>
  <c r="AQ105" i="16"/>
  <c r="AQ106" i="7"/>
  <c r="AQ106" i="11"/>
  <c r="AQ106" i="12"/>
  <c r="AQ106" i="16"/>
  <c r="AQ107" i="7"/>
  <c r="AQ107" i="11"/>
  <c r="AQ107" i="12"/>
  <c r="AQ107" i="16"/>
  <c r="AQ108" i="7"/>
  <c r="AQ108" i="11"/>
  <c r="AQ108" i="12"/>
  <c r="AQ108" i="16"/>
  <c r="AQ109" i="7"/>
  <c r="AQ109" i="11"/>
  <c r="AQ109" i="12"/>
  <c r="AQ109" i="16"/>
  <c r="AQ55" i="7"/>
  <c r="AQ55" i="11"/>
  <c r="AQ55" i="12"/>
  <c r="AQ55" i="16"/>
  <c r="AQ56" i="7"/>
  <c r="AQ56" i="11"/>
  <c r="AQ56" i="12"/>
  <c r="AQ56" i="16"/>
  <c r="AQ57" i="7"/>
  <c r="AQ57" i="11"/>
  <c r="AQ57" i="12"/>
  <c r="AQ57" i="16"/>
  <c r="AQ58" i="7"/>
  <c r="AQ58" i="11"/>
  <c r="AQ58" i="12"/>
  <c r="AQ58" i="16"/>
  <c r="AQ59" i="7"/>
  <c r="AQ59" i="11"/>
  <c r="AQ59" i="12"/>
  <c r="AQ59" i="16"/>
  <c r="AQ60" i="7"/>
  <c r="AQ60" i="11"/>
  <c r="AQ60" i="12"/>
  <c r="AQ60" i="16"/>
  <c r="AQ61" i="7"/>
  <c r="AQ61" i="11"/>
  <c r="AQ61" i="12"/>
  <c r="AQ61" i="16"/>
  <c r="AQ62" i="7"/>
  <c r="AQ62" i="11"/>
  <c r="AQ62" i="12"/>
  <c r="AQ62" i="16"/>
  <c r="AQ63" i="7"/>
  <c r="AQ63" i="11"/>
  <c r="AQ63" i="12"/>
  <c r="AQ63" i="16"/>
  <c r="AQ64" i="7"/>
  <c r="AQ64" i="11"/>
  <c r="AQ64" i="12"/>
  <c r="AQ64" i="16"/>
  <c r="AQ65" i="7"/>
  <c r="AQ65" i="11"/>
  <c r="AQ65" i="12"/>
  <c r="AQ65" i="16"/>
  <c r="AQ66" i="7"/>
  <c r="AQ66" i="11"/>
  <c r="AQ66" i="12"/>
  <c r="AQ66" i="16"/>
  <c r="AQ67" i="7"/>
  <c r="AQ67" i="11"/>
  <c r="AQ67" i="12"/>
  <c r="AQ67" i="16"/>
  <c r="AQ68" i="7"/>
  <c r="AQ68" i="11"/>
  <c r="AQ68" i="12"/>
  <c r="AQ68" i="16"/>
  <c r="AQ69" i="7"/>
  <c r="AQ69" i="11"/>
  <c r="AQ69" i="12"/>
  <c r="AQ69" i="16"/>
  <c r="AQ70" i="7"/>
  <c r="AQ70" i="11"/>
  <c r="AQ70" i="12"/>
  <c r="AQ70" i="16"/>
  <c r="AQ71" i="7"/>
  <c r="AQ71" i="11"/>
  <c r="AQ71" i="12"/>
  <c r="AQ71" i="16"/>
  <c r="AQ72" i="7"/>
  <c r="AQ72" i="11"/>
  <c r="AQ72" i="12"/>
  <c r="AQ72" i="16"/>
  <c r="AQ73" i="7"/>
  <c r="AQ73" i="11"/>
  <c r="AQ73" i="12"/>
  <c r="AQ73" i="16"/>
  <c r="AQ74" i="7"/>
  <c r="AQ74" i="11"/>
  <c r="AQ74" i="12"/>
  <c r="AQ74" i="16"/>
  <c r="AQ75" i="7"/>
  <c r="AQ75" i="11"/>
  <c r="AQ75" i="12"/>
  <c r="AQ75" i="16"/>
  <c r="AQ76" i="7"/>
  <c r="AQ76" i="11"/>
  <c r="AQ76" i="12"/>
  <c r="AQ76" i="16"/>
  <c r="AQ77" i="7"/>
  <c r="AQ77" i="11"/>
  <c r="AQ77" i="12"/>
  <c r="AQ77" i="16"/>
  <c r="AQ78" i="7"/>
  <c r="AQ78" i="11"/>
  <c r="AQ78" i="12"/>
  <c r="AQ78" i="16"/>
  <c r="AQ79" i="7"/>
  <c r="AQ79" i="11"/>
  <c r="AQ79" i="12"/>
  <c r="AQ79" i="16"/>
  <c r="AQ80" i="7"/>
  <c r="AQ80" i="11"/>
  <c r="AQ80" i="12"/>
  <c r="AQ80" i="16"/>
  <c r="AQ33" i="7"/>
  <c r="AQ33" i="11"/>
  <c r="AQ33" i="12"/>
  <c r="AQ33" i="16"/>
  <c r="AQ34" i="7"/>
  <c r="AQ34" i="11"/>
  <c r="AQ34" i="12"/>
  <c r="AQ34" i="16"/>
  <c r="AQ35" i="7"/>
  <c r="AQ35" i="11"/>
  <c r="AQ35" i="12"/>
  <c r="AQ35" i="16"/>
  <c r="AQ36" i="7"/>
  <c r="AQ36" i="11"/>
  <c r="AQ36" i="12"/>
  <c r="AQ36" i="16"/>
  <c r="AQ37" i="7"/>
  <c r="AQ37" i="11"/>
  <c r="AQ37" i="12"/>
  <c r="AQ37" i="16"/>
  <c r="AQ38" i="7"/>
  <c r="AQ38" i="11"/>
  <c r="AQ38" i="12"/>
  <c r="AQ38" i="16"/>
  <c r="AQ39" i="7"/>
  <c r="AQ39" i="11"/>
  <c r="AQ39" i="12"/>
  <c r="AQ39" i="16"/>
  <c r="AQ40" i="7"/>
  <c r="AQ40" i="11"/>
  <c r="AQ40" i="12"/>
  <c r="AQ40" i="16"/>
  <c r="AQ41" i="7"/>
  <c r="AQ41" i="11"/>
  <c r="AQ41" i="12"/>
  <c r="AQ41" i="16"/>
  <c r="AQ42" i="7"/>
  <c r="AQ42" i="11"/>
  <c r="AQ42" i="12"/>
  <c r="AQ42" i="16"/>
  <c r="AQ43" i="7"/>
  <c r="AQ43" i="11"/>
  <c r="AQ43" i="12"/>
  <c r="AQ43" i="16"/>
  <c r="AQ44" i="7"/>
  <c r="AQ44" i="11"/>
  <c r="AQ44" i="12"/>
  <c r="AQ44" i="16"/>
  <c r="AQ45" i="7"/>
  <c r="AQ45" i="11"/>
  <c r="AQ45" i="12"/>
  <c r="AQ45" i="16"/>
  <c r="AQ46" i="7"/>
  <c r="AQ46" i="11"/>
  <c r="AQ46" i="12"/>
  <c r="AQ46" i="16"/>
  <c r="AQ47" i="7"/>
  <c r="AQ47" i="11"/>
  <c r="AQ47" i="12"/>
  <c r="AQ47" i="16"/>
  <c r="AQ48" i="7"/>
  <c r="AQ48" i="11"/>
  <c r="AQ48" i="12"/>
  <c r="AQ48" i="16"/>
  <c r="AQ49" i="7"/>
  <c r="AQ49" i="11"/>
  <c r="AQ49" i="12"/>
  <c r="AQ49" i="16"/>
  <c r="AQ50" i="7"/>
  <c r="AQ50" i="11"/>
  <c r="AQ50" i="12"/>
  <c r="AQ50" i="16"/>
  <c r="AQ51" i="7"/>
  <c r="AQ51" i="11"/>
  <c r="AQ51" i="12"/>
  <c r="AQ51" i="16"/>
  <c r="AQ4" i="7"/>
  <c r="AQ4" i="11"/>
  <c r="AQ4" i="12"/>
  <c r="AQ4" i="16"/>
  <c r="AQ5" i="7"/>
  <c r="AQ5" i="11"/>
  <c r="AQ5" i="12"/>
  <c r="AQ5" i="16"/>
  <c r="AQ6" i="7"/>
  <c r="AQ6" i="11"/>
  <c r="AQ6" i="12"/>
  <c r="AQ6" i="16"/>
  <c r="AQ7" i="7"/>
  <c r="AQ7" i="11"/>
  <c r="AQ7" i="12"/>
  <c r="AQ7" i="16"/>
  <c r="AQ8" i="7"/>
  <c r="AQ8" i="11"/>
  <c r="AQ8" i="12"/>
  <c r="AQ8" i="16"/>
  <c r="AQ9" i="7"/>
  <c r="AQ9" i="11"/>
  <c r="AQ9" i="12"/>
  <c r="AQ9" i="16"/>
  <c r="AQ10" i="7"/>
  <c r="AQ10" i="11"/>
  <c r="AQ10" i="12"/>
  <c r="AQ10" i="16"/>
  <c r="AQ11" i="7"/>
  <c r="AQ11" i="11"/>
  <c r="AQ11" i="12"/>
  <c r="AQ11" i="16"/>
  <c r="AQ12" i="7"/>
  <c r="AQ12" i="11"/>
  <c r="AQ12" i="12"/>
  <c r="AQ12" i="16"/>
  <c r="AQ13" i="7"/>
  <c r="AQ13" i="11"/>
  <c r="AQ13" i="12"/>
  <c r="AQ13" i="16"/>
  <c r="AQ14" i="7"/>
  <c r="AQ14" i="11"/>
  <c r="AQ14" i="12"/>
  <c r="AQ14" i="16"/>
  <c r="AQ15" i="7"/>
  <c r="AQ15" i="11"/>
  <c r="AQ15" i="12"/>
  <c r="AQ15" i="16"/>
  <c r="AQ16" i="7"/>
  <c r="AQ16" i="11"/>
  <c r="AQ16" i="12"/>
  <c r="AQ16" i="16"/>
  <c r="AQ17" i="7"/>
  <c r="AQ17" i="11"/>
  <c r="AQ17" i="12"/>
  <c r="AQ17" i="16"/>
  <c r="AQ18" i="7"/>
  <c r="AQ18" i="11"/>
  <c r="AQ18" i="12"/>
  <c r="AQ18" i="16"/>
  <c r="AQ19" i="7"/>
  <c r="AQ19" i="11"/>
  <c r="AQ19" i="12"/>
  <c r="AQ19" i="16"/>
  <c r="AQ20" i="7"/>
  <c r="AQ20" i="11"/>
  <c r="AQ20" i="12"/>
  <c r="AQ20" i="16"/>
  <c r="AQ21" i="7"/>
  <c r="AQ21" i="11"/>
  <c r="AQ21" i="12"/>
  <c r="AQ21" i="16"/>
  <c r="AQ22" i="7"/>
  <c r="AQ22" i="11"/>
  <c r="AQ22" i="12"/>
  <c r="AQ22" i="16"/>
  <c r="AQ23" i="7"/>
  <c r="AQ23" i="11"/>
  <c r="AQ23" i="12"/>
  <c r="AQ23" i="16"/>
  <c r="AQ24" i="7"/>
  <c r="AQ24" i="11"/>
  <c r="AQ24" i="12"/>
  <c r="AQ24" i="16"/>
  <c r="AQ25" i="7"/>
  <c r="AQ25" i="11"/>
  <c r="AQ25" i="12"/>
  <c r="AQ25" i="16"/>
  <c r="AQ26" i="7"/>
  <c r="AQ26" i="11"/>
  <c r="AQ26" i="12"/>
  <c r="AQ26" i="16"/>
  <c r="AQ27" i="7"/>
  <c r="AQ27" i="11"/>
  <c r="AQ27" i="12"/>
  <c r="AQ27" i="16"/>
  <c r="AQ28" i="7"/>
  <c r="AQ28" i="11"/>
  <c r="AQ28" i="12"/>
  <c r="AQ28" i="16"/>
  <c r="AQ29" i="7"/>
  <c r="AQ29" i="11"/>
  <c r="AQ29" i="12"/>
  <c r="AQ29" i="16"/>
  <c r="AO84" i="7"/>
  <c r="AO84" i="11"/>
  <c r="AO84" i="12"/>
  <c r="AO84" i="16"/>
  <c r="AO85" i="7"/>
  <c r="AO85" i="11"/>
  <c r="AO85" i="12"/>
  <c r="AO85" i="16"/>
  <c r="AO86" i="7"/>
  <c r="AO86" i="11"/>
  <c r="AO86" i="12"/>
  <c r="AO86" i="16"/>
  <c r="AO87" i="7"/>
  <c r="AO87" i="11"/>
  <c r="AO87" i="12"/>
  <c r="AO87" i="16"/>
  <c r="AO88" i="7"/>
  <c r="AO88" i="11"/>
  <c r="AO88" i="12"/>
  <c r="AO88" i="16"/>
  <c r="AO89" i="7"/>
  <c r="AO89" i="11"/>
  <c r="AO89" i="12"/>
  <c r="AO89" i="16"/>
  <c r="AO90" i="7"/>
  <c r="AO90" i="11"/>
  <c r="AO90" i="12"/>
  <c r="AO90" i="16"/>
  <c r="AO91" i="7"/>
  <c r="AO91" i="11"/>
  <c r="AO91" i="12"/>
  <c r="AO91" i="16"/>
  <c r="AO92" i="7"/>
  <c r="AO92" i="11"/>
  <c r="AO92" i="12"/>
  <c r="AO92" i="16"/>
  <c r="AO93" i="7"/>
  <c r="AO93" i="11"/>
  <c r="AO93" i="12"/>
  <c r="AO93" i="16"/>
  <c r="AO94" i="7"/>
  <c r="AO94" i="11"/>
  <c r="AO94" i="12"/>
  <c r="AO94" i="16"/>
  <c r="AO95" i="7"/>
  <c r="AO95" i="11"/>
  <c r="AO95" i="12"/>
  <c r="AO95" i="16"/>
  <c r="AO96" i="7"/>
  <c r="AO96" i="11"/>
  <c r="AO96" i="12"/>
  <c r="AO96" i="16"/>
  <c r="AO97" i="7"/>
  <c r="AO97" i="11"/>
  <c r="AO97" i="12"/>
  <c r="AO97" i="16"/>
  <c r="AO98" i="7"/>
  <c r="AO98" i="11"/>
  <c r="AO98" i="12"/>
  <c r="AO98" i="16"/>
  <c r="AO99" i="7"/>
  <c r="AO99" i="11"/>
  <c r="AO99" i="12"/>
  <c r="AO99" i="16"/>
  <c r="AO100" i="7"/>
  <c r="AO100" i="11"/>
  <c r="AO100" i="12"/>
  <c r="AO100" i="16"/>
  <c r="AO101" i="7"/>
  <c r="AO101" i="11"/>
  <c r="AO101" i="12"/>
  <c r="AO101" i="16"/>
  <c r="AO102" i="7"/>
  <c r="AO102" i="11"/>
  <c r="AO102" i="12"/>
  <c r="AO102" i="16"/>
  <c r="AO103" i="7"/>
  <c r="AO103" i="11"/>
  <c r="AO103" i="12"/>
  <c r="AO103" i="16"/>
  <c r="AO104" i="7"/>
  <c r="AO104" i="11"/>
  <c r="AO104" i="12"/>
  <c r="AO104" i="16"/>
  <c r="AO105" i="7"/>
  <c r="AO105" i="11"/>
  <c r="AO105" i="12"/>
  <c r="AO105" i="16"/>
  <c r="AO106" i="7"/>
  <c r="AO106" i="11"/>
  <c r="AO106" i="12"/>
  <c r="AO106" i="16"/>
  <c r="AO107" i="7"/>
  <c r="AO107" i="11"/>
  <c r="AO107" i="12"/>
  <c r="AO107" i="16"/>
  <c r="AO108" i="7"/>
  <c r="AO108" i="11"/>
  <c r="AO108" i="12"/>
  <c r="AO108" i="16"/>
  <c r="AO109" i="7"/>
  <c r="AO109" i="11"/>
  <c r="AO109" i="12"/>
  <c r="AO109" i="16"/>
  <c r="AO55" i="7"/>
  <c r="AO55" i="11"/>
  <c r="AO55" i="12"/>
  <c r="AO55" i="16"/>
  <c r="AO56" i="7"/>
  <c r="AO56" i="11"/>
  <c r="AO56" i="12"/>
  <c r="AO56" i="16"/>
  <c r="AO57" i="7"/>
  <c r="AO57" i="11"/>
  <c r="AO57" i="12"/>
  <c r="AO57" i="16"/>
  <c r="AO58" i="7"/>
  <c r="AO58" i="11"/>
  <c r="AO58" i="12"/>
  <c r="AO58" i="16"/>
  <c r="AO59" i="7"/>
  <c r="AO59" i="11"/>
  <c r="AO59" i="12"/>
  <c r="AO59" i="16"/>
  <c r="AO60" i="7"/>
  <c r="AO60" i="11"/>
  <c r="AO60" i="12"/>
  <c r="AO60" i="16"/>
  <c r="AO61" i="7"/>
  <c r="AO61" i="11"/>
  <c r="AO61" i="12"/>
  <c r="AO61" i="16"/>
  <c r="AO62" i="7"/>
  <c r="AO62" i="11"/>
  <c r="AO62" i="12"/>
  <c r="AO62" i="16"/>
  <c r="AO63" i="7"/>
  <c r="AO63" i="11"/>
  <c r="AO63" i="12"/>
  <c r="AO63" i="16"/>
  <c r="AO64" i="7"/>
  <c r="AO64" i="11"/>
  <c r="AO64" i="12"/>
  <c r="AO64" i="16"/>
  <c r="AO65" i="7"/>
  <c r="AO65" i="11"/>
  <c r="AO65" i="12"/>
  <c r="AO65" i="16"/>
  <c r="AO66" i="7"/>
  <c r="AO66" i="11"/>
  <c r="AO66" i="12"/>
  <c r="AO66" i="16"/>
  <c r="AO67" i="7"/>
  <c r="AO67" i="11"/>
  <c r="AO67" i="12"/>
  <c r="AO67" i="16"/>
  <c r="AO68" i="7"/>
  <c r="AO68" i="11"/>
  <c r="AO68" i="12"/>
  <c r="AO68" i="16"/>
  <c r="AO69" i="7"/>
  <c r="AO69" i="11"/>
  <c r="AO69" i="12"/>
  <c r="AO69" i="16"/>
  <c r="AO70" i="7"/>
  <c r="AO70" i="11"/>
  <c r="AO70" i="12"/>
  <c r="AO70" i="16"/>
  <c r="AO71" i="7"/>
  <c r="AO71" i="11"/>
  <c r="AO71" i="12"/>
  <c r="AO71" i="16"/>
  <c r="AO72" i="7"/>
  <c r="AO72" i="11"/>
  <c r="AO72" i="12"/>
  <c r="AO72" i="16"/>
  <c r="AO73" i="7"/>
  <c r="AO73" i="11"/>
  <c r="AO73" i="12"/>
  <c r="AO73" i="16"/>
  <c r="AO74" i="7"/>
  <c r="AO74" i="11"/>
  <c r="AO74" i="12"/>
  <c r="AO74" i="16"/>
  <c r="AO75" i="7"/>
  <c r="AO75" i="11"/>
  <c r="AO75" i="12"/>
  <c r="AO75" i="16"/>
  <c r="AO76" i="7"/>
  <c r="AO76" i="11"/>
  <c r="AO76" i="12"/>
  <c r="AO76" i="16"/>
  <c r="AO77" i="7"/>
  <c r="AO77" i="11"/>
  <c r="AO77" i="12"/>
  <c r="AO77" i="16"/>
  <c r="AO78" i="7"/>
  <c r="AO78" i="11"/>
  <c r="AO78" i="12"/>
  <c r="AO78" i="16"/>
  <c r="AO79" i="7"/>
  <c r="AO79" i="11"/>
  <c r="AO79" i="12"/>
  <c r="AO79" i="16"/>
  <c r="AO80" i="7"/>
  <c r="AO80" i="11"/>
  <c r="AO80" i="12"/>
  <c r="AO80" i="16"/>
  <c r="AO33" i="7"/>
  <c r="AO33" i="11"/>
  <c r="AO33" i="12"/>
  <c r="AO33" i="16"/>
  <c r="AO34" i="7"/>
  <c r="AO34" i="11"/>
  <c r="AO34" i="12"/>
  <c r="AO34" i="16"/>
  <c r="AO35" i="7"/>
  <c r="AO35" i="11"/>
  <c r="AO35" i="12"/>
  <c r="AO35" i="16"/>
  <c r="AO36" i="7"/>
  <c r="AO36" i="11"/>
  <c r="AO36" i="12"/>
  <c r="AO36" i="16"/>
  <c r="AO37" i="7"/>
  <c r="AO37" i="11"/>
  <c r="AO37" i="12"/>
  <c r="AO37" i="16"/>
  <c r="AO38" i="7"/>
  <c r="AO38" i="11"/>
  <c r="AO38" i="12"/>
  <c r="AO38" i="16"/>
  <c r="AO39" i="7"/>
  <c r="AO39" i="11"/>
  <c r="AO39" i="12"/>
  <c r="AO39" i="16"/>
  <c r="AO40" i="7"/>
  <c r="AO40" i="11"/>
  <c r="AO40" i="12"/>
  <c r="AO40" i="16"/>
  <c r="AO41" i="7"/>
  <c r="AO41" i="11"/>
  <c r="AO41" i="12"/>
  <c r="AO41" i="16"/>
  <c r="AO42" i="7"/>
  <c r="AO42" i="11"/>
  <c r="AO42" i="12"/>
  <c r="AO42" i="16"/>
  <c r="AO43" i="7"/>
  <c r="AO43" i="11"/>
  <c r="AO43" i="12"/>
  <c r="AO43" i="16"/>
  <c r="AO44" i="7"/>
  <c r="AO44" i="11"/>
  <c r="AO44" i="12"/>
  <c r="AO44" i="16"/>
  <c r="AO45" i="7"/>
  <c r="AO45" i="11"/>
  <c r="AO45" i="12"/>
  <c r="AO45" i="16"/>
  <c r="AO46" i="7"/>
  <c r="AO46" i="11"/>
  <c r="AO46" i="12"/>
  <c r="AO46" i="16"/>
  <c r="AO47" i="7"/>
  <c r="AO47" i="11"/>
  <c r="AO47" i="12"/>
  <c r="AO47" i="16"/>
  <c r="AO48" i="7"/>
  <c r="AO48" i="11"/>
  <c r="AO48" i="12"/>
  <c r="AO48" i="16"/>
  <c r="AO49" i="7"/>
  <c r="AO49" i="11"/>
  <c r="AO49" i="12"/>
  <c r="AO49" i="16"/>
  <c r="AO50" i="7"/>
  <c r="AO50" i="11"/>
  <c r="AO50" i="12"/>
  <c r="AO50" i="16"/>
  <c r="AO51" i="7"/>
  <c r="AO51" i="11"/>
  <c r="AO51" i="12"/>
  <c r="AO51" i="16"/>
  <c r="AO4" i="7"/>
  <c r="AO4" i="11"/>
  <c r="AO4" i="12"/>
  <c r="AO4" i="16"/>
  <c r="AO5" i="7"/>
  <c r="AO5" i="11"/>
  <c r="AO5" i="12"/>
  <c r="AO5" i="16"/>
  <c r="AO6" i="7"/>
  <c r="AO6" i="11"/>
  <c r="AO6" i="12"/>
  <c r="AO6" i="16"/>
  <c r="AO7" i="7"/>
  <c r="AO7" i="11"/>
  <c r="AO7" i="12"/>
  <c r="AO7" i="16"/>
  <c r="AO8" i="7"/>
  <c r="AO8" i="11"/>
  <c r="AO8" i="12"/>
  <c r="AO8" i="16"/>
  <c r="AO9" i="7"/>
  <c r="AO9" i="11"/>
  <c r="AO9" i="12"/>
  <c r="AO9" i="16"/>
  <c r="AO10" i="7"/>
  <c r="AO10" i="11"/>
  <c r="AO10" i="12"/>
  <c r="AO10" i="16"/>
  <c r="AO11" i="7"/>
  <c r="AO11" i="11"/>
  <c r="AO11" i="12"/>
  <c r="AO11" i="16"/>
  <c r="AO12" i="7"/>
  <c r="AO12" i="11"/>
  <c r="AO12" i="12"/>
  <c r="AO12" i="16"/>
  <c r="AO13" i="7"/>
  <c r="AO13" i="11"/>
  <c r="AO13" i="12"/>
  <c r="AO13" i="16"/>
  <c r="AO14" i="7"/>
  <c r="AO14" i="11"/>
  <c r="AO14" i="12"/>
  <c r="AO14" i="16"/>
  <c r="AO15" i="7"/>
  <c r="AO15" i="11"/>
  <c r="AO15" i="12"/>
  <c r="AO15" i="16"/>
  <c r="AO16" i="7"/>
  <c r="AO16" i="11"/>
  <c r="AO16" i="12"/>
  <c r="AO16" i="16"/>
  <c r="AO17" i="7"/>
  <c r="AO17" i="11"/>
  <c r="AO17" i="12"/>
  <c r="AO17" i="16"/>
  <c r="AO18" i="7"/>
  <c r="AO18" i="11"/>
  <c r="AO18" i="12"/>
  <c r="AO18" i="16"/>
  <c r="AO19" i="7"/>
  <c r="AO19" i="11"/>
  <c r="AO19" i="12"/>
  <c r="AO19" i="16"/>
  <c r="AO20" i="7"/>
  <c r="AO20" i="11"/>
  <c r="AO20" i="12"/>
  <c r="AO20" i="16"/>
  <c r="AO21" i="7"/>
  <c r="AO21" i="11"/>
  <c r="AO21" i="12"/>
  <c r="AO21" i="16"/>
  <c r="AO22" i="7"/>
  <c r="AO22" i="11"/>
  <c r="AO22" i="12"/>
  <c r="AO22" i="16"/>
  <c r="AO23" i="7"/>
  <c r="AO23" i="11"/>
  <c r="AO23" i="12"/>
  <c r="AO23" i="16"/>
  <c r="AO24" i="7"/>
  <c r="AO24" i="11"/>
  <c r="AO24" i="12"/>
  <c r="AO24" i="16"/>
  <c r="AO25" i="7"/>
  <c r="AO25" i="11"/>
  <c r="AO25" i="12"/>
  <c r="AO25" i="16"/>
  <c r="AO26" i="7"/>
  <c r="AO26" i="11"/>
  <c r="AO26" i="12"/>
  <c r="AO26" i="16"/>
  <c r="AO27" i="7"/>
  <c r="AO27" i="11"/>
  <c r="AO27" i="12"/>
  <c r="AO27" i="16"/>
  <c r="AO28" i="7"/>
  <c r="AO28" i="11"/>
  <c r="AO28" i="12"/>
  <c r="AO28" i="16"/>
  <c r="AO29" i="7"/>
  <c r="AO29" i="11"/>
  <c r="AO29" i="12"/>
  <c r="AO29" i="16"/>
  <c r="AM84" i="7"/>
  <c r="AM84" i="11"/>
  <c r="AM84" i="12"/>
  <c r="AM84" i="16"/>
  <c r="AM85" i="7"/>
  <c r="AM85" i="11"/>
  <c r="AM85" i="12"/>
  <c r="AM85" i="16"/>
  <c r="AM86" i="7"/>
  <c r="AM86" i="11"/>
  <c r="AM86" i="12"/>
  <c r="AM86" i="16"/>
  <c r="AM87" i="7"/>
  <c r="AM87" i="11"/>
  <c r="AM87" i="12"/>
  <c r="AM87" i="16"/>
  <c r="AM88" i="7"/>
  <c r="AM88" i="11"/>
  <c r="AM88" i="12"/>
  <c r="AM88" i="16"/>
  <c r="AM89" i="7"/>
  <c r="AM89" i="11"/>
  <c r="AM89" i="12"/>
  <c r="AM89" i="16"/>
  <c r="AM90" i="7"/>
  <c r="AM90" i="11"/>
  <c r="AM90" i="12"/>
  <c r="AM90" i="16"/>
  <c r="AM91" i="7"/>
  <c r="AM91" i="11"/>
  <c r="AM91" i="12"/>
  <c r="AM91" i="16"/>
  <c r="AM92" i="7"/>
  <c r="AM92" i="11"/>
  <c r="AM92" i="12"/>
  <c r="AM92" i="16"/>
  <c r="AM93" i="7"/>
  <c r="AM93" i="11"/>
  <c r="AM93" i="12"/>
  <c r="AM93" i="16"/>
  <c r="AM94" i="7"/>
  <c r="AM94" i="11"/>
  <c r="AM94" i="12"/>
  <c r="AM94" i="16"/>
  <c r="AM95" i="7"/>
  <c r="AM95" i="11"/>
  <c r="AM95" i="12"/>
  <c r="AM95" i="16"/>
  <c r="AM96" i="7"/>
  <c r="AM96" i="11"/>
  <c r="AM96" i="12"/>
  <c r="AM96" i="16"/>
  <c r="AM97" i="7"/>
  <c r="AM97" i="11"/>
  <c r="AM97" i="12"/>
  <c r="AM97" i="16"/>
  <c r="AM98" i="7"/>
  <c r="AM98" i="11"/>
  <c r="AM98" i="12"/>
  <c r="AM98" i="16"/>
  <c r="AM99" i="7"/>
  <c r="AM99" i="11"/>
  <c r="AM99" i="12"/>
  <c r="AM99" i="16"/>
  <c r="AM100" i="7"/>
  <c r="AM100" i="11"/>
  <c r="AM100" i="12"/>
  <c r="AM100" i="16"/>
  <c r="AM101" i="7"/>
  <c r="AM101" i="11"/>
  <c r="AM101" i="12"/>
  <c r="AM101" i="16"/>
  <c r="AM102" i="7"/>
  <c r="AM102" i="11"/>
  <c r="AM102" i="12"/>
  <c r="AM102" i="16"/>
  <c r="AM103" i="7"/>
  <c r="AM103" i="11"/>
  <c r="AM103" i="12"/>
  <c r="AM103" i="16"/>
  <c r="AM104" i="7"/>
  <c r="AM104" i="11"/>
  <c r="AM104" i="12"/>
  <c r="AM104" i="16"/>
  <c r="AM105" i="7"/>
  <c r="AM105" i="11"/>
  <c r="AM105" i="12"/>
  <c r="AM105" i="16"/>
  <c r="AM106" i="7"/>
  <c r="AM106" i="11"/>
  <c r="AM106" i="12"/>
  <c r="AM106" i="16"/>
  <c r="AM107" i="7"/>
  <c r="AM107" i="11"/>
  <c r="AM107" i="12"/>
  <c r="AM107" i="16"/>
  <c r="AM108" i="7"/>
  <c r="AM108" i="11"/>
  <c r="AM108" i="12"/>
  <c r="AM108" i="16"/>
  <c r="AM109" i="7"/>
  <c r="AM109" i="11"/>
  <c r="AM109" i="12"/>
  <c r="AM109" i="16"/>
  <c r="AM55" i="7"/>
  <c r="AM55" i="11"/>
  <c r="AM55" i="12"/>
  <c r="AM55" i="16"/>
  <c r="AM56" i="7"/>
  <c r="AM56" i="11"/>
  <c r="AM56" i="12"/>
  <c r="AM56" i="16"/>
  <c r="AM57" i="7"/>
  <c r="AM57" i="11"/>
  <c r="AM57" i="12"/>
  <c r="AM57" i="16"/>
  <c r="AM58" i="7"/>
  <c r="AM58" i="11"/>
  <c r="AM58" i="12"/>
  <c r="AM58" i="16"/>
  <c r="AM59" i="7"/>
  <c r="AM59" i="11"/>
  <c r="AM59" i="12"/>
  <c r="AM59" i="16"/>
  <c r="AM60" i="7"/>
  <c r="AM60" i="11"/>
  <c r="AM60" i="12"/>
  <c r="AM60" i="16"/>
  <c r="AM61" i="7"/>
  <c r="AM61" i="11"/>
  <c r="AM61" i="12"/>
  <c r="AM61" i="16"/>
  <c r="AM62" i="7"/>
  <c r="AM62" i="11"/>
  <c r="AM62" i="12"/>
  <c r="AM62" i="16"/>
  <c r="AM63" i="7"/>
  <c r="AM63" i="11"/>
  <c r="AM63" i="12"/>
  <c r="AM63" i="16"/>
  <c r="AM64" i="7"/>
  <c r="AM64" i="11"/>
  <c r="AM64" i="12"/>
  <c r="AM64" i="16"/>
  <c r="AM65" i="7"/>
  <c r="AM65" i="11"/>
  <c r="AM65" i="12"/>
  <c r="AM65" i="16"/>
  <c r="AM66" i="7"/>
  <c r="AM66" i="11"/>
  <c r="AM66" i="12"/>
  <c r="AM66" i="16"/>
  <c r="AM67" i="7"/>
  <c r="AM67" i="11"/>
  <c r="AM67" i="12"/>
  <c r="AM67" i="16"/>
  <c r="AM68" i="7"/>
  <c r="AM68" i="11"/>
  <c r="AM68" i="12"/>
  <c r="AM68" i="16"/>
  <c r="AM69" i="7"/>
  <c r="AM69" i="11"/>
  <c r="AM69" i="12"/>
  <c r="AM69" i="16"/>
  <c r="AM70" i="7"/>
  <c r="AM70" i="11"/>
  <c r="AM70" i="12"/>
  <c r="AM70" i="16"/>
  <c r="AM71" i="7"/>
  <c r="AM71" i="11"/>
  <c r="AM71" i="12"/>
  <c r="AM71" i="16"/>
  <c r="AM72" i="7"/>
  <c r="AM72" i="11"/>
  <c r="AM72" i="12"/>
  <c r="AM72" i="16"/>
  <c r="AM73" i="7"/>
  <c r="AM73" i="11"/>
  <c r="AM73" i="12"/>
  <c r="AM73" i="16"/>
  <c r="AM74" i="7"/>
  <c r="AM74" i="11"/>
  <c r="AM74" i="12"/>
  <c r="AM74" i="16"/>
  <c r="AM75" i="7"/>
  <c r="AM75" i="11"/>
  <c r="AM75" i="12"/>
  <c r="AM75" i="16"/>
  <c r="AM76" i="7"/>
  <c r="AM76" i="11"/>
  <c r="AM76" i="12"/>
  <c r="AM76" i="16"/>
  <c r="AM77" i="7"/>
  <c r="AM77" i="11"/>
  <c r="AM77" i="12"/>
  <c r="AM77" i="16"/>
  <c r="AM78" i="7"/>
  <c r="AM78" i="11"/>
  <c r="AM78" i="12"/>
  <c r="AM78" i="16"/>
  <c r="AM79" i="7"/>
  <c r="AM79" i="11"/>
  <c r="AM79" i="12"/>
  <c r="AM79" i="16"/>
  <c r="AM80" i="7"/>
  <c r="AM80" i="11"/>
  <c r="AM80" i="12"/>
  <c r="AM80" i="16"/>
  <c r="AM33" i="7"/>
  <c r="AM33" i="11"/>
  <c r="AM33" i="12"/>
  <c r="AM33" i="16"/>
  <c r="AM34" i="7"/>
  <c r="AM34" i="11"/>
  <c r="AM34" i="12"/>
  <c r="AM34" i="16"/>
  <c r="AM35" i="7"/>
  <c r="AM35" i="11"/>
  <c r="AM35" i="12"/>
  <c r="AM35" i="16"/>
  <c r="AM36" i="7"/>
  <c r="AM36" i="11"/>
  <c r="AM36" i="12"/>
  <c r="AM36" i="16"/>
  <c r="AM37" i="7"/>
  <c r="AM37" i="11"/>
  <c r="AM37" i="12"/>
  <c r="AM37" i="16"/>
  <c r="AM38" i="7"/>
  <c r="AM38" i="11"/>
  <c r="AM38" i="12"/>
  <c r="AM38" i="16"/>
  <c r="AM39" i="7"/>
  <c r="AM39" i="11"/>
  <c r="AM39" i="12"/>
  <c r="AM39" i="16"/>
  <c r="AM40" i="7"/>
  <c r="AM40" i="11"/>
  <c r="AM40" i="12"/>
  <c r="AM40" i="16"/>
  <c r="AM41" i="7"/>
  <c r="AM41" i="11"/>
  <c r="AM41" i="12"/>
  <c r="AM41" i="16"/>
  <c r="AM42" i="7"/>
  <c r="AM42" i="11"/>
  <c r="AM42" i="12"/>
  <c r="AM42" i="16"/>
  <c r="AM43" i="7"/>
  <c r="AM43" i="11"/>
  <c r="AM43" i="12"/>
  <c r="AM43" i="16"/>
  <c r="AM44" i="7"/>
  <c r="AM44" i="11"/>
  <c r="AM44" i="12"/>
  <c r="AM44" i="16"/>
  <c r="AM45" i="7"/>
  <c r="AM45" i="11"/>
  <c r="AM45" i="12"/>
  <c r="AM45" i="16"/>
  <c r="AM46" i="7"/>
  <c r="AM46" i="11"/>
  <c r="AM46" i="12"/>
  <c r="AM46" i="16"/>
  <c r="AM47" i="7"/>
  <c r="AM47" i="11"/>
  <c r="AM47" i="12"/>
  <c r="AM47" i="16"/>
  <c r="AM48" i="7"/>
  <c r="AM48" i="11"/>
  <c r="AM48" i="12"/>
  <c r="AM48" i="16"/>
  <c r="AM49" i="7"/>
  <c r="AM49" i="11"/>
  <c r="AM49" i="12"/>
  <c r="AM49" i="16"/>
  <c r="AM50" i="7"/>
  <c r="AM50" i="11"/>
  <c r="AM50" i="12"/>
  <c r="AM50" i="16"/>
  <c r="AM51" i="7"/>
  <c r="AM51" i="11"/>
  <c r="AM51" i="12"/>
  <c r="AM51" i="16"/>
  <c r="AM4" i="7"/>
  <c r="AM4" i="11"/>
  <c r="AM4" i="12"/>
  <c r="AM4" i="16"/>
  <c r="AM5" i="7"/>
  <c r="AM5" i="11"/>
  <c r="AM5" i="12"/>
  <c r="AM5" i="16"/>
  <c r="AM6" i="7"/>
  <c r="AM6" i="11"/>
  <c r="AM6" i="12"/>
  <c r="AM6" i="16"/>
  <c r="AM7" i="7"/>
  <c r="AM7" i="11"/>
  <c r="AM7" i="12"/>
  <c r="AM7" i="16"/>
  <c r="AM8" i="7"/>
  <c r="AM8" i="11"/>
  <c r="AM8" i="12"/>
  <c r="AM8" i="16"/>
  <c r="AM9" i="7"/>
  <c r="AM9" i="11"/>
  <c r="AM9" i="12"/>
  <c r="AM9" i="16"/>
  <c r="AM10" i="7"/>
  <c r="AM10" i="11"/>
  <c r="AM10" i="12"/>
  <c r="AM10" i="16"/>
  <c r="AM11" i="7"/>
  <c r="AM11" i="11"/>
  <c r="AM11" i="12"/>
  <c r="AM11" i="16"/>
  <c r="AM12" i="7"/>
  <c r="AM12" i="11"/>
  <c r="AM12" i="12"/>
  <c r="AM12" i="16"/>
  <c r="AM13" i="7"/>
  <c r="AM13" i="11"/>
  <c r="AM13" i="12"/>
  <c r="AM13" i="16"/>
  <c r="AM14" i="7"/>
  <c r="AM14" i="11"/>
  <c r="AM14" i="12"/>
  <c r="AM14" i="16"/>
  <c r="AM15" i="7"/>
  <c r="AM15" i="11"/>
  <c r="AM15" i="12"/>
  <c r="AM15" i="16"/>
  <c r="AM16" i="7"/>
  <c r="AM16" i="11"/>
  <c r="AM16" i="12"/>
  <c r="AM16" i="16"/>
  <c r="AM17" i="7"/>
  <c r="AM17" i="11"/>
  <c r="AM17" i="12"/>
  <c r="AM17" i="16"/>
  <c r="AM18" i="7"/>
  <c r="AM18" i="11"/>
  <c r="AM18" i="12"/>
  <c r="AM18" i="16"/>
  <c r="AM19" i="7"/>
  <c r="AM19" i="11"/>
  <c r="AM19" i="12"/>
  <c r="AM19" i="16"/>
  <c r="AM20" i="7"/>
  <c r="AM20" i="11"/>
  <c r="AM20" i="12"/>
  <c r="AM20" i="16"/>
  <c r="AM21" i="7"/>
  <c r="AM21" i="11"/>
  <c r="AM21" i="12"/>
  <c r="AM21" i="16"/>
  <c r="AM22" i="7"/>
  <c r="AM22" i="11"/>
  <c r="AM22" i="12"/>
  <c r="AM22" i="16"/>
  <c r="AM23" i="7"/>
  <c r="AM23" i="11"/>
  <c r="AM23" i="12"/>
  <c r="AM23" i="16"/>
  <c r="AM24" i="7"/>
  <c r="AM24" i="11"/>
  <c r="AM24" i="12"/>
  <c r="AM24" i="16"/>
  <c r="AM25" i="7"/>
  <c r="AM25" i="11"/>
  <c r="AM25" i="12"/>
  <c r="AM25" i="16"/>
  <c r="AM26" i="7"/>
  <c r="AM26" i="11"/>
  <c r="AM26" i="12"/>
  <c r="AM26" i="16"/>
  <c r="AM27" i="7"/>
  <c r="AM27" i="11"/>
  <c r="AM27" i="12"/>
  <c r="AM27" i="16"/>
  <c r="AM28" i="7"/>
  <c r="AM28" i="11"/>
  <c r="AM28" i="12"/>
  <c r="AM28" i="16"/>
  <c r="AM29" i="7"/>
  <c r="AM29" i="11"/>
  <c r="AM29" i="12"/>
  <c r="AM29" i="16"/>
  <c r="AK84" i="7"/>
  <c r="AK84" i="11"/>
  <c r="AK84" i="12"/>
  <c r="AK84" i="16"/>
  <c r="AK85" i="7"/>
  <c r="AK85" i="11"/>
  <c r="AK85" i="12"/>
  <c r="AK85" i="16"/>
  <c r="AK86" i="7"/>
  <c r="AK86" i="11"/>
  <c r="AK86" i="12"/>
  <c r="AK86" i="16"/>
  <c r="AK87" i="7"/>
  <c r="AK87" i="11"/>
  <c r="AK87" i="12"/>
  <c r="AK87" i="16"/>
  <c r="AK88" i="7"/>
  <c r="AK88" i="11"/>
  <c r="AK88" i="12"/>
  <c r="AK88" i="16"/>
  <c r="AK89" i="7"/>
  <c r="AK89" i="11"/>
  <c r="AK89" i="12"/>
  <c r="AK89" i="16"/>
  <c r="AK90" i="7"/>
  <c r="AK90" i="11"/>
  <c r="AK90" i="12"/>
  <c r="AK90" i="16"/>
  <c r="AK91" i="7"/>
  <c r="AK91" i="11"/>
  <c r="AK91" i="12"/>
  <c r="AK91" i="16"/>
  <c r="AK92" i="7"/>
  <c r="AK92" i="11"/>
  <c r="AK92" i="12"/>
  <c r="AK92" i="16"/>
  <c r="AK93" i="7"/>
  <c r="AK93" i="11"/>
  <c r="AK93" i="12"/>
  <c r="AK93" i="16"/>
  <c r="AK94" i="7"/>
  <c r="AK94" i="11"/>
  <c r="AK94" i="12"/>
  <c r="AK94" i="16"/>
  <c r="AK95" i="7"/>
  <c r="AK95" i="11"/>
  <c r="AK95" i="12"/>
  <c r="AK95" i="16"/>
  <c r="AK96" i="7"/>
  <c r="AK96" i="11"/>
  <c r="AK96" i="12"/>
  <c r="AK96" i="16"/>
  <c r="AK97" i="7"/>
  <c r="AK97" i="11"/>
  <c r="AK97" i="12"/>
  <c r="AK97" i="16"/>
  <c r="AK98" i="7"/>
  <c r="AK98" i="11"/>
  <c r="AK98" i="12"/>
  <c r="AK98" i="16"/>
  <c r="AK99" i="7"/>
  <c r="AK99" i="11"/>
  <c r="AK99" i="12"/>
  <c r="AK99" i="16"/>
  <c r="AK100" i="7"/>
  <c r="AK100" i="11"/>
  <c r="AK100" i="12"/>
  <c r="AK100" i="16"/>
  <c r="AK101" i="7"/>
  <c r="AK101" i="11"/>
  <c r="AK101" i="12"/>
  <c r="AK101" i="16"/>
  <c r="AK102" i="7"/>
  <c r="AK102" i="11"/>
  <c r="AK102" i="12"/>
  <c r="AK102" i="16"/>
  <c r="AK103" i="7"/>
  <c r="AK103" i="11"/>
  <c r="AK103" i="12"/>
  <c r="AK103" i="16"/>
  <c r="AK104" i="7"/>
  <c r="AK104" i="11"/>
  <c r="AK104" i="12"/>
  <c r="AK104" i="16"/>
  <c r="AK105" i="7"/>
  <c r="AK105" i="11"/>
  <c r="AK105" i="12"/>
  <c r="AK105" i="16"/>
  <c r="AK106" i="7"/>
  <c r="AK106" i="11"/>
  <c r="AK106" i="12"/>
  <c r="AK106" i="16"/>
  <c r="AK107" i="7"/>
  <c r="AK107" i="11"/>
  <c r="AK107" i="12"/>
  <c r="AK107" i="16"/>
  <c r="AK108" i="7"/>
  <c r="AK108" i="11"/>
  <c r="AK108" i="12"/>
  <c r="AK108" i="16"/>
  <c r="AK109" i="7"/>
  <c r="AK109" i="11"/>
  <c r="AK109" i="12"/>
  <c r="AK109" i="16"/>
  <c r="AK55" i="7"/>
  <c r="AK55" i="11"/>
  <c r="AK55" i="12"/>
  <c r="AK55" i="16"/>
  <c r="AK56" i="7"/>
  <c r="AK56" i="11"/>
  <c r="AK56" i="12"/>
  <c r="AK56" i="16"/>
  <c r="AK57" i="7"/>
  <c r="AK57" i="11"/>
  <c r="AK57" i="12"/>
  <c r="AK57" i="16"/>
  <c r="AK58" i="7"/>
  <c r="AK58" i="11"/>
  <c r="AK58" i="12"/>
  <c r="AK58" i="16"/>
  <c r="AK59" i="7"/>
  <c r="AK59" i="11"/>
  <c r="AK59" i="12"/>
  <c r="AK59" i="16"/>
  <c r="AK60" i="7"/>
  <c r="AK60" i="11"/>
  <c r="AK60" i="12"/>
  <c r="AK60" i="16"/>
  <c r="AK61" i="7"/>
  <c r="AK61" i="11"/>
  <c r="AK61" i="12"/>
  <c r="AK61" i="16"/>
  <c r="AK62" i="7"/>
  <c r="AK62" i="11"/>
  <c r="AK62" i="12"/>
  <c r="AK62" i="16"/>
  <c r="AK63" i="7"/>
  <c r="AK63" i="11"/>
  <c r="AK63" i="12"/>
  <c r="AK63" i="16"/>
  <c r="AK64" i="7"/>
  <c r="AK64" i="11"/>
  <c r="AK64" i="12"/>
  <c r="AK64" i="16"/>
  <c r="AK65" i="7"/>
  <c r="AK65" i="11"/>
  <c r="AK65" i="12"/>
  <c r="AK65" i="16"/>
  <c r="AK66" i="7"/>
  <c r="AK66" i="11"/>
  <c r="AK66" i="12"/>
  <c r="AK66" i="16"/>
  <c r="AK67" i="7"/>
  <c r="AK67" i="11"/>
  <c r="AK67" i="12"/>
  <c r="AK67" i="16"/>
  <c r="AK68" i="7"/>
  <c r="AK68" i="11"/>
  <c r="AK68" i="12"/>
  <c r="AK68" i="16"/>
  <c r="AK69" i="7"/>
  <c r="AK69" i="11"/>
  <c r="AK69" i="12"/>
  <c r="AK69" i="16"/>
  <c r="AK70" i="7"/>
  <c r="AK70" i="11"/>
  <c r="AK70" i="12"/>
  <c r="AK70" i="16"/>
  <c r="AK71" i="7"/>
  <c r="AK71" i="11"/>
  <c r="AK71" i="12"/>
  <c r="AK71" i="16"/>
  <c r="AK72" i="7"/>
  <c r="AK72" i="11"/>
  <c r="AK72" i="12"/>
  <c r="AK72" i="16"/>
  <c r="AK73" i="7"/>
  <c r="AK73" i="11"/>
  <c r="AK73" i="12"/>
  <c r="AK73" i="16"/>
  <c r="AK74" i="7"/>
  <c r="AK74" i="11"/>
  <c r="AK74" i="12"/>
  <c r="AK74" i="16"/>
  <c r="AK75" i="7"/>
  <c r="AK75" i="11"/>
  <c r="AK75" i="12"/>
  <c r="AK75" i="16"/>
  <c r="AK76" i="7"/>
  <c r="AK76" i="11"/>
  <c r="AK76" i="12"/>
  <c r="AK76" i="16"/>
  <c r="AK77" i="7"/>
  <c r="AK77" i="11"/>
  <c r="AK77" i="12"/>
  <c r="AK77" i="16"/>
  <c r="AK78" i="7"/>
  <c r="AK78" i="11"/>
  <c r="AK78" i="12"/>
  <c r="AK78" i="16"/>
  <c r="AK79" i="7"/>
  <c r="AK79" i="11"/>
  <c r="AK79" i="12"/>
  <c r="AK79" i="16"/>
  <c r="AK80" i="7"/>
  <c r="AK80" i="11"/>
  <c r="AK80" i="12"/>
  <c r="AK80" i="16"/>
  <c r="AK33" i="7"/>
  <c r="AK33" i="11"/>
  <c r="AK33" i="12"/>
  <c r="AK33" i="16"/>
  <c r="AK34" i="7"/>
  <c r="AK34" i="11"/>
  <c r="AK34" i="12"/>
  <c r="AK34" i="16"/>
  <c r="AK35" i="7"/>
  <c r="AK35" i="11"/>
  <c r="AK35" i="12"/>
  <c r="AK35" i="16"/>
  <c r="AK36" i="7"/>
  <c r="AK36" i="11"/>
  <c r="AK36" i="12"/>
  <c r="AK36" i="16"/>
  <c r="AK37" i="7"/>
  <c r="AK37" i="11"/>
  <c r="AK37" i="12"/>
  <c r="AK37" i="16"/>
  <c r="AK38" i="7"/>
  <c r="AK38" i="11"/>
  <c r="AK38" i="12"/>
  <c r="AK38" i="16"/>
  <c r="AK39" i="7"/>
  <c r="AK39" i="11"/>
  <c r="AK39" i="12"/>
  <c r="AK39" i="16"/>
  <c r="AK40" i="7"/>
  <c r="AK40" i="11"/>
  <c r="AK40" i="12"/>
  <c r="AK40" i="16"/>
  <c r="AK41" i="7"/>
  <c r="AK41" i="11"/>
  <c r="AK41" i="12"/>
  <c r="AK41" i="16"/>
  <c r="AK42" i="7"/>
  <c r="AK42" i="11"/>
  <c r="AK42" i="12"/>
  <c r="AK42" i="16"/>
  <c r="AK43" i="7"/>
  <c r="AK43" i="11"/>
  <c r="AK43" i="12"/>
  <c r="AK43" i="16"/>
  <c r="AK44" i="7"/>
  <c r="AK44" i="11"/>
  <c r="AK44" i="12"/>
  <c r="AK44" i="16"/>
  <c r="AK45" i="7"/>
  <c r="AK45" i="11"/>
  <c r="AK45" i="12"/>
  <c r="AK45" i="16"/>
  <c r="AK46" i="7"/>
  <c r="AK46" i="11"/>
  <c r="AK46" i="12"/>
  <c r="AK46" i="16"/>
  <c r="AK47" i="7"/>
  <c r="AK47" i="11"/>
  <c r="AK47" i="12"/>
  <c r="AK47" i="16"/>
  <c r="AK48" i="7"/>
  <c r="AK48" i="11"/>
  <c r="AK48" i="12"/>
  <c r="AK48" i="16"/>
  <c r="AK49" i="7"/>
  <c r="AK49" i="11"/>
  <c r="AK49" i="12"/>
  <c r="AK49" i="16"/>
  <c r="AK50" i="7"/>
  <c r="AK50" i="11"/>
  <c r="AK50" i="12"/>
  <c r="AK50" i="16"/>
  <c r="AK51" i="7"/>
  <c r="AK51" i="11"/>
  <c r="AK51" i="12"/>
  <c r="AK51" i="16"/>
  <c r="AK4" i="7"/>
  <c r="AK4" i="11"/>
  <c r="AK4" i="12"/>
  <c r="AK4" i="16"/>
  <c r="AK5" i="7"/>
  <c r="AK5" i="11"/>
  <c r="AK5" i="12"/>
  <c r="AK5" i="16"/>
  <c r="AK6" i="7"/>
  <c r="AK6" i="11"/>
  <c r="AK6" i="12"/>
  <c r="AK6" i="16"/>
  <c r="AK7" i="7"/>
  <c r="AK7" i="11"/>
  <c r="AK7" i="12"/>
  <c r="AK7" i="16"/>
  <c r="AK8" i="7"/>
  <c r="AK8" i="11"/>
  <c r="AK8" i="12"/>
  <c r="AK8" i="16"/>
  <c r="AK9" i="7"/>
  <c r="AK9" i="11"/>
  <c r="AK9" i="12"/>
  <c r="AK9" i="16"/>
  <c r="AK10" i="7"/>
  <c r="AK10" i="11"/>
  <c r="AK10" i="12"/>
  <c r="AK10" i="16"/>
  <c r="AK11" i="7"/>
  <c r="AK11" i="11"/>
  <c r="AK11" i="12"/>
  <c r="AK11" i="16"/>
  <c r="AK12" i="7"/>
  <c r="AK12" i="11"/>
  <c r="AK12" i="12"/>
  <c r="AK12" i="16"/>
  <c r="AK13" i="7"/>
  <c r="AK13" i="11"/>
  <c r="AK13" i="12"/>
  <c r="AK13" i="16"/>
  <c r="AK14" i="7"/>
  <c r="AK14" i="11"/>
  <c r="AK14" i="12"/>
  <c r="AK14" i="16"/>
  <c r="AK15" i="7"/>
  <c r="AK15" i="11"/>
  <c r="AK15" i="12"/>
  <c r="AK15" i="16"/>
  <c r="AK16" i="7"/>
  <c r="AK16" i="11"/>
  <c r="AK16" i="12"/>
  <c r="AK16" i="16"/>
  <c r="AK17" i="7"/>
  <c r="AK17" i="11"/>
  <c r="AK17" i="12"/>
  <c r="AK17" i="16"/>
  <c r="AK18" i="7"/>
  <c r="AK18" i="11"/>
  <c r="AK18" i="12"/>
  <c r="AK18" i="16"/>
  <c r="AK19" i="7"/>
  <c r="AK19" i="11"/>
  <c r="AK19" i="12"/>
  <c r="AK19" i="16"/>
  <c r="AK20" i="7"/>
  <c r="AK20" i="11"/>
  <c r="AK20" i="12"/>
  <c r="AK20" i="16"/>
  <c r="AK21" i="7"/>
  <c r="AK21" i="11"/>
  <c r="AK21" i="12"/>
  <c r="AK21" i="16"/>
  <c r="AK22" i="7"/>
  <c r="AK22" i="11"/>
  <c r="AK22" i="12"/>
  <c r="AK22" i="16"/>
  <c r="AK23" i="7"/>
  <c r="AK23" i="11"/>
  <c r="AK23" i="12"/>
  <c r="AK23" i="16"/>
  <c r="AK24" i="7"/>
  <c r="AK24" i="11"/>
  <c r="AK24" i="12"/>
  <c r="AK24" i="16"/>
  <c r="AK25" i="7"/>
  <c r="AK25" i="11"/>
  <c r="AK25" i="12"/>
  <c r="AK25" i="16"/>
  <c r="AK26" i="7"/>
  <c r="AK26" i="11"/>
  <c r="AK26" i="12"/>
  <c r="AK26" i="16"/>
  <c r="AK27" i="7"/>
  <c r="AK27" i="11"/>
  <c r="AK27" i="12"/>
  <c r="AK27" i="16"/>
  <c r="AK28" i="7"/>
  <c r="AK28" i="11"/>
  <c r="AK28" i="12"/>
  <c r="AK28" i="16"/>
  <c r="AK29" i="7"/>
  <c r="AK29" i="11"/>
  <c r="AK29" i="12"/>
  <c r="AK29" i="16"/>
  <c r="AI84" i="7"/>
  <c r="AI84" i="11"/>
  <c r="AI84" i="12"/>
  <c r="AI84" i="16"/>
  <c r="AI85" i="7"/>
  <c r="AI85" i="11"/>
  <c r="AI85" i="12"/>
  <c r="AI85" i="16"/>
  <c r="AI86" i="7"/>
  <c r="AI86" i="11"/>
  <c r="AI86" i="12"/>
  <c r="AI86" i="16"/>
  <c r="AI87" i="7"/>
  <c r="AI87" i="11"/>
  <c r="AI87" i="12"/>
  <c r="AI87" i="16"/>
  <c r="AI88" i="7"/>
  <c r="AI88" i="11"/>
  <c r="AI88" i="12"/>
  <c r="AI88" i="16"/>
  <c r="AI89" i="7"/>
  <c r="AI89" i="11"/>
  <c r="AI89" i="12"/>
  <c r="AI89" i="16"/>
  <c r="AI90" i="7"/>
  <c r="AI90" i="11"/>
  <c r="AI90" i="12"/>
  <c r="AI90" i="16"/>
  <c r="AI91" i="7"/>
  <c r="AI91" i="11"/>
  <c r="AI91" i="12"/>
  <c r="AI91" i="16"/>
  <c r="AI92" i="7"/>
  <c r="AI92" i="11"/>
  <c r="AI92" i="12"/>
  <c r="AI92" i="16"/>
  <c r="AI93" i="7"/>
  <c r="AI93" i="11"/>
  <c r="AI93" i="12"/>
  <c r="AI93" i="16"/>
  <c r="AI94" i="7"/>
  <c r="AI94" i="11"/>
  <c r="AI94" i="12"/>
  <c r="AI94" i="16"/>
  <c r="AI95" i="7"/>
  <c r="AI95" i="11"/>
  <c r="AI95" i="12"/>
  <c r="AI95" i="16"/>
  <c r="AI96" i="7"/>
  <c r="AI96" i="11"/>
  <c r="AI96" i="12"/>
  <c r="AI96" i="16"/>
  <c r="AI97" i="7"/>
  <c r="AI97" i="11"/>
  <c r="AI97" i="12"/>
  <c r="AI97" i="16"/>
  <c r="AI98" i="7"/>
  <c r="AI98" i="11"/>
  <c r="AI98" i="12"/>
  <c r="AI98" i="16"/>
  <c r="AI99" i="7"/>
  <c r="AI99" i="11"/>
  <c r="AI99" i="12"/>
  <c r="AI99" i="16"/>
  <c r="AI100" i="7"/>
  <c r="AI100" i="11"/>
  <c r="AI100" i="12"/>
  <c r="AI100" i="16"/>
  <c r="AI101" i="7"/>
  <c r="AI101" i="11"/>
  <c r="AI101" i="12"/>
  <c r="AI101" i="16"/>
  <c r="AI102" i="7"/>
  <c r="AI102" i="11"/>
  <c r="AI102" i="12"/>
  <c r="AI102" i="16"/>
  <c r="AI103" i="7"/>
  <c r="AI103" i="11"/>
  <c r="AI103" i="12"/>
  <c r="AI103" i="16"/>
  <c r="AI104" i="7"/>
  <c r="AI104" i="11"/>
  <c r="AI104" i="12"/>
  <c r="AI104" i="16"/>
  <c r="AI105" i="7"/>
  <c r="AI105" i="11"/>
  <c r="AI105" i="12"/>
  <c r="AI105" i="16"/>
  <c r="AI106" i="7"/>
  <c r="AI106" i="11"/>
  <c r="AI106" i="12"/>
  <c r="AI106" i="16"/>
  <c r="AI107" i="7"/>
  <c r="AI107" i="11"/>
  <c r="AI107" i="12"/>
  <c r="AI107" i="16"/>
  <c r="AI108" i="7"/>
  <c r="AI108" i="11"/>
  <c r="AI108" i="12"/>
  <c r="AI108" i="16"/>
  <c r="AI109" i="7"/>
  <c r="AI109" i="11"/>
  <c r="AI109" i="12"/>
  <c r="AI109" i="16"/>
  <c r="AI55" i="7"/>
  <c r="AI55" i="11"/>
  <c r="AI55" i="12"/>
  <c r="AI55" i="16"/>
  <c r="AI56" i="7"/>
  <c r="AI56" i="11"/>
  <c r="AI56" i="12"/>
  <c r="AI56" i="16"/>
  <c r="AI57" i="7"/>
  <c r="AI57" i="11"/>
  <c r="AI57" i="12"/>
  <c r="AI57" i="16"/>
  <c r="AI58" i="7"/>
  <c r="AI58" i="11"/>
  <c r="AI58" i="12"/>
  <c r="AI58" i="16"/>
  <c r="AI59" i="7"/>
  <c r="AI59" i="11"/>
  <c r="AI59" i="12"/>
  <c r="AI59" i="16"/>
  <c r="AI60" i="7"/>
  <c r="AI60" i="11"/>
  <c r="AI60" i="12"/>
  <c r="AI60" i="16"/>
  <c r="AI61" i="7"/>
  <c r="AI61" i="11"/>
  <c r="AI61" i="12"/>
  <c r="AI61" i="16"/>
  <c r="AI62" i="7"/>
  <c r="AI62" i="11"/>
  <c r="AI62" i="12"/>
  <c r="AI62" i="16"/>
  <c r="AI63" i="7"/>
  <c r="AI63" i="11"/>
  <c r="AI63" i="12"/>
  <c r="AI63" i="16"/>
  <c r="AI64" i="7"/>
  <c r="AI64" i="11"/>
  <c r="AI64" i="12"/>
  <c r="AI64" i="16"/>
  <c r="AI65" i="7"/>
  <c r="AI65" i="11"/>
  <c r="AI65" i="12"/>
  <c r="AI65" i="16"/>
  <c r="AI66" i="7"/>
  <c r="AI66" i="11"/>
  <c r="AI66" i="12"/>
  <c r="AI66" i="16"/>
  <c r="AI67" i="7"/>
  <c r="AI67" i="11"/>
  <c r="AI67" i="12"/>
  <c r="AI67" i="16"/>
  <c r="AI68" i="7"/>
  <c r="AI68" i="11"/>
  <c r="AI68" i="12"/>
  <c r="AI68" i="16"/>
  <c r="AI69" i="7"/>
  <c r="AI69" i="11"/>
  <c r="AI69" i="12"/>
  <c r="AI69" i="16"/>
  <c r="AI70" i="7"/>
  <c r="AI70" i="11"/>
  <c r="AI70" i="12"/>
  <c r="AI70" i="16"/>
  <c r="AI71" i="7"/>
  <c r="AI71" i="11"/>
  <c r="AI71" i="12"/>
  <c r="AI71" i="16"/>
  <c r="AI72" i="7"/>
  <c r="AI72" i="11"/>
  <c r="AI72" i="12"/>
  <c r="AI72" i="16"/>
  <c r="AI73" i="7"/>
  <c r="AI73" i="11"/>
  <c r="AI73" i="12"/>
  <c r="AI73" i="16"/>
  <c r="AI74" i="7"/>
  <c r="AI74" i="11"/>
  <c r="AI74" i="12"/>
  <c r="AI74" i="16"/>
  <c r="AI75" i="7"/>
  <c r="AI75" i="11"/>
  <c r="AI75" i="12"/>
  <c r="AI75" i="16"/>
  <c r="AI76" i="7"/>
  <c r="AI76" i="11"/>
  <c r="AI76" i="12"/>
  <c r="AI76" i="16"/>
  <c r="AI77" i="7"/>
  <c r="AI77" i="11"/>
  <c r="AI77" i="12"/>
  <c r="AI77" i="16"/>
  <c r="AI78" i="7"/>
  <c r="AI78" i="11"/>
  <c r="AI78" i="12"/>
  <c r="AI78" i="16"/>
  <c r="AI79" i="7"/>
  <c r="AI79" i="11"/>
  <c r="AI79" i="12"/>
  <c r="AI79" i="16"/>
  <c r="AI80" i="7"/>
  <c r="AI80" i="11"/>
  <c r="AI80" i="12"/>
  <c r="AI80" i="16"/>
  <c r="AI33" i="7"/>
  <c r="AI33" i="11"/>
  <c r="AI33" i="12"/>
  <c r="AI33" i="16"/>
  <c r="AI34" i="7"/>
  <c r="AI34" i="11"/>
  <c r="AI34" i="12"/>
  <c r="AI34" i="16"/>
  <c r="AI35" i="7"/>
  <c r="AI35" i="11"/>
  <c r="AI35" i="12"/>
  <c r="AI35" i="16"/>
  <c r="AI36" i="7"/>
  <c r="AI36" i="11"/>
  <c r="AI36" i="12"/>
  <c r="AI36" i="16"/>
  <c r="AI37" i="7"/>
  <c r="AI37" i="11"/>
  <c r="AI37" i="12"/>
  <c r="AI37" i="16"/>
  <c r="AI38" i="7"/>
  <c r="AI38" i="11"/>
  <c r="AI38" i="12"/>
  <c r="AI38" i="16"/>
  <c r="AI39" i="7"/>
  <c r="AI39" i="11"/>
  <c r="AI39" i="12"/>
  <c r="AI39" i="16"/>
  <c r="AI40" i="7"/>
  <c r="AI40" i="11"/>
  <c r="AI40" i="12"/>
  <c r="AI40" i="16"/>
  <c r="AI41" i="7"/>
  <c r="AI41" i="11"/>
  <c r="AI41" i="12"/>
  <c r="AI41" i="16"/>
  <c r="AI42" i="7"/>
  <c r="AI42" i="11"/>
  <c r="AI42" i="12"/>
  <c r="AI42" i="16"/>
  <c r="AI43" i="7"/>
  <c r="AI43" i="11"/>
  <c r="AI43" i="12"/>
  <c r="AI43" i="16"/>
  <c r="AI44" i="7"/>
  <c r="AI44" i="11"/>
  <c r="AI44" i="12"/>
  <c r="AI44" i="16"/>
  <c r="AI45" i="7"/>
  <c r="AI45" i="11"/>
  <c r="AI45" i="12"/>
  <c r="AI45" i="16"/>
  <c r="AI46" i="7"/>
  <c r="AI46" i="11"/>
  <c r="AI46" i="12"/>
  <c r="AI46" i="16"/>
  <c r="AI47" i="7"/>
  <c r="AI47" i="11"/>
  <c r="AI47" i="12"/>
  <c r="AI47" i="16"/>
  <c r="AI48" i="7"/>
  <c r="AI48" i="11"/>
  <c r="AI48" i="12"/>
  <c r="AI48" i="16"/>
  <c r="AI49" i="7"/>
  <c r="AI49" i="11"/>
  <c r="AI49" i="12"/>
  <c r="AI49" i="16"/>
  <c r="AI50" i="7"/>
  <c r="AI50" i="11"/>
  <c r="AI50" i="12"/>
  <c r="AI50" i="16"/>
  <c r="AI51" i="7"/>
  <c r="AI51" i="11"/>
  <c r="AI51" i="12"/>
  <c r="AI51" i="16"/>
  <c r="AI4" i="7"/>
  <c r="AI4" i="11"/>
  <c r="AI4" i="12"/>
  <c r="AI4" i="16"/>
  <c r="AI5" i="7"/>
  <c r="AI5" i="11"/>
  <c r="AI5" i="12"/>
  <c r="AI5" i="16"/>
  <c r="AI6" i="7"/>
  <c r="AI6" i="11"/>
  <c r="AI6" i="12"/>
  <c r="AI6" i="16"/>
  <c r="AI7" i="7"/>
  <c r="AI7" i="11"/>
  <c r="AI7" i="12"/>
  <c r="AI7" i="16"/>
  <c r="AI8" i="7"/>
  <c r="AI8" i="11"/>
  <c r="AI8" i="12"/>
  <c r="AI8" i="16"/>
  <c r="AI9" i="7"/>
  <c r="AI9" i="11"/>
  <c r="AI9" i="12"/>
  <c r="AI9" i="16"/>
  <c r="AI10" i="7"/>
  <c r="AI10" i="11"/>
  <c r="AI10" i="12"/>
  <c r="AI10" i="16"/>
  <c r="AI11" i="7"/>
  <c r="AI11" i="11"/>
  <c r="AI11" i="12"/>
  <c r="AI11" i="16"/>
  <c r="AI12" i="7"/>
  <c r="AI12" i="11"/>
  <c r="AI12" i="12"/>
  <c r="AI12" i="16"/>
  <c r="AI13" i="7"/>
  <c r="AI13" i="11"/>
  <c r="AI13" i="12"/>
  <c r="AI13" i="16"/>
  <c r="AI14" i="7"/>
  <c r="AI14" i="11"/>
  <c r="AI14" i="12"/>
  <c r="AI14" i="16"/>
  <c r="AI15" i="7"/>
  <c r="AI15" i="11"/>
  <c r="AI15" i="12"/>
  <c r="AI15" i="16"/>
  <c r="AI16" i="7"/>
  <c r="AI16" i="11"/>
  <c r="AI16" i="12"/>
  <c r="AI16" i="16"/>
  <c r="AI17" i="7"/>
  <c r="AI17" i="11"/>
  <c r="AI17" i="12"/>
  <c r="AI17" i="16"/>
  <c r="AI18" i="7"/>
  <c r="AI18" i="11"/>
  <c r="AI18" i="12"/>
  <c r="AI18" i="16"/>
  <c r="AI19" i="7"/>
  <c r="AI19" i="11"/>
  <c r="AI19" i="12"/>
  <c r="AI19" i="16"/>
  <c r="AI20" i="7"/>
  <c r="AI20" i="11"/>
  <c r="AI20" i="12"/>
  <c r="AI20" i="16"/>
  <c r="AI21" i="7"/>
  <c r="AI21" i="11"/>
  <c r="AI21" i="12"/>
  <c r="AI21" i="16"/>
  <c r="AI22" i="7"/>
  <c r="AI22" i="11"/>
  <c r="AI22" i="12"/>
  <c r="AI22" i="16"/>
  <c r="AI23" i="7"/>
  <c r="AI23" i="11"/>
  <c r="AI23" i="12"/>
  <c r="AI23" i="16"/>
  <c r="AI24" i="7"/>
  <c r="AI24" i="11"/>
  <c r="AI24" i="12"/>
  <c r="AI24" i="16"/>
  <c r="AI25" i="7"/>
  <c r="AI25" i="11"/>
  <c r="AI25" i="12"/>
  <c r="AI25" i="16"/>
  <c r="AI26" i="7"/>
  <c r="AI26" i="11"/>
  <c r="AI26" i="12"/>
  <c r="AI26" i="16"/>
  <c r="AI27" i="7"/>
  <c r="AI27" i="11"/>
  <c r="AI27" i="12"/>
  <c r="AI27" i="16"/>
  <c r="AI28" i="7"/>
  <c r="AI28" i="11"/>
  <c r="AI28" i="12"/>
  <c r="AI28" i="16"/>
  <c r="AI29" i="7"/>
  <c r="AI29" i="11"/>
  <c r="AI29" i="12"/>
  <c r="AI29" i="16"/>
  <c r="AG84" i="7"/>
  <c r="AG84" i="11"/>
  <c r="AG84" i="12"/>
  <c r="AG84" i="16"/>
  <c r="AG85" i="7"/>
  <c r="AG85" i="11"/>
  <c r="AG85" i="12"/>
  <c r="AG85" i="16"/>
  <c r="AG86" i="7"/>
  <c r="AG86" i="11"/>
  <c r="AG86" i="12"/>
  <c r="AG86" i="16"/>
  <c r="AG87" i="7"/>
  <c r="AG87" i="11"/>
  <c r="AG87" i="12"/>
  <c r="AG87" i="16"/>
  <c r="AG88" i="7"/>
  <c r="AG88" i="11"/>
  <c r="AG88" i="12"/>
  <c r="AG88" i="16"/>
  <c r="AG89" i="7"/>
  <c r="AG89" i="11"/>
  <c r="AG89" i="12"/>
  <c r="AG89" i="16"/>
  <c r="AG90" i="7"/>
  <c r="AG90" i="11"/>
  <c r="AG90" i="12"/>
  <c r="AG90" i="16"/>
  <c r="AG91" i="7"/>
  <c r="AG91" i="11"/>
  <c r="AG91" i="12"/>
  <c r="AG91" i="16"/>
  <c r="AG92" i="7"/>
  <c r="AG92" i="11"/>
  <c r="AG92" i="12"/>
  <c r="AG92" i="16"/>
  <c r="AG93" i="7"/>
  <c r="AG93" i="11"/>
  <c r="AG93" i="12"/>
  <c r="AG93" i="16"/>
  <c r="AG94" i="7"/>
  <c r="AG94" i="11"/>
  <c r="AG94" i="12"/>
  <c r="AG94" i="16"/>
  <c r="AG95" i="7"/>
  <c r="AG95" i="11"/>
  <c r="AG95" i="12"/>
  <c r="AG95" i="16"/>
  <c r="AG96" i="7"/>
  <c r="AG96" i="11"/>
  <c r="AG96" i="12"/>
  <c r="AG96" i="16"/>
  <c r="AG97" i="7"/>
  <c r="AG97" i="11"/>
  <c r="AG97" i="12"/>
  <c r="AG97" i="16"/>
  <c r="AG98" i="7"/>
  <c r="AG98" i="11"/>
  <c r="AG98" i="12"/>
  <c r="AG98" i="16"/>
  <c r="AG99" i="7"/>
  <c r="AG99" i="11"/>
  <c r="AG99" i="12"/>
  <c r="AG99" i="16"/>
  <c r="AG100" i="7"/>
  <c r="AG100" i="11"/>
  <c r="AG100" i="12"/>
  <c r="AG100" i="16"/>
  <c r="AG101" i="7"/>
  <c r="AG101" i="11"/>
  <c r="AG101" i="12"/>
  <c r="AG101" i="16"/>
  <c r="AG102" i="7"/>
  <c r="AG102" i="11"/>
  <c r="AG102" i="12"/>
  <c r="AG102" i="16"/>
  <c r="AG103" i="7"/>
  <c r="AG103" i="11"/>
  <c r="AG103" i="12"/>
  <c r="AG103" i="16"/>
  <c r="AG104" i="7"/>
  <c r="AG104" i="11"/>
  <c r="AG104" i="12"/>
  <c r="AG104" i="16"/>
  <c r="AG105" i="7"/>
  <c r="AG105" i="11"/>
  <c r="AG105" i="12"/>
  <c r="AG105" i="16"/>
  <c r="AG106" i="7"/>
  <c r="AG106" i="11"/>
  <c r="AG106" i="12"/>
  <c r="AG106" i="16"/>
  <c r="AG107" i="7"/>
  <c r="AG107" i="11"/>
  <c r="AG107" i="12"/>
  <c r="AG107" i="16"/>
  <c r="AG108" i="7"/>
  <c r="AG108" i="11"/>
  <c r="AG108" i="12"/>
  <c r="AG108" i="16"/>
  <c r="AG109" i="7"/>
  <c r="AG109" i="11"/>
  <c r="AG109" i="12"/>
  <c r="AG109" i="16"/>
  <c r="AG55" i="7"/>
  <c r="AG55" i="11"/>
  <c r="AG55" i="12"/>
  <c r="AG55" i="16"/>
  <c r="AG56" i="7"/>
  <c r="AG56" i="11"/>
  <c r="AG56" i="12"/>
  <c r="AG56" i="16"/>
  <c r="AG57" i="7"/>
  <c r="AG57" i="11"/>
  <c r="AG57" i="12"/>
  <c r="AG57" i="16"/>
  <c r="AG58" i="7"/>
  <c r="AG58" i="11"/>
  <c r="AG58" i="12"/>
  <c r="AG58" i="16"/>
  <c r="AG59" i="7"/>
  <c r="AG59" i="11"/>
  <c r="AG59" i="12"/>
  <c r="AG59" i="16"/>
  <c r="AG60" i="7"/>
  <c r="AG60" i="11"/>
  <c r="AG60" i="12"/>
  <c r="AG60" i="16"/>
  <c r="AG61" i="7"/>
  <c r="AG61" i="11"/>
  <c r="AG61" i="12"/>
  <c r="AG61" i="16"/>
  <c r="AG62" i="7"/>
  <c r="AG62" i="11"/>
  <c r="AG62" i="12"/>
  <c r="AG62" i="16"/>
  <c r="AG63" i="7"/>
  <c r="AG63" i="11"/>
  <c r="AG63" i="12"/>
  <c r="AG63" i="16"/>
  <c r="AG64" i="7"/>
  <c r="AG64" i="11"/>
  <c r="AG64" i="12"/>
  <c r="AG64" i="16"/>
  <c r="AG65" i="7"/>
  <c r="AG65" i="11"/>
  <c r="AG65" i="12"/>
  <c r="AG65" i="16"/>
  <c r="AG66" i="7"/>
  <c r="AG66" i="11"/>
  <c r="AG66" i="12"/>
  <c r="AG66" i="16"/>
  <c r="AG67" i="7"/>
  <c r="AG67" i="11"/>
  <c r="AG67" i="12"/>
  <c r="AG67" i="16"/>
  <c r="AG68" i="7"/>
  <c r="AG68" i="11"/>
  <c r="AG68" i="12"/>
  <c r="AG68" i="16"/>
  <c r="AG69" i="7"/>
  <c r="AG69" i="11"/>
  <c r="AG69" i="12"/>
  <c r="AG69" i="16"/>
  <c r="AG70" i="7"/>
  <c r="AG70" i="11"/>
  <c r="AG70" i="12"/>
  <c r="AG70" i="16"/>
  <c r="AG71" i="7"/>
  <c r="AG71" i="11"/>
  <c r="AG71" i="12"/>
  <c r="AG71" i="16"/>
  <c r="AG72" i="7"/>
  <c r="AG72" i="11"/>
  <c r="AG72" i="12"/>
  <c r="AG72" i="16"/>
  <c r="AG73" i="7"/>
  <c r="AG73" i="11"/>
  <c r="AG73" i="12"/>
  <c r="AG73" i="16"/>
  <c r="AG74" i="7"/>
  <c r="AG74" i="11"/>
  <c r="AG74" i="12"/>
  <c r="AG74" i="16"/>
  <c r="AG75" i="7"/>
  <c r="AG75" i="11"/>
  <c r="AG75" i="12"/>
  <c r="AG75" i="16"/>
  <c r="AG76" i="7"/>
  <c r="AG76" i="11"/>
  <c r="AG76" i="12"/>
  <c r="AG76" i="16"/>
  <c r="AG77" i="7"/>
  <c r="AG77" i="11"/>
  <c r="AG77" i="12"/>
  <c r="AG77" i="16"/>
  <c r="AG78" i="7"/>
  <c r="AG78" i="11"/>
  <c r="AG78" i="12"/>
  <c r="AG78" i="16"/>
  <c r="AG79" i="7"/>
  <c r="AG79" i="11"/>
  <c r="AG79" i="12"/>
  <c r="AG79" i="16"/>
  <c r="AG80" i="7"/>
  <c r="AG80" i="11"/>
  <c r="AG80" i="12"/>
  <c r="AG80" i="16"/>
  <c r="AG33" i="7"/>
  <c r="AG33" i="11"/>
  <c r="AG33" i="12"/>
  <c r="AG33" i="16"/>
  <c r="AG34" i="7"/>
  <c r="AG34" i="11"/>
  <c r="AG34" i="12"/>
  <c r="AG34" i="16"/>
  <c r="AG35" i="7"/>
  <c r="AG35" i="11"/>
  <c r="AG35" i="12"/>
  <c r="AG35" i="16"/>
  <c r="AG36" i="7"/>
  <c r="AG36" i="11"/>
  <c r="AG36" i="12"/>
  <c r="AG36" i="16"/>
  <c r="AG37" i="7"/>
  <c r="AG37" i="11"/>
  <c r="AG37" i="12"/>
  <c r="AG37" i="16"/>
  <c r="AG38" i="7"/>
  <c r="AG38" i="11"/>
  <c r="AG38" i="12"/>
  <c r="AG38" i="16"/>
  <c r="AG39" i="7"/>
  <c r="AG39" i="11"/>
  <c r="AG39" i="12"/>
  <c r="AG39" i="16"/>
  <c r="AG40" i="7"/>
  <c r="AG40" i="11"/>
  <c r="AG40" i="12"/>
  <c r="AG40" i="16"/>
  <c r="AG41" i="7"/>
  <c r="AG41" i="11"/>
  <c r="AG41" i="12"/>
  <c r="AG41" i="16"/>
  <c r="AG42" i="7"/>
  <c r="AG42" i="11"/>
  <c r="AG42" i="12"/>
  <c r="AG42" i="16"/>
  <c r="AG43" i="7"/>
  <c r="AG43" i="11"/>
  <c r="AG43" i="12"/>
  <c r="AG43" i="16"/>
  <c r="AG44" i="7"/>
  <c r="AG44" i="11"/>
  <c r="AG44" i="12"/>
  <c r="AG44" i="16"/>
  <c r="AG45" i="7"/>
  <c r="AG45" i="11"/>
  <c r="AG45" i="12"/>
  <c r="AG45" i="16"/>
  <c r="AG46" i="7"/>
  <c r="AG46" i="11"/>
  <c r="AG46" i="12"/>
  <c r="AG46" i="16"/>
  <c r="AG47" i="7"/>
  <c r="AG47" i="11"/>
  <c r="AG47" i="12"/>
  <c r="AG47" i="16"/>
  <c r="AG48" i="7"/>
  <c r="AG48" i="11"/>
  <c r="AG48" i="12"/>
  <c r="AG48" i="16"/>
  <c r="AG49" i="7"/>
  <c r="AG49" i="11"/>
  <c r="AG49" i="12"/>
  <c r="AG49" i="16"/>
  <c r="AG50" i="7"/>
  <c r="AG50" i="11"/>
  <c r="AG50" i="12"/>
  <c r="AG50" i="16"/>
  <c r="AG51" i="7"/>
  <c r="AG51" i="11"/>
  <c r="AG51" i="12"/>
  <c r="AG51" i="16"/>
  <c r="AG4" i="7"/>
  <c r="AG4" i="11"/>
  <c r="AG4" i="12"/>
  <c r="AG4" i="16"/>
  <c r="AG5" i="7"/>
  <c r="AG5" i="11"/>
  <c r="AG5" i="12"/>
  <c r="AG5" i="16"/>
  <c r="AG6" i="7"/>
  <c r="AG6" i="11"/>
  <c r="AG6" i="12"/>
  <c r="AG6" i="16"/>
  <c r="AG7" i="7"/>
  <c r="AG7" i="11"/>
  <c r="AG7" i="12"/>
  <c r="AG7" i="16"/>
  <c r="AG8" i="7"/>
  <c r="AG8" i="11"/>
  <c r="AG8" i="12"/>
  <c r="AG8" i="16"/>
  <c r="AG9" i="7"/>
  <c r="AG9" i="11"/>
  <c r="AG9" i="12"/>
  <c r="AG9" i="16"/>
  <c r="AG10" i="7"/>
  <c r="AG10" i="11"/>
  <c r="AG10" i="12"/>
  <c r="AG10" i="16"/>
  <c r="AG11" i="7"/>
  <c r="AG11" i="11"/>
  <c r="AG11" i="12"/>
  <c r="AG11" i="16"/>
  <c r="AG12" i="7"/>
  <c r="AG12" i="11"/>
  <c r="AG12" i="12"/>
  <c r="AG12" i="16"/>
  <c r="AG13" i="7"/>
  <c r="AG13" i="11"/>
  <c r="AG13" i="12"/>
  <c r="AG13" i="16"/>
  <c r="AG14" i="7"/>
  <c r="AG14" i="11"/>
  <c r="AG14" i="12"/>
  <c r="AG14" i="16"/>
  <c r="AG15" i="7"/>
  <c r="AG15" i="11"/>
  <c r="AG15" i="12"/>
  <c r="AG15" i="16"/>
  <c r="AG16" i="7"/>
  <c r="AG16" i="11"/>
  <c r="AG16" i="12"/>
  <c r="AG16" i="16"/>
  <c r="AG17" i="7"/>
  <c r="AG17" i="11"/>
  <c r="AG17" i="12"/>
  <c r="AG17" i="16"/>
  <c r="AG18" i="7"/>
  <c r="AG18" i="11"/>
  <c r="AG18" i="12"/>
  <c r="AG18" i="16"/>
  <c r="AG19" i="7"/>
  <c r="AG19" i="11"/>
  <c r="AG19" i="12"/>
  <c r="AG19" i="16"/>
  <c r="AG20" i="7"/>
  <c r="AG20" i="11"/>
  <c r="AG20" i="12"/>
  <c r="AG20" i="16"/>
  <c r="AG21" i="7"/>
  <c r="AG21" i="11"/>
  <c r="AG21" i="12"/>
  <c r="AG21" i="16"/>
  <c r="AG22" i="7"/>
  <c r="AG22" i="11"/>
  <c r="AG22" i="12"/>
  <c r="AG22" i="16"/>
  <c r="AG23" i="7"/>
  <c r="AG23" i="11"/>
  <c r="AG23" i="12"/>
  <c r="AG23" i="16"/>
  <c r="AG24" i="7"/>
  <c r="AG24" i="11"/>
  <c r="AG24" i="12"/>
  <c r="AG24" i="16"/>
  <c r="AG25" i="7"/>
  <c r="AG25" i="11"/>
  <c r="AG25" i="12"/>
  <c r="AG25" i="16"/>
  <c r="AG26" i="7"/>
  <c r="AG26" i="11"/>
  <c r="AG26" i="12"/>
  <c r="AG26" i="16"/>
  <c r="AG27" i="7"/>
  <c r="AG27" i="11"/>
  <c r="AG27" i="12"/>
  <c r="AG27" i="16"/>
  <c r="AG28" i="7"/>
  <c r="AG28" i="11"/>
  <c r="AG28" i="12"/>
  <c r="AG28" i="16"/>
  <c r="AG29" i="7"/>
  <c r="AG29" i="11"/>
  <c r="AG29" i="12"/>
  <c r="AG29" i="16"/>
  <c r="AE84" i="7"/>
  <c r="AE84" i="11"/>
  <c r="AE84" i="12"/>
  <c r="AE84" i="16"/>
  <c r="AE85" i="7"/>
  <c r="AE85" i="11"/>
  <c r="AE85" i="12"/>
  <c r="AE85" i="16"/>
  <c r="AE86" i="7"/>
  <c r="AE86" i="11"/>
  <c r="AE86" i="12"/>
  <c r="AE86" i="16"/>
  <c r="AE87" i="7"/>
  <c r="AE87" i="11"/>
  <c r="AE87" i="12"/>
  <c r="AE87" i="16"/>
  <c r="AE88" i="7"/>
  <c r="AE88" i="11"/>
  <c r="AE88" i="12"/>
  <c r="AE88" i="16"/>
  <c r="AE89" i="7"/>
  <c r="AE89" i="11"/>
  <c r="AE89" i="12"/>
  <c r="AE89" i="16"/>
  <c r="AE90" i="7"/>
  <c r="AE90" i="11"/>
  <c r="AE90" i="12"/>
  <c r="AE90" i="16"/>
  <c r="AE91" i="7"/>
  <c r="AE91" i="11"/>
  <c r="AE91" i="12"/>
  <c r="AE91" i="16"/>
  <c r="AE92" i="7"/>
  <c r="AE92" i="11"/>
  <c r="AE92" i="12"/>
  <c r="AE92" i="16"/>
  <c r="AE93" i="7"/>
  <c r="AE93" i="11"/>
  <c r="AE93" i="12"/>
  <c r="AE93" i="16"/>
  <c r="AE94" i="7"/>
  <c r="AE94" i="11"/>
  <c r="AE94" i="12"/>
  <c r="AE94" i="16"/>
  <c r="AE95" i="7"/>
  <c r="AE95" i="11"/>
  <c r="AE95" i="12"/>
  <c r="AE95" i="16"/>
  <c r="AE96" i="7"/>
  <c r="AE96" i="11"/>
  <c r="AE96" i="12"/>
  <c r="AE96" i="16"/>
  <c r="AE97" i="7"/>
  <c r="AE97" i="11"/>
  <c r="AE97" i="12"/>
  <c r="AE97" i="16"/>
  <c r="AE98" i="7"/>
  <c r="AE98" i="11"/>
  <c r="AE98" i="12"/>
  <c r="AE98" i="16"/>
  <c r="AE99" i="7"/>
  <c r="AE99" i="11"/>
  <c r="AE99" i="12"/>
  <c r="AE99" i="16"/>
  <c r="AE100" i="7"/>
  <c r="AE100" i="11"/>
  <c r="AE100" i="12"/>
  <c r="AE100" i="16"/>
  <c r="AE101" i="7"/>
  <c r="AE101" i="11"/>
  <c r="AE101" i="12"/>
  <c r="AE101" i="16"/>
  <c r="AE102" i="7"/>
  <c r="AE102" i="11"/>
  <c r="AE102" i="12"/>
  <c r="AE102" i="16"/>
  <c r="AE103" i="7"/>
  <c r="AE103" i="11"/>
  <c r="AE103" i="12"/>
  <c r="AE103" i="16"/>
  <c r="AE104" i="7"/>
  <c r="AE104" i="11"/>
  <c r="AE104" i="12"/>
  <c r="AE104" i="16"/>
  <c r="AE105" i="7"/>
  <c r="AE105" i="11"/>
  <c r="AE105" i="12"/>
  <c r="AE105" i="16"/>
  <c r="AE106" i="7"/>
  <c r="AE106" i="11"/>
  <c r="AE106" i="12"/>
  <c r="AE106" i="16"/>
  <c r="AE107" i="7"/>
  <c r="AE107" i="11"/>
  <c r="AE107" i="12"/>
  <c r="AE107" i="16"/>
  <c r="AE108" i="7"/>
  <c r="AE108" i="11"/>
  <c r="AE108" i="12"/>
  <c r="AE108" i="16"/>
  <c r="AE109" i="7"/>
  <c r="AE109" i="11"/>
  <c r="AE109" i="12"/>
  <c r="AE109" i="16"/>
  <c r="AE55" i="7"/>
  <c r="AE55" i="11"/>
  <c r="AE55" i="12"/>
  <c r="AE55" i="16"/>
  <c r="AE56" i="7"/>
  <c r="AE56" i="11"/>
  <c r="AE56" i="12"/>
  <c r="AE56" i="16"/>
  <c r="AE57" i="7"/>
  <c r="AE57" i="11"/>
  <c r="AE57" i="12"/>
  <c r="AE57" i="16"/>
  <c r="AE58" i="7"/>
  <c r="AE58" i="11"/>
  <c r="AE58" i="12"/>
  <c r="AE58" i="16"/>
  <c r="AE59" i="7"/>
  <c r="AE59" i="11"/>
  <c r="AE59" i="12"/>
  <c r="AE59" i="16"/>
  <c r="AE60" i="7"/>
  <c r="AE60" i="11"/>
  <c r="AE60" i="12"/>
  <c r="AE60" i="16"/>
  <c r="AE61" i="7"/>
  <c r="AE61" i="11"/>
  <c r="AE61" i="12"/>
  <c r="AE61" i="16"/>
  <c r="AE62" i="7"/>
  <c r="AE62" i="11"/>
  <c r="AE62" i="12"/>
  <c r="AE62" i="16"/>
  <c r="AE63" i="7"/>
  <c r="AE63" i="11"/>
  <c r="AE63" i="12"/>
  <c r="AE63" i="16"/>
  <c r="AE64" i="7"/>
  <c r="AE64" i="11"/>
  <c r="AE64" i="12"/>
  <c r="AE64" i="16"/>
  <c r="AE65" i="7"/>
  <c r="AE65" i="11"/>
  <c r="AE65" i="12"/>
  <c r="AE65" i="16"/>
  <c r="AE66" i="7"/>
  <c r="AE66" i="11"/>
  <c r="AE66" i="12"/>
  <c r="AE66" i="16"/>
  <c r="AE67" i="7"/>
  <c r="AE67" i="11"/>
  <c r="AE67" i="12"/>
  <c r="AE67" i="16"/>
  <c r="AE68" i="7"/>
  <c r="AE68" i="11"/>
  <c r="AE68" i="12"/>
  <c r="AE68" i="16"/>
  <c r="AE69" i="7"/>
  <c r="AE69" i="11"/>
  <c r="AE69" i="12"/>
  <c r="AE69" i="16"/>
  <c r="AE70" i="7"/>
  <c r="AE70" i="11"/>
  <c r="AE70" i="12"/>
  <c r="AE70" i="16"/>
  <c r="AE71" i="7"/>
  <c r="AE71" i="11"/>
  <c r="AE71" i="12"/>
  <c r="AE71" i="16"/>
  <c r="AE72" i="7"/>
  <c r="AE72" i="11"/>
  <c r="AE72" i="12"/>
  <c r="AE72" i="16"/>
  <c r="AE73" i="7"/>
  <c r="AE73" i="11"/>
  <c r="AE73" i="12"/>
  <c r="AE73" i="16"/>
  <c r="AE74" i="7"/>
  <c r="AE74" i="11"/>
  <c r="AE74" i="12"/>
  <c r="AE74" i="16"/>
  <c r="AE75" i="7"/>
  <c r="AE75" i="11"/>
  <c r="AE75" i="12"/>
  <c r="AE75" i="16"/>
  <c r="AE76" i="7"/>
  <c r="AE76" i="11"/>
  <c r="AE76" i="12"/>
  <c r="AE76" i="16"/>
  <c r="AE77" i="7"/>
  <c r="AE77" i="11"/>
  <c r="AE77" i="12"/>
  <c r="AE77" i="16"/>
  <c r="AE78" i="7"/>
  <c r="AE78" i="11"/>
  <c r="AE78" i="12"/>
  <c r="AE78" i="16"/>
  <c r="AE79" i="7"/>
  <c r="AE79" i="11"/>
  <c r="AE79" i="12"/>
  <c r="AE79" i="16"/>
  <c r="AE80" i="7"/>
  <c r="AE80" i="11"/>
  <c r="AE80" i="12"/>
  <c r="AE80" i="16"/>
  <c r="AE33" i="7"/>
  <c r="AE33" i="11"/>
  <c r="AE33" i="12"/>
  <c r="AE33" i="16"/>
  <c r="AE34" i="7"/>
  <c r="AE34" i="11"/>
  <c r="AE34" i="12"/>
  <c r="AE34" i="16"/>
  <c r="AE35" i="7"/>
  <c r="AE35" i="11"/>
  <c r="AE35" i="12"/>
  <c r="AE35" i="16"/>
  <c r="AE36" i="7"/>
  <c r="AE36" i="11"/>
  <c r="AE36" i="12"/>
  <c r="AE36" i="16"/>
  <c r="AE37" i="7"/>
  <c r="AE37" i="11"/>
  <c r="AE37" i="12"/>
  <c r="AE37" i="16"/>
  <c r="AE38" i="7"/>
  <c r="AE38" i="11"/>
  <c r="AE38" i="12"/>
  <c r="AE38" i="16"/>
  <c r="AE39" i="7"/>
  <c r="AE39" i="11"/>
  <c r="AE39" i="12"/>
  <c r="AE39" i="16"/>
  <c r="AE40" i="7"/>
  <c r="AE40" i="11"/>
  <c r="AE40" i="12"/>
  <c r="AE40" i="16"/>
  <c r="AE41" i="7"/>
  <c r="AE41" i="11"/>
  <c r="AE41" i="12"/>
  <c r="AE41" i="16"/>
  <c r="AE42" i="7"/>
  <c r="AE42" i="11"/>
  <c r="AE42" i="12"/>
  <c r="AE42" i="16"/>
  <c r="AE43" i="7"/>
  <c r="AE43" i="11"/>
  <c r="AE43" i="12"/>
  <c r="AE43" i="16"/>
  <c r="AE44" i="7"/>
  <c r="AE44" i="11"/>
  <c r="AE44" i="12"/>
  <c r="AE44" i="16"/>
  <c r="AE45" i="7"/>
  <c r="AE45" i="11"/>
  <c r="AE45" i="12"/>
  <c r="AE45" i="16"/>
  <c r="AE46" i="7"/>
  <c r="AE46" i="11"/>
  <c r="AE46" i="12"/>
  <c r="AE46" i="16"/>
  <c r="AE47" i="7"/>
  <c r="AE47" i="11"/>
  <c r="AE47" i="12"/>
  <c r="AE47" i="16"/>
  <c r="AE48" i="7"/>
  <c r="AE48" i="11"/>
  <c r="AE48" i="12"/>
  <c r="AE48" i="16"/>
  <c r="AE49" i="7"/>
  <c r="AE49" i="11"/>
  <c r="AE49" i="12"/>
  <c r="AE49" i="16"/>
  <c r="AE50" i="7"/>
  <c r="AE50" i="11"/>
  <c r="AE50" i="12"/>
  <c r="AE50" i="16"/>
  <c r="AE51" i="7"/>
  <c r="AE51" i="11"/>
  <c r="AE51" i="12"/>
  <c r="AE51" i="16"/>
  <c r="AE4" i="7"/>
  <c r="AE4" i="11"/>
  <c r="AE4" i="12"/>
  <c r="AE4" i="16"/>
  <c r="AE5" i="7"/>
  <c r="AE5" i="11"/>
  <c r="AE5" i="12"/>
  <c r="AE5" i="16"/>
  <c r="AE6" i="7"/>
  <c r="AE6" i="11"/>
  <c r="AE6" i="12"/>
  <c r="AE6" i="16"/>
  <c r="AE7" i="7"/>
  <c r="AE7" i="11"/>
  <c r="AE7" i="12"/>
  <c r="AE7" i="16"/>
  <c r="AE8" i="7"/>
  <c r="AE8" i="11"/>
  <c r="AE8" i="12"/>
  <c r="AE8" i="16"/>
  <c r="AE9" i="7"/>
  <c r="AE9" i="11"/>
  <c r="AE9" i="12"/>
  <c r="AE9" i="16"/>
  <c r="AE10" i="7"/>
  <c r="AE10" i="11"/>
  <c r="AE10" i="12"/>
  <c r="AE10" i="16"/>
  <c r="AE11" i="7"/>
  <c r="AE11" i="11"/>
  <c r="AE11" i="12"/>
  <c r="AE11" i="16"/>
  <c r="AE12" i="7"/>
  <c r="AE12" i="11"/>
  <c r="AE12" i="12"/>
  <c r="AE12" i="16"/>
  <c r="AE13" i="7"/>
  <c r="AE13" i="11"/>
  <c r="AE13" i="12"/>
  <c r="AE13" i="16"/>
  <c r="AE14" i="7"/>
  <c r="AE14" i="11"/>
  <c r="AE14" i="12"/>
  <c r="AE14" i="16"/>
  <c r="AE15" i="7"/>
  <c r="AE15" i="11"/>
  <c r="AE15" i="12"/>
  <c r="AE15" i="16"/>
  <c r="AE16" i="7"/>
  <c r="AE16" i="11"/>
  <c r="AE16" i="12"/>
  <c r="AE16" i="16"/>
  <c r="AE17" i="7"/>
  <c r="AE17" i="11"/>
  <c r="AE17" i="12"/>
  <c r="AE17" i="16"/>
  <c r="AE18" i="7"/>
  <c r="AE18" i="11"/>
  <c r="AE18" i="12"/>
  <c r="AE18" i="16"/>
  <c r="AE19" i="7"/>
  <c r="AE19" i="11"/>
  <c r="AE19" i="12"/>
  <c r="AE19" i="16"/>
  <c r="AE20" i="7"/>
  <c r="AE20" i="11"/>
  <c r="AE20" i="12"/>
  <c r="AE20" i="16"/>
  <c r="AE21" i="7"/>
  <c r="AE21" i="11"/>
  <c r="AE21" i="12"/>
  <c r="AE21" i="16"/>
  <c r="AE22" i="7"/>
  <c r="AE22" i="11"/>
  <c r="AE22" i="12"/>
  <c r="AE22" i="16"/>
  <c r="AE23" i="7"/>
  <c r="AE23" i="11"/>
  <c r="AE23" i="12"/>
  <c r="AE23" i="16"/>
  <c r="AE24" i="7"/>
  <c r="AE24" i="11"/>
  <c r="AE24" i="12"/>
  <c r="AE24" i="16"/>
  <c r="AE25" i="7"/>
  <c r="AE25" i="11"/>
  <c r="AE25" i="12"/>
  <c r="AE25" i="16"/>
  <c r="AE26" i="7"/>
  <c r="AE26" i="11"/>
  <c r="AE26" i="12"/>
  <c r="AE26" i="16"/>
  <c r="AE27" i="7"/>
  <c r="AE27" i="11"/>
  <c r="AE27" i="12"/>
  <c r="AE27" i="16"/>
  <c r="AE28" i="7"/>
  <c r="AE28" i="11"/>
  <c r="AE28" i="12"/>
  <c r="AE28" i="16"/>
  <c r="AE29" i="7"/>
  <c r="AE29" i="11"/>
  <c r="AE29" i="12"/>
  <c r="AE29" i="16"/>
  <c r="AC84" i="7"/>
  <c r="AC84" i="11"/>
  <c r="AC84" i="12"/>
  <c r="AC84" i="16"/>
  <c r="AC85" i="7"/>
  <c r="AC85" i="11"/>
  <c r="AC85" i="12"/>
  <c r="AC85" i="16"/>
  <c r="AC86" i="7"/>
  <c r="AC86" i="11"/>
  <c r="AC86" i="12"/>
  <c r="AC86" i="16"/>
  <c r="AC87" i="7"/>
  <c r="AC87" i="11"/>
  <c r="AC87" i="12"/>
  <c r="AC87" i="16"/>
  <c r="AC88" i="7"/>
  <c r="AC88" i="11"/>
  <c r="AC88" i="12"/>
  <c r="AC88" i="16"/>
  <c r="AC89" i="7"/>
  <c r="AC89" i="11"/>
  <c r="AC89" i="12"/>
  <c r="AC89" i="16"/>
  <c r="AC90" i="7"/>
  <c r="AC90" i="11"/>
  <c r="AC90" i="12"/>
  <c r="AC90" i="16"/>
  <c r="AC91" i="7"/>
  <c r="AC91" i="11"/>
  <c r="AC91" i="12"/>
  <c r="AC91" i="16"/>
  <c r="AC92" i="7"/>
  <c r="AC92" i="11"/>
  <c r="AC92" i="12"/>
  <c r="AC92" i="16"/>
  <c r="AC93" i="7"/>
  <c r="AC93" i="11"/>
  <c r="AC93" i="12"/>
  <c r="AC93" i="16"/>
  <c r="AC94" i="7"/>
  <c r="AC94" i="11"/>
  <c r="AC94" i="12"/>
  <c r="AC94" i="16"/>
  <c r="AC95" i="7"/>
  <c r="AC95" i="11"/>
  <c r="AC95" i="12"/>
  <c r="AC95" i="16"/>
  <c r="AC96" i="7"/>
  <c r="AC96" i="11"/>
  <c r="AC96" i="12"/>
  <c r="AC96" i="16"/>
  <c r="AC97" i="7"/>
  <c r="AC97" i="11"/>
  <c r="AC97" i="12"/>
  <c r="AC97" i="16"/>
  <c r="AC98" i="7"/>
  <c r="AC98" i="11"/>
  <c r="AC98" i="12"/>
  <c r="AC98" i="16"/>
  <c r="AC99" i="7"/>
  <c r="AC99" i="11"/>
  <c r="AC99" i="12"/>
  <c r="AC99" i="16"/>
  <c r="AC100" i="7"/>
  <c r="AC100" i="11"/>
  <c r="AC100" i="12"/>
  <c r="AC100" i="16"/>
  <c r="AC101" i="7"/>
  <c r="AC101" i="11"/>
  <c r="AC101" i="12"/>
  <c r="AC101" i="16"/>
  <c r="AC102" i="7"/>
  <c r="AC102" i="11"/>
  <c r="AC102" i="12"/>
  <c r="AC102" i="16"/>
  <c r="AC103" i="7"/>
  <c r="AC103" i="11"/>
  <c r="AC103" i="12"/>
  <c r="AC103" i="16"/>
  <c r="AC104" i="7"/>
  <c r="AC104" i="11"/>
  <c r="AC104" i="12"/>
  <c r="AC104" i="16"/>
  <c r="AC105" i="7"/>
  <c r="AC105" i="11"/>
  <c r="AC105" i="12"/>
  <c r="AC105" i="16"/>
  <c r="AC106" i="7"/>
  <c r="AC106" i="11"/>
  <c r="AC106" i="12"/>
  <c r="AC106" i="16"/>
  <c r="AC107" i="7"/>
  <c r="AC107" i="11"/>
  <c r="AC107" i="12"/>
  <c r="AC107" i="16"/>
  <c r="AC108" i="7"/>
  <c r="AC108" i="11"/>
  <c r="AC108" i="12"/>
  <c r="AC108" i="16"/>
  <c r="AC109" i="7"/>
  <c r="AC109" i="11"/>
  <c r="AC109" i="12"/>
  <c r="AC109" i="16"/>
  <c r="AC55" i="7"/>
  <c r="AC55" i="11"/>
  <c r="AC55" i="12"/>
  <c r="AC55" i="16"/>
  <c r="AC56" i="7"/>
  <c r="AC56" i="11"/>
  <c r="AC56" i="12"/>
  <c r="AC56" i="16"/>
  <c r="AC57" i="7"/>
  <c r="AC57" i="11"/>
  <c r="AC57" i="12"/>
  <c r="AC57" i="16"/>
  <c r="AC58" i="7"/>
  <c r="AC58" i="11"/>
  <c r="AC58" i="12"/>
  <c r="AC58" i="16"/>
  <c r="AC59" i="7"/>
  <c r="AC59" i="11"/>
  <c r="AC59" i="12"/>
  <c r="AC59" i="16"/>
  <c r="AC60" i="7"/>
  <c r="AC60" i="11"/>
  <c r="AC60" i="12"/>
  <c r="AC60" i="16"/>
  <c r="AC61" i="7"/>
  <c r="AC61" i="11"/>
  <c r="AC61" i="12"/>
  <c r="AC61" i="16"/>
  <c r="AC62" i="7"/>
  <c r="AC62" i="11"/>
  <c r="AC62" i="12"/>
  <c r="AC62" i="16"/>
  <c r="AC63" i="7"/>
  <c r="AC63" i="11"/>
  <c r="AC63" i="12"/>
  <c r="AC63" i="16"/>
  <c r="AC64" i="7"/>
  <c r="AC64" i="11"/>
  <c r="AC64" i="12"/>
  <c r="AC64" i="16"/>
  <c r="AC65" i="7"/>
  <c r="AC65" i="11"/>
  <c r="AC65" i="12"/>
  <c r="AC65" i="16"/>
  <c r="AC66" i="7"/>
  <c r="AC66" i="11"/>
  <c r="AC66" i="12"/>
  <c r="AC66" i="16"/>
  <c r="AC67" i="7"/>
  <c r="AC67" i="11"/>
  <c r="AC67" i="12"/>
  <c r="AC67" i="16"/>
  <c r="AC68" i="7"/>
  <c r="AC68" i="11"/>
  <c r="AC68" i="12"/>
  <c r="AC68" i="16"/>
  <c r="AC69" i="7"/>
  <c r="AC69" i="11"/>
  <c r="AC69" i="12"/>
  <c r="AC69" i="16"/>
  <c r="AC70" i="7"/>
  <c r="AC70" i="11"/>
  <c r="AC70" i="12"/>
  <c r="AC70" i="16"/>
  <c r="AC71" i="7"/>
  <c r="AC71" i="11"/>
  <c r="AC71" i="12"/>
  <c r="AC71" i="16"/>
  <c r="AC72" i="7"/>
  <c r="AC72" i="11"/>
  <c r="AC72" i="12"/>
  <c r="AC72" i="16"/>
  <c r="AC73" i="7"/>
  <c r="AC73" i="11"/>
  <c r="AC73" i="12"/>
  <c r="AC73" i="16"/>
  <c r="AC74" i="7"/>
  <c r="AC74" i="11"/>
  <c r="AC74" i="12"/>
  <c r="AC74" i="16"/>
  <c r="AC75" i="7"/>
  <c r="AC75" i="11"/>
  <c r="AC75" i="12"/>
  <c r="AC75" i="16"/>
  <c r="AC76" i="7"/>
  <c r="AC76" i="11"/>
  <c r="AC76" i="12"/>
  <c r="AC76" i="16"/>
  <c r="AC77" i="7"/>
  <c r="AC77" i="11"/>
  <c r="AC77" i="12"/>
  <c r="AC77" i="16"/>
  <c r="AC78" i="7"/>
  <c r="AC78" i="11"/>
  <c r="AC78" i="12"/>
  <c r="AC78" i="16"/>
  <c r="AC79" i="7"/>
  <c r="AC79" i="11"/>
  <c r="AC79" i="12"/>
  <c r="AC79" i="16"/>
  <c r="AC80" i="7"/>
  <c r="AC80" i="11"/>
  <c r="AC80" i="12"/>
  <c r="AC80" i="16"/>
  <c r="AC33" i="7"/>
  <c r="AC33" i="11"/>
  <c r="AC33" i="12"/>
  <c r="AC33" i="16"/>
  <c r="AC34" i="7"/>
  <c r="AC34" i="11"/>
  <c r="AC34" i="12"/>
  <c r="AC34" i="16"/>
  <c r="AC35" i="7"/>
  <c r="AC35" i="11"/>
  <c r="AC35" i="12"/>
  <c r="AC35" i="16"/>
  <c r="AC36" i="7"/>
  <c r="AC36" i="11"/>
  <c r="AC36" i="12"/>
  <c r="AC36" i="16"/>
  <c r="AC37" i="7"/>
  <c r="AC37" i="11"/>
  <c r="AC37" i="12"/>
  <c r="AC37" i="16"/>
  <c r="AC38" i="7"/>
  <c r="AC38" i="11"/>
  <c r="AC38" i="12"/>
  <c r="AC38" i="16"/>
  <c r="AC39" i="7"/>
  <c r="AC39" i="11"/>
  <c r="AC39" i="12"/>
  <c r="AC39" i="16"/>
  <c r="AC40" i="7"/>
  <c r="AC40" i="11"/>
  <c r="AC40" i="12"/>
  <c r="AC40" i="16"/>
  <c r="AC41" i="7"/>
  <c r="AC41" i="11"/>
  <c r="AC41" i="12"/>
  <c r="AC41" i="16"/>
  <c r="AC42" i="7"/>
  <c r="AC42" i="11"/>
  <c r="AC42" i="12"/>
  <c r="AC42" i="16"/>
  <c r="AC43" i="7"/>
  <c r="AC43" i="11"/>
  <c r="AC43" i="12"/>
  <c r="AC43" i="16"/>
  <c r="AC44" i="7"/>
  <c r="AC44" i="11"/>
  <c r="AC44" i="12"/>
  <c r="AC44" i="16"/>
  <c r="AC45" i="7"/>
  <c r="AC45" i="11"/>
  <c r="AC45" i="12"/>
  <c r="AC45" i="16"/>
  <c r="AC46" i="7"/>
  <c r="AC46" i="11"/>
  <c r="AC46" i="12"/>
  <c r="AC46" i="16"/>
  <c r="AC47" i="7"/>
  <c r="AC47" i="11"/>
  <c r="AC47" i="12"/>
  <c r="AC47" i="16"/>
  <c r="AC48" i="7"/>
  <c r="AC48" i="11"/>
  <c r="AC48" i="12"/>
  <c r="AC48" i="16"/>
  <c r="AC49" i="7"/>
  <c r="AC49" i="11"/>
  <c r="AC49" i="12"/>
  <c r="AC49" i="16"/>
  <c r="AC50" i="7"/>
  <c r="AC50" i="11"/>
  <c r="AC50" i="12"/>
  <c r="AC50" i="16"/>
  <c r="AC51" i="7"/>
  <c r="AC51" i="11"/>
  <c r="AC51" i="12"/>
  <c r="AC51" i="16"/>
  <c r="AC4" i="7"/>
  <c r="AC4" i="11"/>
  <c r="AC4" i="12"/>
  <c r="AC4" i="16"/>
  <c r="AC5" i="7"/>
  <c r="AC5" i="11"/>
  <c r="AC5" i="12"/>
  <c r="AC5" i="16"/>
  <c r="AC6" i="7"/>
  <c r="AC6" i="11"/>
  <c r="AC6" i="12"/>
  <c r="AC6" i="16"/>
  <c r="AC7" i="7"/>
  <c r="AC7" i="11"/>
  <c r="AC7" i="12"/>
  <c r="AC7" i="16"/>
  <c r="AC8" i="7"/>
  <c r="AC8" i="11"/>
  <c r="AC8" i="12"/>
  <c r="AC8" i="16"/>
  <c r="AC9" i="7"/>
  <c r="AC9" i="11"/>
  <c r="AC9" i="12"/>
  <c r="AC9" i="16"/>
  <c r="AC10" i="7"/>
  <c r="AC10" i="11"/>
  <c r="AC10" i="12"/>
  <c r="AC10" i="16"/>
  <c r="AC11" i="7"/>
  <c r="AC11" i="11"/>
  <c r="AC11" i="12"/>
  <c r="AC11" i="16"/>
  <c r="AC12" i="7"/>
  <c r="AC12" i="11"/>
  <c r="AC12" i="12"/>
  <c r="AC12" i="16"/>
  <c r="AC13" i="7"/>
  <c r="AC13" i="11"/>
  <c r="AC13" i="12"/>
  <c r="AC13" i="16"/>
  <c r="AC14" i="7"/>
  <c r="AC14" i="11"/>
  <c r="AC14" i="12"/>
  <c r="AC14" i="16"/>
  <c r="AC15" i="7"/>
  <c r="AC15" i="11"/>
  <c r="AC15" i="12"/>
  <c r="AC15" i="16"/>
  <c r="AC16" i="7"/>
  <c r="AC16" i="11"/>
  <c r="AC16" i="12"/>
  <c r="AC16" i="16"/>
  <c r="AC17" i="7"/>
  <c r="AC17" i="11"/>
  <c r="AC17" i="12"/>
  <c r="AC17" i="16"/>
  <c r="AC18" i="7"/>
  <c r="AC18" i="11"/>
  <c r="AC18" i="12"/>
  <c r="AC18" i="16"/>
  <c r="AC19" i="7"/>
  <c r="AC19" i="11"/>
  <c r="AC19" i="12"/>
  <c r="AC19" i="16"/>
  <c r="AC20" i="7"/>
  <c r="AC20" i="11"/>
  <c r="AC20" i="12"/>
  <c r="AC20" i="16"/>
  <c r="AC21" i="7"/>
  <c r="AC21" i="11"/>
  <c r="AC21" i="12"/>
  <c r="AC21" i="16"/>
  <c r="AC22" i="7"/>
  <c r="AC22" i="11"/>
  <c r="AC22" i="12"/>
  <c r="AC22" i="16"/>
  <c r="AC23" i="7"/>
  <c r="AC23" i="11"/>
  <c r="AC23" i="12"/>
  <c r="AC23" i="16"/>
  <c r="AC24" i="7"/>
  <c r="AC24" i="11"/>
  <c r="AC24" i="12"/>
  <c r="AC24" i="16"/>
  <c r="AC25" i="7"/>
  <c r="AC25" i="11"/>
  <c r="AC25" i="12"/>
  <c r="AC25" i="16"/>
  <c r="AC26" i="7"/>
  <c r="AC26" i="11"/>
  <c r="AC26" i="12"/>
  <c r="AC26" i="16"/>
  <c r="AC27" i="7"/>
  <c r="AC27" i="11"/>
  <c r="AC27" i="12"/>
  <c r="AC27" i="16"/>
  <c r="AC28" i="7"/>
  <c r="AC28" i="11"/>
  <c r="AC28" i="12"/>
  <c r="AC28" i="16"/>
  <c r="AC29" i="7"/>
  <c r="AC29" i="11"/>
  <c r="AC29" i="12"/>
  <c r="AC29" i="16"/>
  <c r="AA84" i="7"/>
  <c r="AA84" i="11"/>
  <c r="AA84" i="12"/>
  <c r="AA84" i="16"/>
  <c r="AA85" i="7"/>
  <c r="AA85" i="11"/>
  <c r="AA85" i="12"/>
  <c r="AA85" i="16"/>
  <c r="AA86" i="7"/>
  <c r="AA86" i="11"/>
  <c r="AA86" i="12"/>
  <c r="AA86" i="16"/>
  <c r="AA87" i="7"/>
  <c r="AA87" i="11"/>
  <c r="AA87" i="12"/>
  <c r="AA87" i="16"/>
  <c r="AA88" i="7"/>
  <c r="AA88" i="11"/>
  <c r="AA88" i="12"/>
  <c r="AA88" i="16"/>
  <c r="AA89" i="7"/>
  <c r="AA89" i="11"/>
  <c r="AA89" i="12"/>
  <c r="AA89" i="16"/>
  <c r="AA90" i="7"/>
  <c r="AA90" i="11"/>
  <c r="AA90" i="12"/>
  <c r="AA90" i="16"/>
  <c r="AA91" i="7"/>
  <c r="AA91" i="11"/>
  <c r="AA91" i="12"/>
  <c r="AA91" i="16"/>
  <c r="AA92" i="7"/>
  <c r="AA92" i="11"/>
  <c r="AA92" i="12"/>
  <c r="AA92" i="16"/>
  <c r="AA93" i="7"/>
  <c r="AA93" i="11"/>
  <c r="AA93" i="12"/>
  <c r="AA93" i="16"/>
  <c r="AA94" i="7"/>
  <c r="AA94" i="11"/>
  <c r="AA94" i="12"/>
  <c r="AA94" i="16"/>
  <c r="AA95" i="7"/>
  <c r="AA95" i="11"/>
  <c r="AA95" i="12"/>
  <c r="AA95" i="16"/>
  <c r="AA96" i="7"/>
  <c r="AA96" i="11"/>
  <c r="AA96" i="12"/>
  <c r="AA96" i="16"/>
  <c r="AA97" i="7"/>
  <c r="AA97" i="11"/>
  <c r="AA97" i="12"/>
  <c r="AA97" i="16"/>
  <c r="AA98" i="7"/>
  <c r="AA98" i="11"/>
  <c r="AA98" i="12"/>
  <c r="AA98" i="16"/>
  <c r="AA99" i="7"/>
  <c r="AA99" i="11"/>
  <c r="AA99" i="12"/>
  <c r="AA99" i="16"/>
  <c r="AA100" i="7"/>
  <c r="AA100" i="11"/>
  <c r="AA100" i="12"/>
  <c r="AA100" i="16"/>
  <c r="AA101" i="7"/>
  <c r="AA101" i="11"/>
  <c r="AA101" i="12"/>
  <c r="AA101" i="16"/>
  <c r="AA102" i="7"/>
  <c r="AA102" i="11"/>
  <c r="AA102" i="12"/>
  <c r="AA102" i="16"/>
  <c r="AA103" i="7"/>
  <c r="AA103" i="11"/>
  <c r="AA103" i="12"/>
  <c r="AA103" i="16"/>
  <c r="AA104" i="7"/>
  <c r="AA104" i="11"/>
  <c r="AA104" i="12"/>
  <c r="AA104" i="16"/>
  <c r="AA105" i="7"/>
  <c r="AA105" i="11"/>
  <c r="AA105" i="12"/>
  <c r="AA105" i="16"/>
  <c r="AA106" i="7"/>
  <c r="AA106" i="11"/>
  <c r="AA106" i="12"/>
  <c r="AA106" i="16"/>
  <c r="AA107" i="7"/>
  <c r="AA107" i="11"/>
  <c r="AA107" i="12"/>
  <c r="AA107" i="16"/>
  <c r="AA108" i="7"/>
  <c r="AA108" i="11"/>
  <c r="AA108" i="12"/>
  <c r="AA108" i="16"/>
  <c r="AA109" i="7"/>
  <c r="AA109" i="11"/>
  <c r="AA109" i="12"/>
  <c r="AA109" i="16"/>
  <c r="AA55" i="7"/>
  <c r="AA55" i="11"/>
  <c r="AA55" i="12"/>
  <c r="AA55" i="16"/>
  <c r="AA56" i="7"/>
  <c r="AA56" i="11"/>
  <c r="AA56" i="12"/>
  <c r="AA56" i="16"/>
  <c r="AA57" i="7"/>
  <c r="AA57" i="11"/>
  <c r="AA57" i="12"/>
  <c r="AA57" i="16"/>
  <c r="AA58" i="7"/>
  <c r="AA58" i="11"/>
  <c r="AA58" i="12"/>
  <c r="AA58" i="16"/>
  <c r="AA59" i="7"/>
  <c r="AA59" i="11"/>
  <c r="AA59" i="12"/>
  <c r="AA59" i="16"/>
  <c r="AA60" i="7"/>
  <c r="AA60" i="11"/>
  <c r="AA60" i="12"/>
  <c r="AA60" i="16"/>
  <c r="AA61" i="7"/>
  <c r="AA61" i="11"/>
  <c r="AA61" i="12"/>
  <c r="AA61" i="16"/>
  <c r="AA62" i="7"/>
  <c r="AA62" i="11"/>
  <c r="AA62" i="12"/>
  <c r="AA62" i="16"/>
  <c r="AA63" i="7"/>
  <c r="AA63" i="11"/>
  <c r="AA63" i="12"/>
  <c r="AA63" i="16"/>
  <c r="AA64" i="7"/>
  <c r="AA64" i="11"/>
  <c r="AA64" i="12"/>
  <c r="AA64" i="16"/>
  <c r="AA65" i="7"/>
  <c r="AA65" i="11"/>
  <c r="AA65" i="12"/>
  <c r="AA65" i="16"/>
  <c r="AA66" i="7"/>
  <c r="AA66" i="11"/>
  <c r="AA66" i="12"/>
  <c r="AA66" i="16"/>
  <c r="AA67" i="7"/>
  <c r="AA67" i="11"/>
  <c r="AA67" i="12"/>
  <c r="AA67" i="16"/>
  <c r="AA68" i="7"/>
  <c r="AA68" i="11"/>
  <c r="AA68" i="12"/>
  <c r="AA68" i="16"/>
  <c r="AA69" i="7"/>
  <c r="AA69" i="11"/>
  <c r="AA69" i="12"/>
  <c r="AA69" i="16"/>
  <c r="AA70" i="7"/>
  <c r="AA70" i="11"/>
  <c r="AA70" i="12"/>
  <c r="AA70" i="16"/>
  <c r="AA71" i="7"/>
  <c r="AA71" i="11"/>
  <c r="AA71" i="12"/>
  <c r="AA71" i="16"/>
  <c r="AA72" i="7"/>
  <c r="AA72" i="11"/>
  <c r="AA72" i="12"/>
  <c r="AA72" i="16"/>
  <c r="AA73" i="7"/>
  <c r="AA73" i="11"/>
  <c r="AA73" i="12"/>
  <c r="AA73" i="16"/>
  <c r="AA74" i="7"/>
  <c r="AA74" i="11"/>
  <c r="AA74" i="12"/>
  <c r="AA74" i="16"/>
  <c r="AA75" i="7"/>
  <c r="AA75" i="11"/>
  <c r="AA75" i="12"/>
  <c r="AA75" i="16"/>
  <c r="AA76" i="7"/>
  <c r="AA76" i="11"/>
  <c r="AA76" i="12"/>
  <c r="AA76" i="16"/>
  <c r="AA77" i="7"/>
  <c r="AA77" i="11"/>
  <c r="AA77" i="12"/>
  <c r="AA77" i="16"/>
  <c r="AA78" i="7"/>
  <c r="AA78" i="11"/>
  <c r="AA78" i="12"/>
  <c r="AA78" i="16"/>
  <c r="AA79" i="7"/>
  <c r="AA79" i="11"/>
  <c r="AA79" i="12"/>
  <c r="AA79" i="16"/>
  <c r="AA80" i="7"/>
  <c r="AA80" i="11"/>
  <c r="AA80" i="12"/>
  <c r="AA80" i="16"/>
  <c r="AA33" i="7"/>
  <c r="AA33" i="11"/>
  <c r="AA33" i="12"/>
  <c r="AA33" i="16"/>
  <c r="AA34" i="7"/>
  <c r="AA34" i="11"/>
  <c r="AA34" i="12"/>
  <c r="AA34" i="16"/>
  <c r="AA35" i="7"/>
  <c r="AA35" i="11"/>
  <c r="AA35" i="12"/>
  <c r="AA35" i="16"/>
  <c r="AA36" i="7"/>
  <c r="AA36" i="11"/>
  <c r="AA36" i="12"/>
  <c r="AA36" i="16"/>
  <c r="AA37" i="7"/>
  <c r="AA37" i="11"/>
  <c r="AA37" i="12"/>
  <c r="AA37" i="16"/>
  <c r="AA38" i="7"/>
  <c r="AA38" i="11"/>
  <c r="AA38" i="12"/>
  <c r="AA38" i="16"/>
  <c r="AA39" i="7"/>
  <c r="AA39" i="11"/>
  <c r="AA39" i="12"/>
  <c r="AA39" i="16"/>
  <c r="AA40" i="7"/>
  <c r="AA40" i="11"/>
  <c r="AA40" i="12"/>
  <c r="AA40" i="16"/>
  <c r="AA41" i="7"/>
  <c r="AA41" i="11"/>
  <c r="AA41" i="12"/>
  <c r="AA41" i="16"/>
  <c r="AA42" i="7"/>
  <c r="AA42" i="11"/>
  <c r="AA42" i="12"/>
  <c r="AA42" i="16"/>
  <c r="AA43" i="7"/>
  <c r="AA43" i="11"/>
  <c r="AA43" i="12"/>
  <c r="AA43" i="16"/>
  <c r="AA44" i="7"/>
  <c r="AA44" i="11"/>
  <c r="AA44" i="12"/>
  <c r="AA44" i="16"/>
  <c r="AA45" i="7"/>
  <c r="AA45" i="11"/>
  <c r="AA45" i="12"/>
  <c r="AA45" i="16"/>
  <c r="AA46" i="7"/>
  <c r="AA46" i="11"/>
  <c r="AA46" i="12"/>
  <c r="AA46" i="16"/>
  <c r="AA47" i="7"/>
  <c r="AA47" i="11"/>
  <c r="AA47" i="12"/>
  <c r="AA47" i="16"/>
  <c r="AA48" i="7"/>
  <c r="AA48" i="11"/>
  <c r="AA48" i="12"/>
  <c r="AA48" i="16"/>
  <c r="AA49" i="7"/>
  <c r="AA49" i="11"/>
  <c r="AA49" i="12"/>
  <c r="AA49" i="16"/>
  <c r="AA50" i="7"/>
  <c r="AA50" i="11"/>
  <c r="AA50" i="12"/>
  <c r="AA50" i="16"/>
  <c r="AA51" i="7"/>
  <c r="AA51" i="11"/>
  <c r="AA51" i="12"/>
  <c r="AA51" i="16"/>
  <c r="AA4" i="7"/>
  <c r="AA4" i="11"/>
  <c r="AA4" i="12"/>
  <c r="AA4" i="16"/>
  <c r="AA5" i="7"/>
  <c r="AA5" i="11"/>
  <c r="AA5" i="12"/>
  <c r="AA5" i="16"/>
  <c r="AA6" i="7"/>
  <c r="AA6" i="11"/>
  <c r="AA6" i="12"/>
  <c r="AA6" i="16"/>
  <c r="AA7" i="7"/>
  <c r="AA7" i="11"/>
  <c r="AA7" i="12"/>
  <c r="AA7" i="16"/>
  <c r="AA8" i="7"/>
  <c r="AA8" i="11"/>
  <c r="AA8" i="12"/>
  <c r="AA8" i="16"/>
  <c r="AA9" i="7"/>
  <c r="AA9" i="11"/>
  <c r="AA9" i="12"/>
  <c r="AA9" i="16"/>
  <c r="AA10" i="7"/>
  <c r="AA10" i="11"/>
  <c r="AA10" i="12"/>
  <c r="AA10" i="16"/>
  <c r="AA11" i="7"/>
  <c r="AA11" i="11"/>
  <c r="AA11" i="12"/>
  <c r="AA11" i="16"/>
  <c r="AA12" i="7"/>
  <c r="AA12" i="11"/>
  <c r="AA12" i="12"/>
  <c r="AA12" i="16"/>
  <c r="AA13" i="7"/>
  <c r="AA13" i="11"/>
  <c r="AA13" i="12"/>
  <c r="AA13" i="16"/>
  <c r="AA14" i="7"/>
  <c r="AA14" i="11"/>
  <c r="AA14" i="12"/>
  <c r="AA14" i="16"/>
  <c r="AA15" i="7"/>
  <c r="AA15" i="11"/>
  <c r="AA15" i="12"/>
  <c r="AA15" i="16"/>
  <c r="AA16" i="7"/>
  <c r="AA16" i="11"/>
  <c r="AA16" i="12"/>
  <c r="AA16" i="16"/>
  <c r="AA17" i="7"/>
  <c r="AA17" i="11"/>
  <c r="AA17" i="12"/>
  <c r="AA17" i="16"/>
  <c r="AA18" i="7"/>
  <c r="AA18" i="11"/>
  <c r="AA18" i="12"/>
  <c r="AA18" i="16"/>
  <c r="AA19" i="7"/>
  <c r="AA19" i="11"/>
  <c r="AA19" i="12"/>
  <c r="AA19" i="16"/>
  <c r="AA20" i="7"/>
  <c r="AA20" i="11"/>
  <c r="AA20" i="12"/>
  <c r="AA20" i="16"/>
  <c r="AA21" i="7"/>
  <c r="AA21" i="11"/>
  <c r="AA21" i="12"/>
  <c r="AA21" i="16"/>
  <c r="AA22" i="7"/>
  <c r="AA22" i="11"/>
  <c r="AA22" i="12"/>
  <c r="AA22" i="16"/>
  <c r="AA23" i="7"/>
  <c r="AA23" i="11"/>
  <c r="AA23" i="12"/>
  <c r="AA23" i="16"/>
  <c r="AA24" i="7"/>
  <c r="AA24" i="11"/>
  <c r="AA24" i="12"/>
  <c r="AA24" i="16"/>
  <c r="AA25" i="7"/>
  <c r="AA25" i="11"/>
  <c r="AA25" i="12"/>
  <c r="AA25" i="16"/>
  <c r="AA26" i="7"/>
  <c r="AA26" i="11"/>
  <c r="AA26" i="12"/>
  <c r="AA26" i="16"/>
  <c r="AA27" i="7"/>
  <c r="AA27" i="11"/>
  <c r="AA27" i="12"/>
  <c r="AA27" i="16"/>
  <c r="AA28" i="7"/>
  <c r="AA28" i="11"/>
  <c r="AA28" i="12"/>
  <c r="AA28" i="16"/>
  <c r="AA29" i="7"/>
  <c r="AA29" i="11"/>
  <c r="AA29" i="12"/>
  <c r="AA29" i="16"/>
  <c r="Y84" i="7"/>
  <c r="Y84" i="11"/>
  <c r="Y84" i="12"/>
  <c r="Y84" i="16"/>
  <c r="Y85" i="7"/>
  <c r="Y85" i="11"/>
  <c r="Y85" i="12"/>
  <c r="Y85" i="16"/>
  <c r="Y86" i="7"/>
  <c r="Y86" i="11"/>
  <c r="Y86" i="12"/>
  <c r="Y86" i="16"/>
  <c r="Y87" i="7"/>
  <c r="Y87" i="11"/>
  <c r="Y87" i="12"/>
  <c r="Y87" i="16"/>
  <c r="Y88" i="7"/>
  <c r="Y88" i="11"/>
  <c r="Y88" i="12"/>
  <c r="Y88" i="16"/>
  <c r="Y89" i="7"/>
  <c r="Y89" i="11"/>
  <c r="Y89" i="12"/>
  <c r="Y89" i="16"/>
  <c r="Y90" i="7"/>
  <c r="Y90" i="11"/>
  <c r="Y90" i="12"/>
  <c r="Y90" i="16"/>
  <c r="Y91" i="7"/>
  <c r="Y91" i="11"/>
  <c r="Y91" i="12"/>
  <c r="Y91" i="16"/>
  <c r="Y92" i="7"/>
  <c r="Y92" i="11"/>
  <c r="Y92" i="12"/>
  <c r="Y92" i="16"/>
  <c r="Y93" i="7"/>
  <c r="Y93" i="11"/>
  <c r="Y93" i="12"/>
  <c r="Y93" i="16"/>
  <c r="Y94" i="7"/>
  <c r="Y94" i="11"/>
  <c r="Y94" i="12"/>
  <c r="Y94" i="16"/>
  <c r="Y95" i="7"/>
  <c r="Y95" i="11"/>
  <c r="Y95" i="12"/>
  <c r="Y95" i="16"/>
  <c r="Y96" i="7"/>
  <c r="Y96" i="11"/>
  <c r="Y96" i="12"/>
  <c r="Y96" i="16"/>
  <c r="Y97" i="7"/>
  <c r="Y97" i="11"/>
  <c r="Y97" i="12"/>
  <c r="Y97" i="16"/>
  <c r="Y98" i="7"/>
  <c r="Y98" i="11"/>
  <c r="Y98" i="12"/>
  <c r="Y98" i="16"/>
  <c r="Y99" i="7"/>
  <c r="Y99" i="11"/>
  <c r="Y99" i="12"/>
  <c r="Y99" i="16"/>
  <c r="Y100" i="7"/>
  <c r="Y100" i="11"/>
  <c r="Y100" i="12"/>
  <c r="Y100" i="16"/>
  <c r="Y101" i="7"/>
  <c r="Y101" i="11"/>
  <c r="Y101" i="12"/>
  <c r="Y101" i="16"/>
  <c r="Y102" i="7"/>
  <c r="Y102" i="11"/>
  <c r="Y102" i="12"/>
  <c r="Y102" i="16"/>
  <c r="Y103" i="7"/>
  <c r="Y103" i="11"/>
  <c r="Y103" i="12"/>
  <c r="Y103" i="16"/>
  <c r="Y104" i="7"/>
  <c r="Y104" i="11"/>
  <c r="Y104" i="12"/>
  <c r="Y104" i="16"/>
  <c r="Y105" i="7"/>
  <c r="Y105" i="11"/>
  <c r="Y105" i="12"/>
  <c r="Y105" i="16"/>
  <c r="Y106" i="7"/>
  <c r="Y106" i="11"/>
  <c r="Y106" i="12"/>
  <c r="Y106" i="16"/>
  <c r="Y107" i="7"/>
  <c r="Y107" i="11"/>
  <c r="Y107" i="12"/>
  <c r="Y107" i="16"/>
  <c r="Y108" i="7"/>
  <c r="Y108" i="11"/>
  <c r="Y108" i="12"/>
  <c r="Y108" i="16"/>
  <c r="Y109" i="7"/>
  <c r="Y109" i="11"/>
  <c r="Y109" i="12"/>
  <c r="Y109" i="16"/>
  <c r="Y55" i="7"/>
  <c r="Y55" i="11"/>
  <c r="Y55" i="12"/>
  <c r="Y55" i="16"/>
  <c r="Y56" i="7"/>
  <c r="Y56" i="11"/>
  <c r="Y56" i="12"/>
  <c r="Y56" i="16"/>
  <c r="Y57" i="7"/>
  <c r="Y57" i="11"/>
  <c r="Y57" i="12"/>
  <c r="Y57" i="16"/>
  <c r="Y58" i="7"/>
  <c r="Y58" i="11"/>
  <c r="Y58" i="12"/>
  <c r="Y58" i="16"/>
  <c r="Y59" i="7"/>
  <c r="Y59" i="11"/>
  <c r="Y59" i="12"/>
  <c r="Y59" i="16"/>
  <c r="Y60" i="7"/>
  <c r="Y60" i="11"/>
  <c r="Y60" i="12"/>
  <c r="Y60" i="16"/>
  <c r="Y61" i="7"/>
  <c r="Y61" i="11"/>
  <c r="Y61" i="12"/>
  <c r="Y61" i="16"/>
  <c r="Y62" i="7"/>
  <c r="Y62" i="11"/>
  <c r="Y62" i="12"/>
  <c r="Y62" i="16"/>
  <c r="Y63" i="7"/>
  <c r="Y63" i="11"/>
  <c r="Y63" i="12"/>
  <c r="Y63" i="16"/>
  <c r="Y64" i="7"/>
  <c r="Y64" i="11"/>
  <c r="Y64" i="12"/>
  <c r="Y64" i="16"/>
  <c r="Y65" i="7"/>
  <c r="Y65" i="11"/>
  <c r="Y65" i="12"/>
  <c r="Y65" i="16"/>
  <c r="Y66" i="7"/>
  <c r="Y66" i="11"/>
  <c r="Y66" i="12"/>
  <c r="Y66" i="16"/>
  <c r="Y67" i="7"/>
  <c r="Y67" i="11"/>
  <c r="Y67" i="12"/>
  <c r="Y67" i="16"/>
  <c r="Y68" i="7"/>
  <c r="Y68" i="11"/>
  <c r="Y68" i="12"/>
  <c r="Y68" i="16"/>
  <c r="Y69" i="7"/>
  <c r="Y69" i="11"/>
  <c r="Y69" i="12"/>
  <c r="Y69" i="16"/>
  <c r="Y70" i="7"/>
  <c r="Y70" i="11"/>
  <c r="Y70" i="12"/>
  <c r="Y70" i="16"/>
  <c r="Y71" i="7"/>
  <c r="Y71" i="11"/>
  <c r="Y71" i="12"/>
  <c r="Y71" i="16"/>
  <c r="Y72" i="7"/>
  <c r="Y72" i="11"/>
  <c r="Y72" i="12"/>
  <c r="Y72" i="16"/>
  <c r="Y73" i="7"/>
  <c r="Y73" i="11"/>
  <c r="Y73" i="12"/>
  <c r="Y73" i="16"/>
  <c r="Y74" i="7"/>
  <c r="Y74" i="11"/>
  <c r="Y74" i="12"/>
  <c r="Y74" i="16"/>
  <c r="Y75" i="7"/>
  <c r="Y75" i="11"/>
  <c r="Y75" i="12"/>
  <c r="Y75" i="16"/>
  <c r="Y76" i="7"/>
  <c r="Y76" i="11"/>
  <c r="Y76" i="12"/>
  <c r="Y76" i="16"/>
  <c r="Y77" i="7"/>
  <c r="Y77" i="11"/>
  <c r="Y77" i="12"/>
  <c r="Y77" i="16"/>
  <c r="Y78" i="7"/>
  <c r="Y78" i="11"/>
  <c r="Y78" i="12"/>
  <c r="Y78" i="16"/>
  <c r="Y79" i="7"/>
  <c r="Y79" i="11"/>
  <c r="Y79" i="12"/>
  <c r="Y79" i="16"/>
  <c r="Y80" i="7"/>
  <c r="Y80" i="11"/>
  <c r="Y80" i="12"/>
  <c r="Y80" i="16"/>
  <c r="Y33" i="7"/>
  <c r="Y33" i="11"/>
  <c r="Y33" i="12"/>
  <c r="Y33" i="16"/>
  <c r="Y34" i="7"/>
  <c r="Y34" i="11"/>
  <c r="Y34" i="12"/>
  <c r="Y34" i="16"/>
  <c r="Y35" i="7"/>
  <c r="Y35" i="11"/>
  <c r="Y35" i="12"/>
  <c r="Y35" i="16"/>
  <c r="Y36" i="7"/>
  <c r="Y36" i="11"/>
  <c r="Y36" i="12"/>
  <c r="Y36" i="16"/>
  <c r="Y37" i="7"/>
  <c r="Y37" i="11"/>
  <c r="Y37" i="12"/>
  <c r="Y37" i="16"/>
  <c r="Y38" i="7"/>
  <c r="Y38" i="11"/>
  <c r="Y38" i="12"/>
  <c r="Y38" i="16"/>
  <c r="Y39" i="7"/>
  <c r="Y39" i="11"/>
  <c r="Y39" i="12"/>
  <c r="Y39" i="16"/>
  <c r="Y40" i="7"/>
  <c r="Y40" i="11"/>
  <c r="Y40" i="12"/>
  <c r="Y40" i="16"/>
  <c r="Y41" i="7"/>
  <c r="Y41" i="11"/>
  <c r="Y41" i="12"/>
  <c r="Y41" i="16"/>
  <c r="Y42" i="7"/>
  <c r="Y42" i="11"/>
  <c r="Y42" i="12"/>
  <c r="Y42" i="16"/>
  <c r="Y43" i="7"/>
  <c r="Y43" i="11"/>
  <c r="Y43" i="12"/>
  <c r="Y43" i="16"/>
  <c r="Y44" i="7"/>
  <c r="Y44" i="11"/>
  <c r="Y44" i="12"/>
  <c r="Y44" i="16"/>
  <c r="Y45" i="7"/>
  <c r="Y45" i="11"/>
  <c r="Y45" i="12"/>
  <c r="Y45" i="16"/>
  <c r="Y46" i="7"/>
  <c r="Y46" i="11"/>
  <c r="Y46" i="12"/>
  <c r="Y46" i="16"/>
  <c r="Y47" i="7"/>
  <c r="Y47" i="11"/>
  <c r="Y47" i="12"/>
  <c r="Y47" i="16"/>
  <c r="Y48" i="7"/>
  <c r="Y48" i="11"/>
  <c r="Y48" i="12"/>
  <c r="Y48" i="16"/>
  <c r="Y49" i="7"/>
  <c r="Y49" i="11"/>
  <c r="Y49" i="12"/>
  <c r="Y49" i="16"/>
  <c r="Y50" i="7"/>
  <c r="Y50" i="11"/>
  <c r="Y50" i="12"/>
  <c r="Y50" i="16"/>
  <c r="Y51" i="7"/>
  <c r="Y51" i="11"/>
  <c r="Y51" i="12"/>
  <c r="Y51" i="16"/>
  <c r="Y4" i="7"/>
  <c r="Y4" i="11"/>
  <c r="Y4" i="12"/>
  <c r="Y4" i="16"/>
  <c r="Y5" i="7"/>
  <c r="Y5" i="11"/>
  <c r="Y5" i="12"/>
  <c r="Y5" i="16"/>
  <c r="Y6" i="7"/>
  <c r="Y6" i="11"/>
  <c r="Y6" i="12"/>
  <c r="Y6" i="16"/>
  <c r="Y7" i="7"/>
  <c r="Y7" i="11"/>
  <c r="Y7" i="12"/>
  <c r="Y7" i="16"/>
  <c r="Y8" i="7"/>
  <c r="Y8" i="11"/>
  <c r="Y8" i="12"/>
  <c r="Y8" i="16"/>
  <c r="Y9" i="7"/>
  <c r="Y9" i="11"/>
  <c r="Y9" i="12"/>
  <c r="Y9" i="16"/>
  <c r="Y10" i="7"/>
  <c r="Y10" i="11"/>
  <c r="Y10" i="12"/>
  <c r="Y10" i="16"/>
  <c r="Y11" i="7"/>
  <c r="Y11" i="11"/>
  <c r="Y11" i="12"/>
  <c r="Y11" i="16"/>
  <c r="Y12" i="7"/>
  <c r="Y12" i="11"/>
  <c r="Y12" i="12"/>
  <c r="Y12" i="16"/>
  <c r="Y13" i="7"/>
  <c r="Y13" i="11"/>
  <c r="Y13" i="12"/>
  <c r="Y13" i="16"/>
  <c r="Y14" i="7"/>
  <c r="Y14" i="11"/>
  <c r="Y14" i="12"/>
  <c r="Y14" i="16"/>
  <c r="Y15" i="7"/>
  <c r="Y15" i="11"/>
  <c r="Y15" i="12"/>
  <c r="Y15" i="16"/>
  <c r="Y16" i="7"/>
  <c r="Y16" i="11"/>
  <c r="Y16" i="12"/>
  <c r="Y16" i="16"/>
  <c r="Y17" i="7"/>
  <c r="Y17" i="11"/>
  <c r="Y17" i="12"/>
  <c r="Y17" i="16"/>
  <c r="Y18" i="7"/>
  <c r="Y18" i="11"/>
  <c r="Y18" i="12"/>
  <c r="Y18" i="16"/>
  <c r="Y19" i="7"/>
  <c r="Y19" i="11"/>
  <c r="Y19" i="12"/>
  <c r="Y19" i="16"/>
  <c r="Y20" i="7"/>
  <c r="Y20" i="11"/>
  <c r="Y20" i="12"/>
  <c r="Y20" i="16"/>
  <c r="Y21" i="7"/>
  <c r="Y21" i="11"/>
  <c r="Y21" i="12"/>
  <c r="Y21" i="16"/>
  <c r="Y22" i="7"/>
  <c r="Y22" i="11"/>
  <c r="Y22" i="12"/>
  <c r="Y22" i="16"/>
  <c r="Y23" i="7"/>
  <c r="Y23" i="11"/>
  <c r="Y23" i="12"/>
  <c r="Y23" i="16"/>
  <c r="Y24" i="7"/>
  <c r="Y24" i="11"/>
  <c r="Y24" i="12"/>
  <c r="Y24" i="16"/>
  <c r="Y25" i="7"/>
  <c r="Y25" i="11"/>
  <c r="Y25" i="12"/>
  <c r="Y25" i="16"/>
  <c r="Y26" i="7"/>
  <c r="Y26" i="11"/>
  <c r="Y26" i="12"/>
  <c r="Y26" i="16"/>
  <c r="Y27" i="7"/>
  <c r="Y27" i="11"/>
  <c r="Y27" i="12"/>
  <c r="Y27" i="16"/>
  <c r="Y28" i="7"/>
  <c r="Y28" i="11"/>
  <c r="Y28" i="12"/>
  <c r="Y28" i="16"/>
  <c r="Y29" i="7"/>
  <c r="Y29" i="11"/>
  <c r="Y29" i="12"/>
  <c r="Y29" i="16"/>
  <c r="W84" i="7"/>
  <c r="W84" i="11"/>
  <c r="W84" i="12"/>
  <c r="W84" i="16"/>
  <c r="W85" i="7"/>
  <c r="W85" i="11"/>
  <c r="W85" i="12"/>
  <c r="W85" i="16"/>
  <c r="W86" i="7"/>
  <c r="W86" i="11"/>
  <c r="W86" i="12"/>
  <c r="W86" i="16"/>
  <c r="W87" i="7"/>
  <c r="W87" i="11"/>
  <c r="W87" i="12"/>
  <c r="W87" i="16"/>
  <c r="W88" i="7"/>
  <c r="W88" i="11"/>
  <c r="W88" i="12"/>
  <c r="W88" i="16"/>
  <c r="W89" i="7"/>
  <c r="W89" i="11"/>
  <c r="W89" i="12"/>
  <c r="W89" i="16"/>
  <c r="W90" i="7"/>
  <c r="W90" i="11"/>
  <c r="W90" i="12"/>
  <c r="W90" i="16"/>
  <c r="W91" i="7"/>
  <c r="W91" i="11"/>
  <c r="W91" i="12"/>
  <c r="W91" i="16"/>
  <c r="W92" i="7"/>
  <c r="W92" i="11"/>
  <c r="W92" i="12"/>
  <c r="W92" i="16"/>
  <c r="W93" i="7"/>
  <c r="W93" i="11"/>
  <c r="W93" i="12"/>
  <c r="W93" i="16"/>
  <c r="W94" i="7"/>
  <c r="W94" i="11"/>
  <c r="W94" i="12"/>
  <c r="W94" i="16"/>
  <c r="W95" i="7"/>
  <c r="W95" i="11"/>
  <c r="W95" i="12"/>
  <c r="W95" i="16"/>
  <c r="W96" i="7"/>
  <c r="W96" i="11"/>
  <c r="W96" i="12"/>
  <c r="W96" i="16"/>
  <c r="W97" i="7"/>
  <c r="W97" i="11"/>
  <c r="W97" i="12"/>
  <c r="W97" i="16"/>
  <c r="W98" i="7"/>
  <c r="W98" i="11"/>
  <c r="W98" i="12"/>
  <c r="W98" i="16"/>
  <c r="W99" i="7"/>
  <c r="W99" i="11"/>
  <c r="W99" i="12"/>
  <c r="W99" i="16"/>
  <c r="W100" i="7"/>
  <c r="W100" i="11"/>
  <c r="W100" i="12"/>
  <c r="W100" i="16"/>
  <c r="W101" i="7"/>
  <c r="W101" i="11"/>
  <c r="W101" i="12"/>
  <c r="W101" i="16"/>
  <c r="W102" i="7"/>
  <c r="W102" i="11"/>
  <c r="W102" i="12"/>
  <c r="W102" i="16"/>
  <c r="W103" i="7"/>
  <c r="W103" i="11"/>
  <c r="W103" i="12"/>
  <c r="W103" i="16"/>
  <c r="W104" i="7"/>
  <c r="W104" i="11"/>
  <c r="W104" i="12"/>
  <c r="W104" i="16"/>
  <c r="W105" i="7"/>
  <c r="W105" i="11"/>
  <c r="W105" i="12"/>
  <c r="W105" i="16"/>
  <c r="W106" i="7"/>
  <c r="W106" i="11"/>
  <c r="W106" i="12"/>
  <c r="W106" i="16"/>
  <c r="W107" i="7"/>
  <c r="W107" i="11"/>
  <c r="W107" i="12"/>
  <c r="W107" i="16"/>
  <c r="W108" i="7"/>
  <c r="W108" i="11"/>
  <c r="W108" i="12"/>
  <c r="W108" i="16"/>
  <c r="W109" i="7"/>
  <c r="W109" i="11"/>
  <c r="W109" i="12"/>
  <c r="W109" i="16"/>
  <c r="W55" i="7"/>
  <c r="W55" i="11"/>
  <c r="W55" i="12"/>
  <c r="W55" i="16"/>
  <c r="W56" i="7"/>
  <c r="W56" i="11"/>
  <c r="W56" i="12"/>
  <c r="W56" i="16"/>
  <c r="W57" i="7"/>
  <c r="W57" i="11"/>
  <c r="W57" i="12"/>
  <c r="W57" i="16"/>
  <c r="W58" i="7"/>
  <c r="W58" i="11"/>
  <c r="W58" i="12"/>
  <c r="W58" i="16"/>
  <c r="W59" i="7"/>
  <c r="W59" i="11"/>
  <c r="W59" i="12"/>
  <c r="W59" i="16"/>
  <c r="W60" i="7"/>
  <c r="W60" i="11"/>
  <c r="W60" i="12"/>
  <c r="W60" i="16"/>
  <c r="W61" i="7"/>
  <c r="W61" i="11"/>
  <c r="W61" i="12"/>
  <c r="W61" i="16"/>
  <c r="W62" i="7"/>
  <c r="W62" i="11"/>
  <c r="W62" i="12"/>
  <c r="W62" i="16"/>
  <c r="W63" i="7"/>
  <c r="W63" i="11"/>
  <c r="W63" i="12"/>
  <c r="W63" i="16"/>
  <c r="W64" i="7"/>
  <c r="W64" i="11"/>
  <c r="W64" i="12"/>
  <c r="W64" i="16"/>
  <c r="W65" i="7"/>
  <c r="W65" i="11"/>
  <c r="W65" i="12"/>
  <c r="W65" i="16"/>
  <c r="W66" i="7"/>
  <c r="W66" i="11"/>
  <c r="W66" i="12"/>
  <c r="W66" i="16"/>
  <c r="W67" i="7"/>
  <c r="W67" i="11"/>
  <c r="W67" i="12"/>
  <c r="W67" i="16"/>
  <c r="W68" i="7"/>
  <c r="W68" i="11"/>
  <c r="W68" i="12"/>
  <c r="W68" i="16"/>
  <c r="W69" i="7"/>
  <c r="W69" i="11"/>
  <c r="W69" i="12"/>
  <c r="W69" i="16"/>
  <c r="W70" i="7"/>
  <c r="W70" i="11"/>
  <c r="W70" i="12"/>
  <c r="W70" i="16"/>
  <c r="W71" i="7"/>
  <c r="W71" i="11"/>
  <c r="W71" i="12"/>
  <c r="W71" i="16"/>
  <c r="W72" i="7"/>
  <c r="W72" i="11"/>
  <c r="W72" i="12"/>
  <c r="W72" i="16"/>
  <c r="W73" i="7"/>
  <c r="W73" i="11"/>
  <c r="W73" i="12"/>
  <c r="W73" i="16"/>
  <c r="W74" i="7"/>
  <c r="W74" i="11"/>
  <c r="W74" i="12"/>
  <c r="W74" i="16"/>
  <c r="W75" i="7"/>
  <c r="W75" i="11"/>
  <c r="W75" i="12"/>
  <c r="W75" i="16"/>
  <c r="W76" i="7"/>
  <c r="W76" i="11"/>
  <c r="W76" i="12"/>
  <c r="W76" i="16"/>
  <c r="W77" i="7"/>
  <c r="W77" i="11"/>
  <c r="W77" i="12"/>
  <c r="W77" i="16"/>
  <c r="W78" i="7"/>
  <c r="W78" i="11"/>
  <c r="W78" i="12"/>
  <c r="W78" i="16"/>
  <c r="W79" i="7"/>
  <c r="W79" i="11"/>
  <c r="W79" i="12"/>
  <c r="W79" i="16"/>
  <c r="W80" i="7"/>
  <c r="W80" i="11"/>
  <c r="W80" i="12"/>
  <c r="W80" i="16"/>
  <c r="W33" i="7"/>
  <c r="W33" i="11"/>
  <c r="W33" i="12"/>
  <c r="W33" i="16"/>
  <c r="W34" i="7"/>
  <c r="W34" i="11"/>
  <c r="W34" i="12"/>
  <c r="W34" i="16"/>
  <c r="W35" i="7"/>
  <c r="W35" i="11"/>
  <c r="W35" i="12"/>
  <c r="W35" i="16"/>
  <c r="W36" i="7"/>
  <c r="W36" i="11"/>
  <c r="W36" i="12"/>
  <c r="W36" i="16"/>
  <c r="W37" i="7"/>
  <c r="W37" i="11"/>
  <c r="W37" i="12"/>
  <c r="W37" i="16"/>
  <c r="W38" i="7"/>
  <c r="W38" i="11"/>
  <c r="W38" i="12"/>
  <c r="W38" i="16"/>
  <c r="W39" i="7"/>
  <c r="W39" i="11"/>
  <c r="W39" i="12"/>
  <c r="W39" i="16"/>
  <c r="W40" i="7"/>
  <c r="W40" i="11"/>
  <c r="W40" i="12"/>
  <c r="W40" i="16"/>
  <c r="W41" i="7"/>
  <c r="W41" i="11"/>
  <c r="W41" i="12"/>
  <c r="W41" i="16"/>
  <c r="W42" i="7"/>
  <c r="W42" i="11"/>
  <c r="W42" i="12"/>
  <c r="W42" i="16"/>
  <c r="W43" i="7"/>
  <c r="W43" i="11"/>
  <c r="W43" i="12"/>
  <c r="W43" i="16"/>
  <c r="W44" i="7"/>
  <c r="W44" i="11"/>
  <c r="W44" i="12"/>
  <c r="W44" i="16"/>
  <c r="W45" i="7"/>
  <c r="W45" i="11"/>
  <c r="W45" i="12"/>
  <c r="W45" i="16"/>
  <c r="W46" i="7"/>
  <c r="W46" i="11"/>
  <c r="W46" i="12"/>
  <c r="W46" i="16"/>
  <c r="W47" i="7"/>
  <c r="W47" i="11"/>
  <c r="W47" i="12"/>
  <c r="W47" i="16"/>
  <c r="W48" i="7"/>
  <c r="W48" i="11"/>
  <c r="W48" i="12"/>
  <c r="W48" i="16"/>
  <c r="W49" i="7"/>
  <c r="W49" i="11"/>
  <c r="W49" i="12"/>
  <c r="W49" i="16"/>
  <c r="W50" i="7"/>
  <c r="W50" i="11"/>
  <c r="W50" i="12"/>
  <c r="W50" i="16"/>
  <c r="W51" i="7"/>
  <c r="W51" i="11"/>
  <c r="W51" i="12"/>
  <c r="W51" i="16"/>
  <c r="W4" i="7"/>
  <c r="W4" i="11"/>
  <c r="W4" i="12"/>
  <c r="W4" i="16"/>
  <c r="W5" i="7"/>
  <c r="W5" i="11"/>
  <c r="W5" i="12"/>
  <c r="W5" i="16"/>
  <c r="W6" i="7"/>
  <c r="W6" i="11"/>
  <c r="W6" i="12"/>
  <c r="W6" i="16"/>
  <c r="W7" i="7"/>
  <c r="W7" i="11"/>
  <c r="W7" i="12"/>
  <c r="W7" i="16"/>
  <c r="W8" i="7"/>
  <c r="W8" i="11"/>
  <c r="W8" i="12"/>
  <c r="W8" i="16"/>
  <c r="W9" i="7"/>
  <c r="W9" i="11"/>
  <c r="W9" i="12"/>
  <c r="W9" i="16"/>
  <c r="W10" i="7"/>
  <c r="W10" i="11"/>
  <c r="W10" i="12"/>
  <c r="W10" i="16"/>
  <c r="W11" i="7"/>
  <c r="W11" i="11"/>
  <c r="W11" i="12"/>
  <c r="W11" i="16"/>
  <c r="W12" i="7"/>
  <c r="W12" i="11"/>
  <c r="W12" i="12"/>
  <c r="W12" i="16"/>
  <c r="W13" i="7"/>
  <c r="W13" i="11"/>
  <c r="W13" i="12"/>
  <c r="W13" i="16"/>
  <c r="W14" i="7"/>
  <c r="W14" i="11"/>
  <c r="W14" i="12"/>
  <c r="W14" i="16"/>
  <c r="W15" i="7"/>
  <c r="W15" i="11"/>
  <c r="W15" i="12"/>
  <c r="W15" i="16"/>
  <c r="W16" i="7"/>
  <c r="W16" i="11"/>
  <c r="W16" i="12"/>
  <c r="W16" i="16"/>
  <c r="W17" i="7"/>
  <c r="W17" i="11"/>
  <c r="W17" i="12"/>
  <c r="W17" i="16"/>
  <c r="W18" i="7"/>
  <c r="W18" i="11"/>
  <c r="W18" i="12"/>
  <c r="W18" i="16"/>
  <c r="W19" i="7"/>
  <c r="W19" i="11"/>
  <c r="W19" i="12"/>
  <c r="W19" i="16"/>
  <c r="W20" i="7"/>
  <c r="W20" i="11"/>
  <c r="W20" i="12"/>
  <c r="W20" i="16"/>
  <c r="W21" i="7"/>
  <c r="W21" i="11"/>
  <c r="W21" i="12"/>
  <c r="W21" i="16"/>
  <c r="W22" i="7"/>
  <c r="W22" i="11"/>
  <c r="W22" i="12"/>
  <c r="W22" i="16"/>
  <c r="W23" i="7"/>
  <c r="W23" i="11"/>
  <c r="W23" i="12"/>
  <c r="W23" i="16"/>
  <c r="W24" i="7"/>
  <c r="W24" i="11"/>
  <c r="W24" i="12"/>
  <c r="W24" i="16"/>
  <c r="W25" i="7"/>
  <c r="W25" i="11"/>
  <c r="W25" i="12"/>
  <c r="W25" i="16"/>
  <c r="W26" i="7"/>
  <c r="W26" i="11"/>
  <c r="W26" i="12"/>
  <c r="W26" i="16"/>
  <c r="W27" i="7"/>
  <c r="W27" i="11"/>
  <c r="W27" i="12"/>
  <c r="W27" i="16"/>
  <c r="W28" i="7"/>
  <c r="W28" i="11"/>
  <c r="W28" i="12"/>
  <c r="W28" i="16"/>
  <c r="W29" i="7"/>
  <c r="W29" i="11"/>
  <c r="W29" i="12"/>
  <c r="W29" i="16"/>
  <c r="U84" i="7"/>
  <c r="U84" i="11"/>
  <c r="U84" i="12"/>
  <c r="U84" i="16"/>
  <c r="U85" i="7"/>
  <c r="U85" i="11"/>
  <c r="U85" i="12"/>
  <c r="U85" i="16"/>
  <c r="U86" i="7"/>
  <c r="U86" i="11"/>
  <c r="U86" i="12"/>
  <c r="U86" i="16"/>
  <c r="U87" i="7"/>
  <c r="U87" i="11"/>
  <c r="U87" i="12"/>
  <c r="U87" i="16"/>
  <c r="U88" i="7"/>
  <c r="U88" i="11"/>
  <c r="U88" i="12"/>
  <c r="U88" i="16"/>
  <c r="U89" i="7"/>
  <c r="U89" i="11"/>
  <c r="U89" i="12"/>
  <c r="U89" i="16"/>
  <c r="U90" i="7"/>
  <c r="U90" i="11"/>
  <c r="U90" i="12"/>
  <c r="U90" i="16"/>
  <c r="U91" i="7"/>
  <c r="U91" i="11"/>
  <c r="U91" i="12"/>
  <c r="U91" i="16"/>
  <c r="U92" i="7"/>
  <c r="U92" i="11"/>
  <c r="U92" i="12"/>
  <c r="U92" i="16"/>
  <c r="U93" i="7"/>
  <c r="U93" i="11"/>
  <c r="U93" i="12"/>
  <c r="U93" i="16"/>
  <c r="U94" i="7"/>
  <c r="U94" i="11"/>
  <c r="U94" i="12"/>
  <c r="U94" i="16"/>
  <c r="U95" i="7"/>
  <c r="U95" i="11"/>
  <c r="U95" i="12"/>
  <c r="U95" i="16"/>
  <c r="U96" i="7"/>
  <c r="U96" i="11"/>
  <c r="U96" i="12"/>
  <c r="U96" i="16"/>
  <c r="U97" i="7"/>
  <c r="U97" i="11"/>
  <c r="U97" i="12"/>
  <c r="U97" i="16"/>
  <c r="U98" i="7"/>
  <c r="U98" i="11"/>
  <c r="U98" i="12"/>
  <c r="U98" i="16"/>
  <c r="U99" i="7"/>
  <c r="U99" i="11"/>
  <c r="U99" i="12"/>
  <c r="U99" i="16"/>
  <c r="U100" i="7"/>
  <c r="U100" i="11"/>
  <c r="U100" i="12"/>
  <c r="U100" i="16"/>
  <c r="U101" i="7"/>
  <c r="U101" i="11"/>
  <c r="U101" i="12"/>
  <c r="U101" i="16"/>
  <c r="U102" i="7"/>
  <c r="U102" i="11"/>
  <c r="U102" i="12"/>
  <c r="U102" i="16"/>
  <c r="U103" i="7"/>
  <c r="U103" i="11"/>
  <c r="U103" i="12"/>
  <c r="U103" i="16"/>
  <c r="U104" i="7"/>
  <c r="U104" i="11"/>
  <c r="U104" i="12"/>
  <c r="U104" i="16"/>
  <c r="U105" i="7"/>
  <c r="U105" i="11"/>
  <c r="U105" i="12"/>
  <c r="U105" i="16"/>
  <c r="U106" i="7"/>
  <c r="U106" i="11"/>
  <c r="U106" i="12"/>
  <c r="U106" i="16"/>
  <c r="U107" i="7"/>
  <c r="U107" i="11"/>
  <c r="U107" i="12"/>
  <c r="U107" i="16"/>
  <c r="U108" i="7"/>
  <c r="U108" i="11"/>
  <c r="U108" i="12"/>
  <c r="U108" i="16"/>
  <c r="U109" i="7"/>
  <c r="U109" i="11"/>
  <c r="U109" i="12"/>
  <c r="U109" i="16"/>
  <c r="U55" i="7"/>
  <c r="U55" i="11"/>
  <c r="U55" i="12"/>
  <c r="U55" i="16"/>
  <c r="U56" i="7"/>
  <c r="U56" i="11"/>
  <c r="U56" i="12"/>
  <c r="U56" i="16"/>
  <c r="U57" i="7"/>
  <c r="U57" i="11"/>
  <c r="U57" i="12"/>
  <c r="U57" i="16"/>
  <c r="U58" i="7"/>
  <c r="U58" i="11"/>
  <c r="U58" i="12"/>
  <c r="U58" i="16"/>
  <c r="U59" i="7"/>
  <c r="U59" i="11"/>
  <c r="U59" i="12"/>
  <c r="U59" i="16"/>
  <c r="U60" i="7"/>
  <c r="U60" i="11"/>
  <c r="U60" i="12"/>
  <c r="U60" i="16"/>
  <c r="U61" i="7"/>
  <c r="U61" i="11"/>
  <c r="U61" i="12"/>
  <c r="U61" i="16"/>
  <c r="U62" i="7"/>
  <c r="U62" i="11"/>
  <c r="U62" i="12"/>
  <c r="U62" i="16"/>
  <c r="U63" i="7"/>
  <c r="U63" i="11"/>
  <c r="U63" i="12"/>
  <c r="U63" i="16"/>
  <c r="U64" i="7"/>
  <c r="U64" i="11"/>
  <c r="U64" i="12"/>
  <c r="U64" i="16"/>
  <c r="U65" i="7"/>
  <c r="U65" i="11"/>
  <c r="U65" i="12"/>
  <c r="U65" i="16"/>
  <c r="U66" i="7"/>
  <c r="U66" i="11"/>
  <c r="U66" i="12"/>
  <c r="U66" i="16"/>
  <c r="U67" i="7"/>
  <c r="U67" i="11"/>
  <c r="U67" i="12"/>
  <c r="U67" i="16"/>
  <c r="U68" i="7"/>
  <c r="U68" i="11"/>
  <c r="U68" i="12"/>
  <c r="U68" i="16"/>
  <c r="U69" i="7"/>
  <c r="U69" i="11"/>
  <c r="U69" i="12"/>
  <c r="U69" i="16"/>
  <c r="U70" i="7"/>
  <c r="U70" i="11"/>
  <c r="U70" i="12"/>
  <c r="U70" i="16"/>
  <c r="U71" i="7"/>
  <c r="U71" i="11"/>
  <c r="U71" i="12"/>
  <c r="U71" i="16"/>
  <c r="U72" i="7"/>
  <c r="U72" i="11"/>
  <c r="U72" i="12"/>
  <c r="U72" i="16"/>
  <c r="U73" i="7"/>
  <c r="U73" i="11"/>
  <c r="U73" i="12"/>
  <c r="U73" i="16"/>
  <c r="U74" i="7"/>
  <c r="U74" i="11"/>
  <c r="U74" i="12"/>
  <c r="U74" i="16"/>
  <c r="U75" i="7"/>
  <c r="U75" i="11"/>
  <c r="U75" i="12"/>
  <c r="U75" i="16"/>
  <c r="U76" i="7"/>
  <c r="U76" i="11"/>
  <c r="U76" i="12"/>
  <c r="U76" i="16"/>
  <c r="U77" i="7"/>
  <c r="U77" i="11"/>
  <c r="U77" i="12"/>
  <c r="U77" i="16"/>
  <c r="U78" i="7"/>
  <c r="U78" i="11"/>
  <c r="U78" i="12"/>
  <c r="U78" i="16"/>
  <c r="U79" i="7"/>
  <c r="U79" i="11"/>
  <c r="U79" i="12"/>
  <c r="U79" i="16"/>
  <c r="U80" i="7"/>
  <c r="U80" i="11"/>
  <c r="U80" i="12"/>
  <c r="U80" i="16"/>
  <c r="U33" i="7"/>
  <c r="U33" i="11"/>
  <c r="U33" i="12"/>
  <c r="U33" i="16"/>
  <c r="U34" i="7"/>
  <c r="U34" i="11"/>
  <c r="U34" i="12"/>
  <c r="U34" i="16"/>
  <c r="U35" i="7"/>
  <c r="U35" i="11"/>
  <c r="U35" i="12"/>
  <c r="U35" i="16"/>
  <c r="U36" i="7"/>
  <c r="U36" i="11"/>
  <c r="U36" i="12"/>
  <c r="U36" i="16"/>
  <c r="U37" i="7"/>
  <c r="U37" i="11"/>
  <c r="U37" i="12"/>
  <c r="U37" i="16"/>
  <c r="U38" i="7"/>
  <c r="U38" i="11"/>
  <c r="U38" i="12"/>
  <c r="U38" i="16"/>
  <c r="U39" i="7"/>
  <c r="U39" i="11"/>
  <c r="U39" i="12"/>
  <c r="U39" i="16"/>
  <c r="U40" i="7"/>
  <c r="U40" i="11"/>
  <c r="U40" i="12"/>
  <c r="U40" i="16"/>
  <c r="U41" i="7"/>
  <c r="U41" i="11"/>
  <c r="U41" i="12"/>
  <c r="U41" i="16"/>
  <c r="U42" i="7"/>
  <c r="U42" i="11"/>
  <c r="U42" i="12"/>
  <c r="U42" i="16"/>
  <c r="U43" i="7"/>
  <c r="U43" i="11"/>
  <c r="U43" i="12"/>
  <c r="U43" i="16"/>
  <c r="U44" i="7"/>
  <c r="U44" i="11"/>
  <c r="U44" i="12"/>
  <c r="U44" i="16"/>
  <c r="U45" i="7"/>
  <c r="U45" i="11"/>
  <c r="U45" i="12"/>
  <c r="U45" i="16"/>
  <c r="U46" i="7"/>
  <c r="U46" i="11"/>
  <c r="U46" i="12"/>
  <c r="U46" i="16"/>
  <c r="U47" i="7"/>
  <c r="U47" i="11"/>
  <c r="U47" i="12"/>
  <c r="U47" i="16"/>
  <c r="U48" i="7"/>
  <c r="U48" i="11"/>
  <c r="U48" i="12"/>
  <c r="U48" i="16"/>
  <c r="U49" i="7"/>
  <c r="U49" i="11"/>
  <c r="U49" i="12"/>
  <c r="U49" i="16"/>
  <c r="U50" i="7"/>
  <c r="U50" i="11"/>
  <c r="U50" i="12"/>
  <c r="U50" i="16"/>
  <c r="U51" i="7"/>
  <c r="U51" i="11"/>
  <c r="U51" i="12"/>
  <c r="U51" i="16"/>
  <c r="U4" i="7"/>
  <c r="U4" i="11"/>
  <c r="U4" i="12"/>
  <c r="U4" i="16"/>
  <c r="U5" i="7"/>
  <c r="U5" i="11"/>
  <c r="U5" i="12"/>
  <c r="U5" i="16"/>
  <c r="U6" i="7"/>
  <c r="U6" i="11"/>
  <c r="U6" i="12"/>
  <c r="U6" i="16"/>
  <c r="U7" i="7"/>
  <c r="U7" i="11"/>
  <c r="U7" i="12"/>
  <c r="U7" i="16"/>
  <c r="U8" i="7"/>
  <c r="U8" i="11"/>
  <c r="U8" i="12"/>
  <c r="U8" i="16"/>
  <c r="U9" i="7"/>
  <c r="U9" i="11"/>
  <c r="U9" i="12"/>
  <c r="U9" i="16"/>
  <c r="U10" i="7"/>
  <c r="U10" i="11"/>
  <c r="U10" i="12"/>
  <c r="U10" i="16"/>
  <c r="U11" i="7"/>
  <c r="U11" i="11"/>
  <c r="U11" i="12"/>
  <c r="U11" i="16"/>
  <c r="U12" i="7"/>
  <c r="U12" i="11"/>
  <c r="U12" i="12"/>
  <c r="U12" i="16"/>
  <c r="U13" i="7"/>
  <c r="U13" i="11"/>
  <c r="U13" i="12"/>
  <c r="U13" i="16"/>
  <c r="U14" i="7"/>
  <c r="U14" i="11"/>
  <c r="U14" i="12"/>
  <c r="U14" i="16"/>
  <c r="U15" i="7"/>
  <c r="U15" i="11"/>
  <c r="U15" i="12"/>
  <c r="U15" i="16"/>
  <c r="U16" i="7"/>
  <c r="U16" i="11"/>
  <c r="U16" i="12"/>
  <c r="U16" i="16"/>
  <c r="U17" i="7"/>
  <c r="U17" i="11"/>
  <c r="U17" i="12"/>
  <c r="U17" i="16"/>
  <c r="U18" i="7"/>
  <c r="U18" i="11"/>
  <c r="U18" i="12"/>
  <c r="U18" i="16"/>
  <c r="U19" i="7"/>
  <c r="U19" i="11"/>
  <c r="U19" i="12"/>
  <c r="U19" i="16"/>
  <c r="U20" i="7"/>
  <c r="U20" i="11"/>
  <c r="U20" i="12"/>
  <c r="U20" i="16"/>
  <c r="U21" i="7"/>
  <c r="U21" i="11"/>
  <c r="U21" i="12"/>
  <c r="U21" i="16"/>
  <c r="U22" i="7"/>
  <c r="U22" i="11"/>
  <c r="U22" i="12"/>
  <c r="U22" i="16"/>
  <c r="U23" i="7"/>
  <c r="U23" i="11"/>
  <c r="U23" i="12"/>
  <c r="U23" i="16"/>
  <c r="U24" i="7"/>
  <c r="U24" i="11"/>
  <c r="U24" i="12"/>
  <c r="U24" i="16"/>
  <c r="U25" i="7"/>
  <c r="U25" i="11"/>
  <c r="U25" i="12"/>
  <c r="U25" i="16"/>
  <c r="U26" i="7"/>
  <c r="U26" i="11"/>
  <c r="U26" i="12"/>
  <c r="U26" i="16"/>
  <c r="U27" i="7"/>
  <c r="U27" i="11"/>
  <c r="U27" i="12"/>
  <c r="U27" i="16"/>
  <c r="U28" i="7"/>
  <c r="U28" i="11"/>
  <c r="U28" i="12"/>
  <c r="U28" i="16"/>
  <c r="U29" i="7"/>
  <c r="U29" i="11"/>
  <c r="U29" i="12"/>
  <c r="U29" i="16"/>
  <c r="S84" i="7"/>
  <c r="S84" i="11"/>
  <c r="S84" i="12"/>
  <c r="S84" i="16"/>
  <c r="S85" i="7"/>
  <c r="S85" i="11"/>
  <c r="S85" i="12"/>
  <c r="S85" i="16"/>
  <c r="S86" i="7"/>
  <c r="S86" i="11"/>
  <c r="S86" i="12"/>
  <c r="S86" i="16"/>
  <c r="S87" i="7"/>
  <c r="S87" i="11"/>
  <c r="S87" i="12"/>
  <c r="S87" i="16"/>
  <c r="S88" i="7"/>
  <c r="S88" i="11"/>
  <c r="S88" i="12"/>
  <c r="S88" i="16"/>
  <c r="S89" i="7"/>
  <c r="S89" i="11"/>
  <c r="S89" i="12"/>
  <c r="S89" i="16"/>
  <c r="S90" i="7"/>
  <c r="S90" i="11"/>
  <c r="S90" i="12"/>
  <c r="S90" i="16"/>
  <c r="S91" i="7"/>
  <c r="S91" i="11"/>
  <c r="S91" i="12"/>
  <c r="S91" i="16"/>
  <c r="S92" i="7"/>
  <c r="S92" i="11"/>
  <c r="S92" i="12"/>
  <c r="S92" i="16"/>
  <c r="S93" i="7"/>
  <c r="S93" i="11"/>
  <c r="S93" i="12"/>
  <c r="S93" i="16"/>
  <c r="S94" i="7"/>
  <c r="S94" i="11"/>
  <c r="S94" i="12"/>
  <c r="S94" i="16"/>
  <c r="S95" i="7"/>
  <c r="S95" i="11"/>
  <c r="S95" i="12"/>
  <c r="S95" i="16"/>
  <c r="S96" i="7"/>
  <c r="S96" i="11"/>
  <c r="S96" i="12"/>
  <c r="S96" i="16"/>
  <c r="S97" i="7"/>
  <c r="S97" i="11"/>
  <c r="S97" i="12"/>
  <c r="S97" i="16"/>
  <c r="S98" i="7"/>
  <c r="S98" i="11"/>
  <c r="S98" i="12"/>
  <c r="S98" i="16"/>
  <c r="S99" i="7"/>
  <c r="S99" i="11"/>
  <c r="S99" i="12"/>
  <c r="S99" i="16"/>
  <c r="S100" i="7"/>
  <c r="S100" i="11"/>
  <c r="S100" i="12"/>
  <c r="S100" i="16"/>
  <c r="S101" i="7"/>
  <c r="S101" i="11"/>
  <c r="S101" i="12"/>
  <c r="S101" i="16"/>
  <c r="S102" i="7"/>
  <c r="S102" i="11"/>
  <c r="S102" i="12"/>
  <c r="S102" i="16"/>
  <c r="S103" i="7"/>
  <c r="S103" i="11"/>
  <c r="S103" i="12"/>
  <c r="S103" i="16"/>
  <c r="S104" i="7"/>
  <c r="S104" i="11"/>
  <c r="S104" i="12"/>
  <c r="S104" i="16"/>
  <c r="S105" i="7"/>
  <c r="S105" i="11"/>
  <c r="S105" i="12"/>
  <c r="S105" i="16"/>
  <c r="S106" i="7"/>
  <c r="S106" i="11"/>
  <c r="S106" i="12"/>
  <c r="S106" i="16"/>
  <c r="S107" i="7"/>
  <c r="S107" i="11"/>
  <c r="S107" i="12"/>
  <c r="S107" i="16"/>
  <c r="S108" i="7"/>
  <c r="S108" i="11"/>
  <c r="S108" i="12"/>
  <c r="S108" i="16"/>
  <c r="S109" i="7"/>
  <c r="S109" i="11"/>
  <c r="S109" i="12"/>
  <c r="S109" i="16"/>
  <c r="S55" i="7"/>
  <c r="S55" i="11"/>
  <c r="S55" i="12"/>
  <c r="S55" i="16"/>
  <c r="S56" i="7"/>
  <c r="S56" i="11"/>
  <c r="S56" i="12"/>
  <c r="S56" i="16"/>
  <c r="S57" i="7"/>
  <c r="S57" i="11"/>
  <c r="S57" i="12"/>
  <c r="S57" i="16"/>
  <c r="S58" i="7"/>
  <c r="S58" i="11"/>
  <c r="S58" i="12"/>
  <c r="S58" i="16"/>
  <c r="S59" i="7"/>
  <c r="S59" i="11"/>
  <c r="S59" i="12"/>
  <c r="S59" i="16"/>
  <c r="S60" i="7"/>
  <c r="S60" i="11"/>
  <c r="S60" i="12"/>
  <c r="S60" i="16"/>
  <c r="S61" i="7"/>
  <c r="S61" i="11"/>
  <c r="S61" i="12"/>
  <c r="S61" i="16"/>
  <c r="S62" i="7"/>
  <c r="S62" i="11"/>
  <c r="S62" i="12"/>
  <c r="S62" i="16"/>
  <c r="S63" i="7"/>
  <c r="S63" i="11"/>
  <c r="S63" i="12"/>
  <c r="S63" i="16"/>
  <c r="S64" i="7"/>
  <c r="S64" i="11"/>
  <c r="S64" i="12"/>
  <c r="S64" i="16"/>
  <c r="S65" i="7"/>
  <c r="S65" i="11"/>
  <c r="S65" i="12"/>
  <c r="S65" i="16"/>
  <c r="S66" i="7"/>
  <c r="S66" i="11"/>
  <c r="S66" i="12"/>
  <c r="S66" i="16"/>
  <c r="S67" i="7"/>
  <c r="S67" i="11"/>
  <c r="S67" i="12"/>
  <c r="S67" i="16"/>
  <c r="S68" i="7"/>
  <c r="S68" i="11"/>
  <c r="S68" i="12"/>
  <c r="S68" i="16"/>
  <c r="S69" i="7"/>
  <c r="S69" i="11"/>
  <c r="S69" i="12"/>
  <c r="S69" i="16"/>
  <c r="S70" i="7"/>
  <c r="S70" i="11"/>
  <c r="S70" i="12"/>
  <c r="S70" i="16"/>
  <c r="S71" i="7"/>
  <c r="S71" i="11"/>
  <c r="S71" i="12"/>
  <c r="S71" i="16"/>
  <c r="S72" i="7"/>
  <c r="S72" i="11"/>
  <c r="S72" i="12"/>
  <c r="S72" i="16"/>
  <c r="S73" i="7"/>
  <c r="S73" i="11"/>
  <c r="S73" i="12"/>
  <c r="S73" i="16"/>
  <c r="S74" i="7"/>
  <c r="S74" i="11"/>
  <c r="S74" i="12"/>
  <c r="S74" i="16"/>
  <c r="S75" i="7"/>
  <c r="S75" i="11"/>
  <c r="S75" i="12"/>
  <c r="S75" i="16"/>
  <c r="S76" i="7"/>
  <c r="S76" i="11"/>
  <c r="S76" i="12"/>
  <c r="S76" i="16"/>
  <c r="S77" i="7"/>
  <c r="S77" i="11"/>
  <c r="S77" i="12"/>
  <c r="S77" i="16"/>
  <c r="S78" i="7"/>
  <c r="S78" i="11"/>
  <c r="S78" i="12"/>
  <c r="S78" i="16"/>
  <c r="S79" i="7"/>
  <c r="S79" i="11"/>
  <c r="S79" i="12"/>
  <c r="S79" i="16"/>
  <c r="S80" i="7"/>
  <c r="S80" i="11"/>
  <c r="S80" i="12"/>
  <c r="S80" i="16"/>
  <c r="S33" i="7"/>
  <c r="S33" i="11"/>
  <c r="S33" i="12"/>
  <c r="S33" i="16"/>
  <c r="S34" i="7"/>
  <c r="S34" i="11"/>
  <c r="S34" i="12"/>
  <c r="S34" i="16"/>
  <c r="S35" i="7"/>
  <c r="S35" i="11"/>
  <c r="S35" i="12"/>
  <c r="S35" i="16"/>
  <c r="S36" i="7"/>
  <c r="S36" i="11"/>
  <c r="S36" i="12"/>
  <c r="S36" i="16"/>
  <c r="S37" i="7"/>
  <c r="S37" i="11"/>
  <c r="S37" i="12"/>
  <c r="S37" i="16"/>
  <c r="S38" i="7"/>
  <c r="S38" i="11"/>
  <c r="S38" i="12"/>
  <c r="S38" i="16"/>
  <c r="S39" i="7"/>
  <c r="S39" i="11"/>
  <c r="S39" i="12"/>
  <c r="S39" i="16"/>
  <c r="S40" i="7"/>
  <c r="S40" i="11"/>
  <c r="S40" i="12"/>
  <c r="S40" i="16"/>
  <c r="S41" i="7"/>
  <c r="S41" i="11"/>
  <c r="S41" i="12"/>
  <c r="S41" i="16"/>
  <c r="S42" i="7"/>
  <c r="S42" i="11"/>
  <c r="S42" i="12"/>
  <c r="S42" i="16"/>
  <c r="S43" i="7"/>
  <c r="S43" i="11"/>
  <c r="S43" i="12"/>
  <c r="S43" i="16"/>
  <c r="S44" i="7"/>
  <c r="S44" i="11"/>
  <c r="S44" i="12"/>
  <c r="S44" i="16"/>
  <c r="S45" i="7"/>
  <c r="S45" i="11"/>
  <c r="S45" i="12"/>
  <c r="S45" i="16"/>
  <c r="S46" i="7"/>
  <c r="S46" i="11"/>
  <c r="S46" i="12"/>
  <c r="S46" i="16"/>
  <c r="S47" i="7"/>
  <c r="S47" i="11"/>
  <c r="S47" i="12"/>
  <c r="S47" i="16"/>
  <c r="S48" i="7"/>
  <c r="S48" i="11"/>
  <c r="S48" i="12"/>
  <c r="S48" i="16"/>
  <c r="S49" i="7"/>
  <c r="S49" i="11"/>
  <c r="S49" i="12"/>
  <c r="S49" i="16"/>
  <c r="S50" i="7"/>
  <c r="S50" i="11"/>
  <c r="S50" i="12"/>
  <c r="S50" i="16"/>
  <c r="S51" i="7"/>
  <c r="S51" i="11"/>
  <c r="S51" i="12"/>
  <c r="S51" i="16"/>
  <c r="S4" i="7"/>
  <c r="S4" i="11"/>
  <c r="S4" i="12"/>
  <c r="S4" i="16"/>
  <c r="S5" i="7"/>
  <c r="S5" i="11"/>
  <c r="S5" i="12"/>
  <c r="S5" i="16"/>
  <c r="S6" i="7"/>
  <c r="S6" i="11"/>
  <c r="S6" i="12"/>
  <c r="S6" i="16"/>
  <c r="S7" i="7"/>
  <c r="S7" i="11"/>
  <c r="S7" i="12"/>
  <c r="S7" i="16"/>
  <c r="S8" i="7"/>
  <c r="S8" i="11"/>
  <c r="S8" i="12"/>
  <c r="S8" i="16"/>
  <c r="S9" i="7"/>
  <c r="S9" i="11"/>
  <c r="S9" i="12"/>
  <c r="S9" i="16"/>
  <c r="S10" i="7"/>
  <c r="S10" i="11"/>
  <c r="S10" i="12"/>
  <c r="S10" i="16"/>
  <c r="S11" i="7"/>
  <c r="S11" i="11"/>
  <c r="S11" i="12"/>
  <c r="S11" i="16"/>
  <c r="S12" i="7"/>
  <c r="S12" i="11"/>
  <c r="S12" i="12"/>
  <c r="S12" i="16"/>
  <c r="S13" i="7"/>
  <c r="S13" i="11"/>
  <c r="S13" i="12"/>
  <c r="S13" i="16"/>
  <c r="S14" i="7"/>
  <c r="S14" i="11"/>
  <c r="S14" i="12"/>
  <c r="S14" i="16"/>
  <c r="S15" i="7"/>
  <c r="S15" i="11"/>
  <c r="S15" i="12"/>
  <c r="S15" i="16"/>
  <c r="S16" i="7"/>
  <c r="S16" i="11"/>
  <c r="S16" i="12"/>
  <c r="S16" i="16"/>
  <c r="S17" i="7"/>
  <c r="S17" i="11"/>
  <c r="S17" i="12"/>
  <c r="S17" i="16"/>
  <c r="S18" i="7"/>
  <c r="S18" i="11"/>
  <c r="S18" i="12"/>
  <c r="S18" i="16"/>
  <c r="S19" i="7"/>
  <c r="S19" i="11"/>
  <c r="S19" i="12"/>
  <c r="S19" i="16"/>
  <c r="S20" i="7"/>
  <c r="S20" i="11"/>
  <c r="S20" i="12"/>
  <c r="S20" i="16"/>
  <c r="S21" i="7"/>
  <c r="S21" i="11"/>
  <c r="S21" i="12"/>
  <c r="S21" i="16"/>
  <c r="S22" i="7"/>
  <c r="S22" i="11"/>
  <c r="S22" i="12"/>
  <c r="S22" i="16"/>
  <c r="S23" i="7"/>
  <c r="S23" i="11"/>
  <c r="S23" i="12"/>
  <c r="S23" i="16"/>
  <c r="S24" i="7"/>
  <c r="S24" i="11"/>
  <c r="S24" i="12"/>
  <c r="S24" i="16"/>
  <c r="S25" i="7"/>
  <c r="S25" i="11"/>
  <c r="S25" i="12"/>
  <c r="S25" i="16"/>
  <c r="S26" i="7"/>
  <c r="S26" i="11"/>
  <c r="S26" i="12"/>
  <c r="S26" i="16"/>
  <c r="S27" i="7"/>
  <c r="S27" i="11"/>
  <c r="S27" i="12"/>
  <c r="S27" i="16"/>
  <c r="S28" i="7"/>
  <c r="S28" i="11"/>
  <c r="S28" i="12"/>
  <c r="S28" i="16"/>
  <c r="S29" i="7"/>
  <c r="S29" i="11"/>
  <c r="S29" i="12"/>
  <c r="S29" i="16"/>
  <c r="Q84" i="7"/>
  <c r="Q84" i="11"/>
  <c r="Q84" i="12"/>
  <c r="Q84" i="16"/>
  <c r="Q85" i="7"/>
  <c r="Q85" i="11"/>
  <c r="Q85" i="12"/>
  <c r="Q85" i="16"/>
  <c r="Q86" i="7"/>
  <c r="Q86" i="11"/>
  <c r="Q86" i="12"/>
  <c r="Q86" i="16"/>
  <c r="Q87" i="7"/>
  <c r="Q87" i="11"/>
  <c r="Q87" i="12"/>
  <c r="Q87" i="16"/>
  <c r="Q88" i="7"/>
  <c r="Q88" i="11"/>
  <c r="Q88" i="12"/>
  <c r="Q88" i="16"/>
  <c r="Q89" i="7"/>
  <c r="Q89" i="11"/>
  <c r="Q89" i="12"/>
  <c r="Q89" i="16"/>
  <c r="Q90" i="7"/>
  <c r="Q90" i="11"/>
  <c r="Q90" i="12"/>
  <c r="Q90" i="16"/>
  <c r="Q91" i="7"/>
  <c r="Q91" i="11"/>
  <c r="Q91" i="12"/>
  <c r="Q91" i="16"/>
  <c r="Q92" i="7"/>
  <c r="Q92" i="11"/>
  <c r="Q92" i="12"/>
  <c r="Q92" i="16"/>
  <c r="Q93" i="7"/>
  <c r="Q93" i="11"/>
  <c r="Q93" i="12"/>
  <c r="Q93" i="16"/>
  <c r="Q94" i="7"/>
  <c r="Q94" i="11"/>
  <c r="Q94" i="12"/>
  <c r="Q94" i="16"/>
  <c r="Q95" i="7"/>
  <c r="Q95" i="11"/>
  <c r="Q95" i="12"/>
  <c r="Q95" i="16"/>
  <c r="Q96" i="7"/>
  <c r="Q96" i="11"/>
  <c r="Q96" i="12"/>
  <c r="Q96" i="16"/>
  <c r="Q97" i="7"/>
  <c r="Q97" i="11"/>
  <c r="Q97" i="12"/>
  <c r="Q97" i="16"/>
  <c r="Q98" i="7"/>
  <c r="Q98" i="11"/>
  <c r="Q98" i="12"/>
  <c r="Q98" i="16"/>
  <c r="Q99" i="7"/>
  <c r="Q99" i="11"/>
  <c r="Q99" i="12"/>
  <c r="Q99" i="16"/>
  <c r="Q100" i="7"/>
  <c r="Q100" i="11"/>
  <c r="Q100" i="12"/>
  <c r="Q100" i="16"/>
  <c r="Q101" i="7"/>
  <c r="Q101" i="11"/>
  <c r="Q101" i="12"/>
  <c r="Q101" i="16"/>
  <c r="Q102" i="7"/>
  <c r="Q102" i="11"/>
  <c r="Q102" i="12"/>
  <c r="Q102" i="16"/>
  <c r="Q103" i="7"/>
  <c r="Q103" i="11"/>
  <c r="Q103" i="12"/>
  <c r="Q103" i="16"/>
  <c r="Q104" i="7"/>
  <c r="Q104" i="11"/>
  <c r="Q104" i="12"/>
  <c r="Q104" i="16"/>
  <c r="Q105" i="7"/>
  <c r="Q105" i="11"/>
  <c r="Q105" i="12"/>
  <c r="Q105" i="16"/>
  <c r="Q106" i="7"/>
  <c r="Q106" i="11"/>
  <c r="Q106" i="12"/>
  <c r="Q106" i="16"/>
  <c r="Q107" i="7"/>
  <c r="Q107" i="11"/>
  <c r="Q107" i="12"/>
  <c r="Q107" i="16"/>
  <c r="Q108" i="7"/>
  <c r="Q108" i="11"/>
  <c r="Q108" i="12"/>
  <c r="Q108" i="16"/>
  <c r="Q109" i="7"/>
  <c r="Q109" i="11"/>
  <c r="Q109" i="12"/>
  <c r="Q109" i="16"/>
  <c r="Q55" i="7"/>
  <c r="Q55" i="11"/>
  <c r="Q55" i="12"/>
  <c r="Q55" i="16"/>
  <c r="Q56" i="7"/>
  <c r="Q56" i="11"/>
  <c r="Q56" i="12"/>
  <c r="Q56" i="16"/>
  <c r="Q57" i="7"/>
  <c r="Q57" i="11"/>
  <c r="Q57" i="12"/>
  <c r="Q57" i="16"/>
  <c r="Q58" i="7"/>
  <c r="Q58" i="11"/>
  <c r="Q58" i="12"/>
  <c r="Q58" i="16"/>
  <c r="Q59" i="7"/>
  <c r="Q59" i="11"/>
  <c r="Q59" i="12"/>
  <c r="Q59" i="16"/>
  <c r="Q60" i="7"/>
  <c r="Q60" i="11"/>
  <c r="Q60" i="12"/>
  <c r="Q60" i="16"/>
  <c r="Q61" i="7"/>
  <c r="Q61" i="11"/>
  <c r="Q61" i="12"/>
  <c r="Q61" i="16"/>
  <c r="Q62" i="7"/>
  <c r="Q62" i="11"/>
  <c r="Q62" i="12"/>
  <c r="Q62" i="16"/>
  <c r="Q63" i="7"/>
  <c r="Q63" i="11"/>
  <c r="Q63" i="12"/>
  <c r="Q63" i="16"/>
  <c r="Q64" i="7"/>
  <c r="Q64" i="11"/>
  <c r="Q64" i="12"/>
  <c r="Q64" i="16"/>
  <c r="Q65" i="7"/>
  <c r="Q65" i="11"/>
  <c r="Q65" i="12"/>
  <c r="Q65" i="16"/>
  <c r="Q66" i="7"/>
  <c r="Q66" i="11"/>
  <c r="Q66" i="12"/>
  <c r="Q66" i="16"/>
  <c r="Q67" i="7"/>
  <c r="Q67" i="11"/>
  <c r="Q67" i="12"/>
  <c r="Q67" i="16"/>
  <c r="Q68" i="7"/>
  <c r="Q68" i="11"/>
  <c r="Q68" i="12"/>
  <c r="Q68" i="16"/>
  <c r="Q69" i="7"/>
  <c r="Q69" i="11"/>
  <c r="Q69" i="12"/>
  <c r="Q69" i="16"/>
  <c r="Q70" i="7"/>
  <c r="Q70" i="11"/>
  <c r="Q70" i="12"/>
  <c r="Q70" i="16"/>
  <c r="Q71" i="7"/>
  <c r="Q71" i="11"/>
  <c r="Q71" i="12"/>
  <c r="Q71" i="16"/>
  <c r="Q72" i="7"/>
  <c r="Q72" i="11"/>
  <c r="Q72" i="12"/>
  <c r="Q72" i="16"/>
  <c r="Q73" i="7"/>
  <c r="Q73" i="11"/>
  <c r="Q73" i="12"/>
  <c r="Q73" i="16"/>
  <c r="Q74" i="7"/>
  <c r="Q74" i="11"/>
  <c r="Q74" i="12"/>
  <c r="Q74" i="16"/>
  <c r="Q75" i="7"/>
  <c r="Q75" i="11"/>
  <c r="Q75" i="12"/>
  <c r="Q75" i="16"/>
  <c r="Q76" i="7"/>
  <c r="Q76" i="11"/>
  <c r="Q76" i="12"/>
  <c r="Q76" i="16"/>
  <c r="Q77" i="7"/>
  <c r="Q77" i="11"/>
  <c r="Q77" i="12"/>
  <c r="Q77" i="16"/>
  <c r="Q78" i="7"/>
  <c r="Q78" i="11"/>
  <c r="Q78" i="12"/>
  <c r="Q78" i="16"/>
  <c r="Q79" i="7"/>
  <c r="Q79" i="11"/>
  <c r="Q79" i="12"/>
  <c r="Q79" i="16"/>
  <c r="Q80" i="7"/>
  <c r="Q80" i="11"/>
  <c r="Q80" i="12"/>
  <c r="Q80" i="16"/>
  <c r="Q4" i="7"/>
  <c r="Q4" i="11"/>
  <c r="Q4" i="12"/>
  <c r="Q4" i="16"/>
  <c r="Q5" i="7"/>
  <c r="Q5" i="11"/>
  <c r="Q5" i="12"/>
  <c r="Q5" i="16"/>
  <c r="Q6" i="7"/>
  <c r="Q6" i="11"/>
  <c r="Q6" i="12"/>
  <c r="Q6" i="16"/>
  <c r="Q7" i="7"/>
  <c r="Q7" i="11"/>
  <c r="Q7" i="12"/>
  <c r="Q7" i="16"/>
  <c r="Q8" i="7"/>
  <c r="Q8" i="11"/>
  <c r="Q8" i="12"/>
  <c r="Q8" i="16"/>
  <c r="Q9" i="7"/>
  <c r="Q9" i="11"/>
  <c r="Q9" i="12"/>
  <c r="Q9" i="16"/>
  <c r="Q10" i="7"/>
  <c r="Q10" i="11"/>
  <c r="Q10" i="12"/>
  <c r="Q10" i="16"/>
  <c r="Q11" i="7"/>
  <c r="Q11" i="11"/>
  <c r="Q11" i="12"/>
  <c r="Q11" i="16"/>
  <c r="Q12" i="7"/>
  <c r="Q12" i="11"/>
  <c r="Q12" i="12"/>
  <c r="Q12" i="16"/>
  <c r="Q13" i="7"/>
  <c r="Q13" i="11"/>
  <c r="Q13" i="12"/>
  <c r="Q13" i="16"/>
  <c r="Q14" i="7"/>
  <c r="Q14" i="11"/>
  <c r="Q14" i="12"/>
  <c r="Q14" i="16"/>
  <c r="Q15" i="7"/>
  <c r="Q15" i="11"/>
  <c r="Q15" i="12"/>
  <c r="Q15" i="16"/>
  <c r="Q16" i="7"/>
  <c r="Q16" i="11"/>
  <c r="Q16" i="12"/>
  <c r="Q16" i="16"/>
  <c r="Q17" i="7"/>
  <c r="Q17" i="11"/>
  <c r="Q17" i="12"/>
  <c r="Q17" i="16"/>
  <c r="Q18" i="7"/>
  <c r="Q18" i="11"/>
  <c r="Q18" i="12"/>
  <c r="Q18" i="16"/>
  <c r="Q19" i="7"/>
  <c r="Q19" i="11"/>
  <c r="Q19" i="12"/>
  <c r="Q19" i="16"/>
  <c r="Q20" i="7"/>
  <c r="Q20" i="11"/>
  <c r="Q20" i="12"/>
  <c r="Q20" i="16"/>
  <c r="Q21" i="7"/>
  <c r="Q21" i="11"/>
  <c r="Q21" i="12"/>
  <c r="Q21" i="16"/>
  <c r="Q22" i="7"/>
  <c r="Q22" i="11"/>
  <c r="Q22" i="12"/>
  <c r="Q22" i="16"/>
  <c r="Q23" i="7"/>
  <c r="Q23" i="11"/>
  <c r="Q23" i="12"/>
  <c r="Q23" i="16"/>
  <c r="Q24" i="7"/>
  <c r="Q24" i="11"/>
  <c r="Q24" i="12"/>
  <c r="Q24" i="16"/>
  <c r="Q25" i="7"/>
  <c r="Q25" i="11"/>
  <c r="Q25" i="12"/>
  <c r="Q25" i="16"/>
  <c r="Q26" i="7"/>
  <c r="Q26" i="11"/>
  <c r="Q26" i="12"/>
  <c r="Q26" i="16"/>
  <c r="Q27" i="7"/>
  <c r="Q27" i="11"/>
  <c r="Q27" i="12"/>
  <c r="Q27" i="16"/>
  <c r="Q28" i="7"/>
  <c r="Q28" i="11"/>
  <c r="Q28" i="12"/>
  <c r="Q28" i="16"/>
  <c r="Q29" i="7"/>
  <c r="Q29" i="11"/>
  <c r="Q29" i="12"/>
  <c r="Q29" i="16"/>
  <c r="O84" i="7"/>
  <c r="O84" i="11"/>
  <c r="O84" i="12"/>
  <c r="O84" i="16"/>
  <c r="O85" i="7"/>
  <c r="O85" i="11"/>
  <c r="O85" i="12"/>
  <c r="O85" i="16"/>
  <c r="O86" i="7"/>
  <c r="O86" i="11"/>
  <c r="O86" i="12"/>
  <c r="O86" i="16"/>
  <c r="O87" i="7"/>
  <c r="O87" i="11"/>
  <c r="O87" i="12"/>
  <c r="O87" i="16"/>
  <c r="O88" i="7"/>
  <c r="O88" i="11"/>
  <c r="O88" i="12"/>
  <c r="O88" i="16"/>
  <c r="O89" i="7"/>
  <c r="O89" i="11"/>
  <c r="O89" i="12"/>
  <c r="O89" i="16"/>
  <c r="O90" i="7"/>
  <c r="O90" i="11"/>
  <c r="O90" i="12"/>
  <c r="O90" i="16"/>
  <c r="O91" i="7"/>
  <c r="O91" i="11"/>
  <c r="O91" i="12"/>
  <c r="O91" i="16"/>
  <c r="O92" i="7"/>
  <c r="O92" i="11"/>
  <c r="O92" i="12"/>
  <c r="O92" i="16"/>
  <c r="O93" i="7"/>
  <c r="O93" i="11"/>
  <c r="O93" i="12"/>
  <c r="O93" i="16"/>
  <c r="O94" i="7"/>
  <c r="O94" i="11"/>
  <c r="O94" i="12"/>
  <c r="O94" i="16"/>
  <c r="O95" i="7"/>
  <c r="O95" i="11"/>
  <c r="O95" i="12"/>
  <c r="O95" i="16"/>
  <c r="O96" i="7"/>
  <c r="O96" i="11"/>
  <c r="O96" i="12"/>
  <c r="O96" i="16"/>
  <c r="O97" i="7"/>
  <c r="O97" i="11"/>
  <c r="O97" i="12"/>
  <c r="O97" i="16"/>
  <c r="O98" i="7"/>
  <c r="O98" i="11"/>
  <c r="O98" i="12"/>
  <c r="O98" i="16"/>
  <c r="O99" i="7"/>
  <c r="O99" i="11"/>
  <c r="O99" i="12"/>
  <c r="O99" i="16"/>
  <c r="O100" i="7"/>
  <c r="O100" i="11"/>
  <c r="O100" i="12"/>
  <c r="O100" i="16"/>
  <c r="O101" i="7"/>
  <c r="O101" i="11"/>
  <c r="O101" i="12"/>
  <c r="O101" i="16"/>
  <c r="O102" i="7"/>
  <c r="O102" i="11"/>
  <c r="O102" i="12"/>
  <c r="O102" i="16"/>
  <c r="O103" i="7"/>
  <c r="O103" i="11"/>
  <c r="O103" i="12"/>
  <c r="O103" i="16"/>
  <c r="O104" i="7"/>
  <c r="O104" i="11"/>
  <c r="O104" i="12"/>
  <c r="O104" i="16"/>
  <c r="O105" i="7"/>
  <c r="O105" i="11"/>
  <c r="O105" i="12"/>
  <c r="O105" i="16"/>
  <c r="O106" i="7"/>
  <c r="O106" i="11"/>
  <c r="O106" i="12"/>
  <c r="O106" i="16"/>
  <c r="O107" i="7"/>
  <c r="O107" i="11"/>
  <c r="O107" i="12"/>
  <c r="O107" i="16"/>
  <c r="O108" i="7"/>
  <c r="O108" i="11"/>
  <c r="O108" i="12"/>
  <c r="O108" i="16"/>
  <c r="O109" i="7"/>
  <c r="O109" i="11"/>
  <c r="O109" i="12"/>
  <c r="O109" i="16"/>
  <c r="O55" i="7"/>
  <c r="O55" i="11"/>
  <c r="O55" i="12"/>
  <c r="O55" i="16"/>
  <c r="O56" i="7"/>
  <c r="O56" i="11"/>
  <c r="O56" i="12"/>
  <c r="O56" i="16"/>
  <c r="O57" i="7"/>
  <c r="O57" i="11"/>
  <c r="O57" i="12"/>
  <c r="O57" i="16"/>
  <c r="O58" i="7"/>
  <c r="O58" i="11"/>
  <c r="O58" i="12"/>
  <c r="O58" i="16"/>
  <c r="O59" i="7"/>
  <c r="O59" i="11"/>
  <c r="O59" i="12"/>
  <c r="O59" i="16"/>
  <c r="O60" i="7"/>
  <c r="O60" i="11"/>
  <c r="O60" i="12"/>
  <c r="O60" i="16"/>
  <c r="O61" i="7"/>
  <c r="O61" i="11"/>
  <c r="O61" i="12"/>
  <c r="O61" i="16"/>
  <c r="O62" i="7"/>
  <c r="O62" i="11"/>
  <c r="O62" i="12"/>
  <c r="O62" i="16"/>
  <c r="O63" i="7"/>
  <c r="O63" i="11"/>
  <c r="O63" i="12"/>
  <c r="O63" i="16"/>
  <c r="O64" i="7"/>
  <c r="O64" i="11"/>
  <c r="O64" i="12"/>
  <c r="O64" i="16"/>
  <c r="O65" i="7"/>
  <c r="O65" i="11"/>
  <c r="O65" i="12"/>
  <c r="O65" i="16"/>
  <c r="O66" i="7"/>
  <c r="O66" i="11"/>
  <c r="O66" i="12"/>
  <c r="O66" i="16"/>
  <c r="O67" i="7"/>
  <c r="O67" i="11"/>
  <c r="O67" i="12"/>
  <c r="O67" i="16"/>
  <c r="O68" i="7"/>
  <c r="O68" i="11"/>
  <c r="O68" i="12"/>
  <c r="O68" i="16"/>
  <c r="O69" i="7"/>
  <c r="O69" i="11"/>
  <c r="O69" i="12"/>
  <c r="O69" i="16"/>
  <c r="O70" i="7"/>
  <c r="O70" i="11"/>
  <c r="O70" i="12"/>
  <c r="O70" i="16"/>
  <c r="O71" i="7"/>
  <c r="O71" i="11"/>
  <c r="O71" i="12"/>
  <c r="O71" i="16"/>
  <c r="O72" i="7"/>
  <c r="O72" i="11"/>
  <c r="O72" i="12"/>
  <c r="O72" i="16"/>
  <c r="O73" i="7"/>
  <c r="O73" i="11"/>
  <c r="O73" i="12"/>
  <c r="O73" i="16"/>
  <c r="O74" i="7"/>
  <c r="O74" i="11"/>
  <c r="O74" i="12"/>
  <c r="O74" i="16"/>
  <c r="O75" i="7"/>
  <c r="O75" i="11"/>
  <c r="O75" i="12"/>
  <c r="O75" i="16"/>
  <c r="O76" i="7"/>
  <c r="O76" i="11"/>
  <c r="O76" i="12"/>
  <c r="O76" i="16"/>
  <c r="O77" i="7"/>
  <c r="O77" i="11"/>
  <c r="O77" i="12"/>
  <c r="O77" i="16"/>
  <c r="O78" i="7"/>
  <c r="O78" i="11"/>
  <c r="O78" i="12"/>
  <c r="O78" i="16"/>
  <c r="O79" i="7"/>
  <c r="O79" i="11"/>
  <c r="O79" i="12"/>
  <c r="O79" i="16"/>
  <c r="O80" i="7"/>
  <c r="O80" i="11"/>
  <c r="O80" i="12"/>
  <c r="O80" i="16"/>
  <c r="O33" i="7"/>
  <c r="O33" i="11"/>
  <c r="O33" i="12"/>
  <c r="O33" i="16"/>
  <c r="O34" i="7"/>
  <c r="O34" i="11"/>
  <c r="O34" i="12"/>
  <c r="O34" i="16"/>
  <c r="O35" i="7"/>
  <c r="O35" i="11"/>
  <c r="O35" i="12"/>
  <c r="O35" i="16"/>
  <c r="O36" i="7"/>
  <c r="O36" i="11"/>
  <c r="O36" i="12"/>
  <c r="O36" i="16"/>
  <c r="O37" i="7"/>
  <c r="O37" i="11"/>
  <c r="O37" i="12"/>
  <c r="O37" i="16"/>
  <c r="O38" i="7"/>
  <c r="O38" i="11"/>
  <c r="O38" i="12"/>
  <c r="O38" i="16"/>
  <c r="O39" i="7"/>
  <c r="O39" i="11"/>
  <c r="O39" i="12"/>
  <c r="O39" i="16"/>
  <c r="O40" i="7"/>
  <c r="O40" i="11"/>
  <c r="O40" i="12"/>
  <c r="O40" i="16"/>
  <c r="O41" i="7"/>
  <c r="O41" i="11"/>
  <c r="O41" i="12"/>
  <c r="O41" i="16"/>
  <c r="O42" i="7"/>
  <c r="O42" i="11"/>
  <c r="O42" i="12"/>
  <c r="O42" i="16"/>
  <c r="O43" i="7"/>
  <c r="O43" i="11"/>
  <c r="O43" i="12"/>
  <c r="O43" i="16"/>
  <c r="O44" i="7"/>
  <c r="O44" i="11"/>
  <c r="O44" i="12"/>
  <c r="O44" i="16"/>
  <c r="O45" i="7"/>
  <c r="O45" i="11"/>
  <c r="O45" i="12"/>
  <c r="O45" i="16"/>
  <c r="O46" i="7"/>
  <c r="O46" i="11"/>
  <c r="O46" i="12"/>
  <c r="O46" i="16"/>
  <c r="O47" i="7"/>
  <c r="O47" i="11"/>
  <c r="O47" i="12"/>
  <c r="O47" i="16"/>
  <c r="O48" i="7"/>
  <c r="O48" i="11"/>
  <c r="O48" i="12"/>
  <c r="O48" i="16"/>
  <c r="O49" i="7"/>
  <c r="O49" i="11"/>
  <c r="O49" i="12"/>
  <c r="O49" i="16"/>
  <c r="O50" i="7"/>
  <c r="O50" i="11"/>
  <c r="O50" i="12"/>
  <c r="O50" i="16"/>
  <c r="O51" i="7"/>
  <c r="O51" i="11"/>
  <c r="O51" i="12"/>
  <c r="O51" i="16"/>
  <c r="O4" i="7"/>
  <c r="O4" i="11"/>
  <c r="O4" i="12"/>
  <c r="O4" i="16"/>
  <c r="O5" i="7"/>
  <c r="O5" i="11"/>
  <c r="O5" i="12"/>
  <c r="O5" i="16"/>
  <c r="O6" i="7"/>
  <c r="O6" i="11"/>
  <c r="O6" i="12"/>
  <c r="O6" i="16"/>
  <c r="O7" i="7"/>
  <c r="O7" i="11"/>
  <c r="O7" i="12"/>
  <c r="O7" i="16"/>
  <c r="O8" i="7"/>
  <c r="O8" i="11"/>
  <c r="O8" i="12"/>
  <c r="O8" i="16"/>
  <c r="O9" i="7"/>
  <c r="O9" i="11"/>
  <c r="O9" i="12"/>
  <c r="O9" i="16"/>
  <c r="O10" i="7"/>
  <c r="O10" i="11"/>
  <c r="O10" i="12"/>
  <c r="O10" i="16"/>
  <c r="O11" i="7"/>
  <c r="O11" i="11"/>
  <c r="O11" i="12"/>
  <c r="O11" i="16"/>
  <c r="O12" i="7"/>
  <c r="O12" i="11"/>
  <c r="O12" i="12"/>
  <c r="O12" i="16"/>
  <c r="O13" i="7"/>
  <c r="O13" i="11"/>
  <c r="O13" i="12"/>
  <c r="O13" i="16"/>
  <c r="O14" i="7"/>
  <c r="O14" i="11"/>
  <c r="O14" i="12"/>
  <c r="O14" i="16"/>
  <c r="O15" i="7"/>
  <c r="O15" i="11"/>
  <c r="O15" i="12"/>
  <c r="O15" i="16"/>
  <c r="O16" i="7"/>
  <c r="O16" i="11"/>
  <c r="O16" i="12"/>
  <c r="O16" i="16"/>
  <c r="O17" i="7"/>
  <c r="O17" i="11"/>
  <c r="O17" i="12"/>
  <c r="O17" i="16"/>
  <c r="O18" i="7"/>
  <c r="O18" i="11"/>
  <c r="O18" i="12"/>
  <c r="O18" i="16"/>
  <c r="O19" i="7"/>
  <c r="O19" i="11"/>
  <c r="O19" i="12"/>
  <c r="O19" i="16"/>
  <c r="O20" i="7"/>
  <c r="O20" i="11"/>
  <c r="O20" i="12"/>
  <c r="O20" i="16"/>
  <c r="O21" i="7"/>
  <c r="O21" i="11"/>
  <c r="O21" i="12"/>
  <c r="O21" i="16"/>
  <c r="O22" i="7"/>
  <c r="O22" i="11"/>
  <c r="O22" i="12"/>
  <c r="O22" i="16"/>
  <c r="O23" i="7"/>
  <c r="O23" i="11"/>
  <c r="O23" i="12"/>
  <c r="O23" i="16"/>
  <c r="O24" i="7"/>
  <c r="O24" i="11"/>
  <c r="O24" i="12"/>
  <c r="O24" i="16"/>
  <c r="O25" i="7"/>
  <c r="O25" i="11"/>
  <c r="O25" i="12"/>
  <c r="O25" i="16"/>
  <c r="O26" i="7"/>
  <c r="O26" i="11"/>
  <c r="O26" i="12"/>
  <c r="O26" i="16"/>
  <c r="O27" i="7"/>
  <c r="O27" i="11"/>
  <c r="O27" i="12"/>
  <c r="O27" i="16"/>
  <c r="O28" i="7"/>
  <c r="O28" i="11"/>
  <c r="O28" i="12"/>
  <c r="O28" i="16"/>
  <c r="O29" i="7"/>
  <c r="O29" i="11"/>
  <c r="O29" i="12"/>
  <c r="O29" i="16"/>
  <c r="M84" i="7"/>
  <c r="M84" i="11"/>
  <c r="M84" i="12"/>
  <c r="M84" i="16"/>
  <c r="M85" i="7"/>
  <c r="M85" i="11"/>
  <c r="M85" i="12"/>
  <c r="M85" i="16"/>
  <c r="M86" i="7"/>
  <c r="M86" i="11"/>
  <c r="M86" i="12"/>
  <c r="M86" i="16"/>
  <c r="M87" i="7"/>
  <c r="M87" i="11"/>
  <c r="M87" i="12"/>
  <c r="M87" i="16"/>
  <c r="M88" i="7"/>
  <c r="M88" i="11"/>
  <c r="M88" i="12"/>
  <c r="M88" i="16"/>
  <c r="M89" i="7"/>
  <c r="M89" i="11"/>
  <c r="M89" i="12"/>
  <c r="M89" i="16"/>
  <c r="M90" i="7"/>
  <c r="M90" i="11"/>
  <c r="M90" i="12"/>
  <c r="M90" i="16"/>
  <c r="M91" i="7"/>
  <c r="M91" i="11"/>
  <c r="M91" i="12"/>
  <c r="M91" i="16"/>
  <c r="M92" i="7"/>
  <c r="M92" i="11"/>
  <c r="M92" i="12"/>
  <c r="M92" i="16"/>
  <c r="M93" i="7"/>
  <c r="M93" i="11"/>
  <c r="M93" i="12"/>
  <c r="M93" i="16"/>
  <c r="M94" i="7"/>
  <c r="M94" i="11"/>
  <c r="M94" i="12"/>
  <c r="M94" i="16"/>
  <c r="M95" i="7"/>
  <c r="M95" i="11"/>
  <c r="M95" i="12"/>
  <c r="M95" i="16"/>
  <c r="M96" i="7"/>
  <c r="M96" i="11"/>
  <c r="M96" i="12"/>
  <c r="M96" i="16"/>
  <c r="M97" i="7"/>
  <c r="M97" i="11"/>
  <c r="M97" i="12"/>
  <c r="M97" i="16"/>
  <c r="M98" i="7"/>
  <c r="M98" i="11"/>
  <c r="M98" i="12"/>
  <c r="M98" i="16"/>
  <c r="M99" i="7"/>
  <c r="M99" i="11"/>
  <c r="M99" i="12"/>
  <c r="M99" i="16"/>
  <c r="M100" i="7"/>
  <c r="M100" i="11"/>
  <c r="M100" i="12"/>
  <c r="M100" i="16"/>
  <c r="M101" i="7"/>
  <c r="M101" i="11"/>
  <c r="M101" i="12"/>
  <c r="M101" i="16"/>
  <c r="M102" i="7"/>
  <c r="M102" i="11"/>
  <c r="M102" i="12"/>
  <c r="M102" i="16"/>
  <c r="M103" i="7"/>
  <c r="M103" i="11"/>
  <c r="M103" i="12"/>
  <c r="M103" i="16"/>
  <c r="M104" i="7"/>
  <c r="M104" i="11"/>
  <c r="M104" i="12"/>
  <c r="M104" i="16"/>
  <c r="M105" i="7"/>
  <c r="M105" i="11"/>
  <c r="M105" i="12"/>
  <c r="M105" i="16"/>
  <c r="M106" i="7"/>
  <c r="M106" i="11"/>
  <c r="M106" i="12"/>
  <c r="M106" i="16"/>
  <c r="M107" i="7"/>
  <c r="M107" i="11"/>
  <c r="M107" i="12"/>
  <c r="M107" i="16"/>
  <c r="M108" i="7"/>
  <c r="M108" i="11"/>
  <c r="M108" i="12"/>
  <c r="M108" i="16"/>
  <c r="M109" i="7"/>
  <c r="M109" i="11"/>
  <c r="M109" i="12"/>
  <c r="M109" i="16"/>
  <c r="M55" i="7"/>
  <c r="M55" i="11"/>
  <c r="M55" i="12"/>
  <c r="M55" i="16"/>
  <c r="M56" i="7"/>
  <c r="M56" i="11"/>
  <c r="M56" i="12"/>
  <c r="M56" i="16"/>
  <c r="M57" i="7"/>
  <c r="M57" i="11"/>
  <c r="M57" i="12"/>
  <c r="M57" i="16"/>
  <c r="M58" i="7"/>
  <c r="M58" i="11"/>
  <c r="M58" i="12"/>
  <c r="M58" i="16"/>
  <c r="M59" i="7"/>
  <c r="M59" i="11"/>
  <c r="M59" i="12"/>
  <c r="M59" i="16"/>
  <c r="M60" i="7"/>
  <c r="M60" i="11"/>
  <c r="M60" i="12"/>
  <c r="M60" i="16"/>
  <c r="M61" i="7"/>
  <c r="M61" i="11"/>
  <c r="M61" i="12"/>
  <c r="M61" i="16"/>
  <c r="M62" i="7"/>
  <c r="M62" i="11"/>
  <c r="M62" i="12"/>
  <c r="M62" i="16"/>
  <c r="M63" i="7"/>
  <c r="M63" i="11"/>
  <c r="M63" i="12"/>
  <c r="M63" i="16"/>
  <c r="M64" i="7"/>
  <c r="M64" i="11"/>
  <c r="M64" i="12"/>
  <c r="M64" i="16"/>
  <c r="M65" i="7"/>
  <c r="M65" i="11"/>
  <c r="M65" i="12"/>
  <c r="M65" i="16"/>
  <c r="M66" i="7"/>
  <c r="M66" i="11"/>
  <c r="M66" i="12"/>
  <c r="M66" i="16"/>
  <c r="M67" i="7"/>
  <c r="M67" i="11"/>
  <c r="M67" i="12"/>
  <c r="M67" i="16"/>
  <c r="M68" i="7"/>
  <c r="M68" i="11"/>
  <c r="M68" i="12"/>
  <c r="M68" i="16"/>
  <c r="M69" i="7"/>
  <c r="M69" i="11"/>
  <c r="M69" i="12"/>
  <c r="M69" i="16"/>
  <c r="M70" i="7"/>
  <c r="M70" i="11"/>
  <c r="M70" i="12"/>
  <c r="M70" i="16"/>
  <c r="M71" i="7"/>
  <c r="M71" i="11"/>
  <c r="M71" i="12"/>
  <c r="M71" i="16"/>
  <c r="M72" i="7"/>
  <c r="M72" i="11"/>
  <c r="M72" i="12"/>
  <c r="M72" i="16"/>
  <c r="M73" i="7"/>
  <c r="M73" i="11"/>
  <c r="M73" i="12"/>
  <c r="M73" i="16"/>
  <c r="M74" i="7"/>
  <c r="M74" i="11"/>
  <c r="M74" i="12"/>
  <c r="M74" i="16"/>
  <c r="M75" i="7"/>
  <c r="M75" i="11"/>
  <c r="M75" i="12"/>
  <c r="M75" i="16"/>
  <c r="M76" i="7"/>
  <c r="M76" i="11"/>
  <c r="M76" i="12"/>
  <c r="M76" i="16"/>
  <c r="M77" i="7"/>
  <c r="M77" i="11"/>
  <c r="M77" i="12"/>
  <c r="M77" i="16"/>
  <c r="M78" i="7"/>
  <c r="M78" i="11"/>
  <c r="M78" i="12"/>
  <c r="M78" i="16"/>
  <c r="M79" i="7"/>
  <c r="M79" i="11"/>
  <c r="M79" i="12"/>
  <c r="M79" i="16"/>
  <c r="M80" i="7"/>
  <c r="M80" i="11"/>
  <c r="M80" i="12"/>
  <c r="M80" i="16"/>
  <c r="M33" i="7"/>
  <c r="M33" i="11"/>
  <c r="M33" i="12"/>
  <c r="M33" i="16"/>
  <c r="M34" i="7"/>
  <c r="M34" i="11"/>
  <c r="M34" i="12"/>
  <c r="M34" i="16"/>
  <c r="M35" i="7"/>
  <c r="M35" i="11"/>
  <c r="M35" i="12"/>
  <c r="M35" i="16"/>
  <c r="M36" i="7"/>
  <c r="M36" i="11"/>
  <c r="M36" i="12"/>
  <c r="M36" i="16"/>
  <c r="M37" i="7"/>
  <c r="M37" i="11"/>
  <c r="M37" i="12"/>
  <c r="M37" i="16"/>
  <c r="M38" i="7"/>
  <c r="M38" i="11"/>
  <c r="M38" i="12"/>
  <c r="M38" i="16"/>
  <c r="M39" i="7"/>
  <c r="M39" i="11"/>
  <c r="M39" i="12"/>
  <c r="M39" i="16"/>
  <c r="M40" i="7"/>
  <c r="M40" i="11"/>
  <c r="M40" i="12"/>
  <c r="M40" i="16"/>
  <c r="M41" i="7"/>
  <c r="M41" i="11"/>
  <c r="M41" i="12"/>
  <c r="M41" i="16"/>
  <c r="M42" i="7"/>
  <c r="M42" i="11"/>
  <c r="M42" i="12"/>
  <c r="M42" i="16"/>
  <c r="M43" i="7"/>
  <c r="M43" i="11"/>
  <c r="M43" i="12"/>
  <c r="M43" i="16"/>
  <c r="M44" i="7"/>
  <c r="M44" i="11"/>
  <c r="M44" i="12"/>
  <c r="M44" i="16"/>
  <c r="M45" i="7"/>
  <c r="M45" i="11"/>
  <c r="M45" i="12"/>
  <c r="M45" i="16"/>
  <c r="M46" i="7"/>
  <c r="M46" i="11"/>
  <c r="M46" i="12"/>
  <c r="M46" i="16"/>
  <c r="M47" i="7"/>
  <c r="M47" i="11"/>
  <c r="M47" i="12"/>
  <c r="M47" i="16"/>
  <c r="M48" i="7"/>
  <c r="M48" i="11"/>
  <c r="M48" i="12"/>
  <c r="M48" i="16"/>
  <c r="M49" i="7"/>
  <c r="M49" i="11"/>
  <c r="M49" i="12"/>
  <c r="M49" i="16"/>
  <c r="M50" i="7"/>
  <c r="M50" i="11"/>
  <c r="M50" i="12"/>
  <c r="M50" i="16"/>
  <c r="M51" i="7"/>
  <c r="M51" i="11"/>
  <c r="M51" i="12"/>
  <c r="M51" i="16"/>
  <c r="M4" i="7"/>
  <c r="M4" i="11"/>
  <c r="M4" i="12"/>
  <c r="M4" i="16"/>
  <c r="M5" i="7"/>
  <c r="M5" i="11"/>
  <c r="M5" i="12"/>
  <c r="M5" i="16"/>
  <c r="M6" i="7"/>
  <c r="M6" i="11"/>
  <c r="M6" i="12"/>
  <c r="M6" i="16"/>
  <c r="M7" i="7"/>
  <c r="M7" i="11"/>
  <c r="M7" i="12"/>
  <c r="M7" i="16"/>
  <c r="M8" i="7"/>
  <c r="M8" i="11"/>
  <c r="M8" i="12"/>
  <c r="M8" i="16"/>
  <c r="M9" i="7"/>
  <c r="M9" i="11"/>
  <c r="M9" i="12"/>
  <c r="M9" i="16"/>
  <c r="M10" i="7"/>
  <c r="M10" i="11"/>
  <c r="M10" i="12"/>
  <c r="M10" i="16"/>
  <c r="M11" i="7"/>
  <c r="M11" i="11"/>
  <c r="M11" i="12"/>
  <c r="M11" i="16"/>
  <c r="M12" i="7"/>
  <c r="M12" i="11"/>
  <c r="M12" i="12"/>
  <c r="M12" i="16"/>
  <c r="M13" i="7"/>
  <c r="M13" i="11"/>
  <c r="M13" i="12"/>
  <c r="M13" i="16"/>
  <c r="M14" i="7"/>
  <c r="M14" i="11"/>
  <c r="M14" i="12"/>
  <c r="M14" i="16"/>
  <c r="M15" i="7"/>
  <c r="M15" i="11"/>
  <c r="M15" i="12"/>
  <c r="M15" i="16"/>
  <c r="M16" i="7"/>
  <c r="M16" i="11"/>
  <c r="M16" i="12"/>
  <c r="M16" i="16"/>
  <c r="M17" i="7"/>
  <c r="M17" i="11"/>
  <c r="M17" i="12"/>
  <c r="M17" i="16"/>
  <c r="M18" i="7"/>
  <c r="M18" i="11"/>
  <c r="M18" i="12"/>
  <c r="M18" i="16"/>
  <c r="M19" i="7"/>
  <c r="M19" i="11"/>
  <c r="M19" i="12"/>
  <c r="M19" i="16"/>
  <c r="M20" i="7"/>
  <c r="M20" i="11"/>
  <c r="M20" i="12"/>
  <c r="M20" i="16"/>
  <c r="M21" i="7"/>
  <c r="M21" i="11"/>
  <c r="M21" i="12"/>
  <c r="M21" i="16"/>
  <c r="M22" i="7"/>
  <c r="M22" i="11"/>
  <c r="M22" i="12"/>
  <c r="M22" i="16"/>
  <c r="M23" i="7"/>
  <c r="M23" i="11"/>
  <c r="M23" i="12"/>
  <c r="M23" i="16"/>
  <c r="M24" i="7"/>
  <c r="M24" i="11"/>
  <c r="M24" i="12"/>
  <c r="M24" i="16"/>
  <c r="M25" i="7"/>
  <c r="M25" i="11"/>
  <c r="M25" i="12"/>
  <c r="M25" i="16"/>
  <c r="M26" i="7"/>
  <c r="M26" i="11"/>
  <c r="M26" i="12"/>
  <c r="M26" i="16"/>
  <c r="M27" i="7"/>
  <c r="M27" i="11"/>
  <c r="M27" i="12"/>
  <c r="M27" i="16"/>
  <c r="M28" i="7"/>
  <c r="M28" i="11"/>
  <c r="M28" i="12"/>
  <c r="M28" i="16"/>
  <c r="M29" i="7"/>
  <c r="M29" i="11"/>
  <c r="M29" i="12"/>
  <c r="M29" i="16"/>
  <c r="K84" i="7"/>
  <c r="K84" i="11"/>
  <c r="K84" i="12"/>
  <c r="K84" i="16"/>
  <c r="K85" i="7"/>
  <c r="K85" i="11"/>
  <c r="K85" i="12"/>
  <c r="K85" i="16"/>
  <c r="K86" i="7"/>
  <c r="K86" i="11"/>
  <c r="K86" i="12"/>
  <c r="K86" i="16"/>
  <c r="K87" i="7"/>
  <c r="K87" i="11"/>
  <c r="K87" i="12"/>
  <c r="K87" i="16"/>
  <c r="K88" i="7"/>
  <c r="K88" i="11"/>
  <c r="K88" i="12"/>
  <c r="K88" i="16"/>
  <c r="K89" i="7"/>
  <c r="K89" i="11"/>
  <c r="K89" i="12"/>
  <c r="K89" i="16"/>
  <c r="K90" i="7"/>
  <c r="K90" i="11"/>
  <c r="K90" i="12"/>
  <c r="K90" i="16"/>
  <c r="K91" i="7"/>
  <c r="K91" i="11"/>
  <c r="K91" i="12"/>
  <c r="K91" i="16"/>
  <c r="K92" i="7"/>
  <c r="K92" i="11"/>
  <c r="K92" i="12"/>
  <c r="K92" i="16"/>
  <c r="K93" i="7"/>
  <c r="K93" i="11"/>
  <c r="K93" i="12"/>
  <c r="K93" i="16"/>
  <c r="K94" i="7"/>
  <c r="K94" i="11"/>
  <c r="K94" i="12"/>
  <c r="K94" i="16"/>
  <c r="K95" i="7"/>
  <c r="K95" i="11"/>
  <c r="K95" i="12"/>
  <c r="K95" i="16"/>
  <c r="K96" i="7"/>
  <c r="K96" i="11"/>
  <c r="K96" i="12"/>
  <c r="K96" i="16"/>
  <c r="K97" i="7"/>
  <c r="K97" i="11"/>
  <c r="K97" i="12"/>
  <c r="K97" i="16"/>
  <c r="K98" i="7"/>
  <c r="K98" i="11"/>
  <c r="K98" i="12"/>
  <c r="K98" i="16"/>
  <c r="K99" i="7"/>
  <c r="K99" i="11"/>
  <c r="K99" i="12"/>
  <c r="K99" i="16"/>
  <c r="K100" i="7"/>
  <c r="K100" i="11"/>
  <c r="K100" i="12"/>
  <c r="K100" i="16"/>
  <c r="K101" i="7"/>
  <c r="K101" i="11"/>
  <c r="K101" i="12"/>
  <c r="K101" i="16"/>
  <c r="K102" i="7"/>
  <c r="K102" i="11"/>
  <c r="K102" i="12"/>
  <c r="K102" i="16"/>
  <c r="K103" i="7"/>
  <c r="K103" i="11"/>
  <c r="K103" i="12"/>
  <c r="K103" i="16"/>
  <c r="K104" i="7"/>
  <c r="K104" i="11"/>
  <c r="K104" i="12"/>
  <c r="K104" i="16"/>
  <c r="K105" i="7"/>
  <c r="K105" i="11"/>
  <c r="K105" i="12"/>
  <c r="K105" i="16"/>
  <c r="K106" i="7"/>
  <c r="K106" i="11"/>
  <c r="K106" i="12"/>
  <c r="K106" i="16"/>
  <c r="K107" i="7"/>
  <c r="K107" i="11"/>
  <c r="K107" i="12"/>
  <c r="K107" i="16"/>
  <c r="K108" i="7"/>
  <c r="K108" i="11"/>
  <c r="K108" i="12"/>
  <c r="K108" i="16"/>
  <c r="K109" i="7"/>
  <c r="K109" i="11"/>
  <c r="K109" i="12"/>
  <c r="K109" i="16"/>
  <c r="K55" i="7"/>
  <c r="K55" i="11"/>
  <c r="K55" i="12"/>
  <c r="K55" i="16"/>
  <c r="K56" i="7"/>
  <c r="K56" i="11"/>
  <c r="K56" i="12"/>
  <c r="K56" i="16"/>
  <c r="K57" i="7"/>
  <c r="K57" i="11"/>
  <c r="K57" i="12"/>
  <c r="K57" i="16"/>
  <c r="K58" i="7"/>
  <c r="K58" i="11"/>
  <c r="K58" i="12"/>
  <c r="K58" i="16"/>
  <c r="K59" i="7"/>
  <c r="K59" i="11"/>
  <c r="K59" i="12"/>
  <c r="K59" i="16"/>
  <c r="K60" i="7"/>
  <c r="K60" i="11"/>
  <c r="K60" i="12"/>
  <c r="K60" i="16"/>
  <c r="K61" i="7"/>
  <c r="K61" i="11"/>
  <c r="K61" i="12"/>
  <c r="K61" i="16"/>
  <c r="K62" i="7"/>
  <c r="K62" i="11"/>
  <c r="K62" i="12"/>
  <c r="K62" i="16"/>
  <c r="K63" i="7"/>
  <c r="K63" i="11"/>
  <c r="K63" i="12"/>
  <c r="K63" i="16"/>
  <c r="K64" i="7"/>
  <c r="K64" i="11"/>
  <c r="K64" i="12"/>
  <c r="K64" i="16"/>
  <c r="K65" i="7"/>
  <c r="K65" i="11"/>
  <c r="K65" i="12"/>
  <c r="K65" i="16"/>
  <c r="K66" i="7"/>
  <c r="K66" i="11"/>
  <c r="K66" i="12"/>
  <c r="K66" i="16"/>
  <c r="K67" i="7"/>
  <c r="K67" i="11"/>
  <c r="K67" i="12"/>
  <c r="K67" i="16"/>
  <c r="K68" i="7"/>
  <c r="K68" i="11"/>
  <c r="K68" i="12"/>
  <c r="K68" i="16"/>
  <c r="K69" i="7"/>
  <c r="K69" i="11"/>
  <c r="K69" i="12"/>
  <c r="K69" i="16"/>
  <c r="K70" i="7"/>
  <c r="K70" i="11"/>
  <c r="K70" i="12"/>
  <c r="K70" i="16"/>
  <c r="K71" i="7"/>
  <c r="K71" i="11"/>
  <c r="K71" i="12"/>
  <c r="K71" i="16"/>
  <c r="K72" i="7"/>
  <c r="K72" i="11"/>
  <c r="K72" i="12"/>
  <c r="K72" i="16"/>
  <c r="K73" i="7"/>
  <c r="K73" i="11"/>
  <c r="K73" i="12"/>
  <c r="K73" i="16"/>
  <c r="K74" i="7"/>
  <c r="K74" i="11"/>
  <c r="K74" i="12"/>
  <c r="K74" i="16"/>
  <c r="K75" i="7"/>
  <c r="K75" i="11"/>
  <c r="K75" i="12"/>
  <c r="K75" i="16"/>
  <c r="K76" i="7"/>
  <c r="K76" i="11"/>
  <c r="K76" i="12"/>
  <c r="K76" i="16"/>
  <c r="K77" i="7"/>
  <c r="K77" i="11"/>
  <c r="K77" i="12"/>
  <c r="K77" i="16"/>
  <c r="K78" i="7"/>
  <c r="K78" i="11"/>
  <c r="K78" i="12"/>
  <c r="K78" i="16"/>
  <c r="K79" i="7"/>
  <c r="K79" i="11"/>
  <c r="K79" i="12"/>
  <c r="K79" i="16"/>
  <c r="K80" i="7"/>
  <c r="K80" i="11"/>
  <c r="K80" i="12"/>
  <c r="K80" i="16"/>
  <c r="K33" i="7"/>
  <c r="K33" i="11"/>
  <c r="K33" i="12"/>
  <c r="K33" i="16"/>
  <c r="K34" i="7"/>
  <c r="K34" i="11"/>
  <c r="K34" i="12"/>
  <c r="K34" i="16"/>
  <c r="K35" i="7"/>
  <c r="K35" i="11"/>
  <c r="K35" i="12"/>
  <c r="K35" i="16"/>
  <c r="K36" i="7"/>
  <c r="K36" i="11"/>
  <c r="K36" i="12"/>
  <c r="K36" i="16"/>
  <c r="K37" i="7"/>
  <c r="K37" i="11"/>
  <c r="K37" i="12"/>
  <c r="K37" i="16"/>
  <c r="K38" i="7"/>
  <c r="K38" i="11"/>
  <c r="K38" i="12"/>
  <c r="K38" i="16"/>
  <c r="K39" i="7"/>
  <c r="K39" i="11"/>
  <c r="K39" i="12"/>
  <c r="K39" i="16"/>
  <c r="K40" i="7"/>
  <c r="K40" i="11"/>
  <c r="K40" i="12"/>
  <c r="K40" i="16"/>
  <c r="K41" i="7"/>
  <c r="K41" i="11"/>
  <c r="K41" i="12"/>
  <c r="K41" i="16"/>
  <c r="K42" i="7"/>
  <c r="K42" i="11"/>
  <c r="K42" i="12"/>
  <c r="K42" i="16"/>
  <c r="K43" i="7"/>
  <c r="K43" i="11"/>
  <c r="K43" i="12"/>
  <c r="K43" i="16"/>
  <c r="K44" i="7"/>
  <c r="K44" i="11"/>
  <c r="K44" i="12"/>
  <c r="K44" i="16"/>
  <c r="K45" i="7"/>
  <c r="K45" i="11"/>
  <c r="K45" i="12"/>
  <c r="K45" i="16"/>
  <c r="K46" i="7"/>
  <c r="K46" i="11"/>
  <c r="K46" i="12"/>
  <c r="K46" i="16"/>
  <c r="K47" i="7"/>
  <c r="K47" i="11"/>
  <c r="K47" i="12"/>
  <c r="K47" i="16"/>
  <c r="K48" i="7"/>
  <c r="K48" i="11"/>
  <c r="K48" i="12"/>
  <c r="K48" i="16"/>
  <c r="K49" i="7"/>
  <c r="K49" i="11"/>
  <c r="K49" i="12"/>
  <c r="K49" i="16"/>
  <c r="K50" i="7"/>
  <c r="K50" i="11"/>
  <c r="K50" i="12"/>
  <c r="K50" i="16"/>
  <c r="K51" i="7"/>
  <c r="K51" i="11"/>
  <c r="K51" i="12"/>
  <c r="K51" i="16"/>
  <c r="K4" i="7"/>
  <c r="K4" i="11"/>
  <c r="K4" i="12"/>
  <c r="K4" i="16"/>
  <c r="K5" i="7"/>
  <c r="K5" i="11"/>
  <c r="K5" i="12"/>
  <c r="K5" i="16"/>
  <c r="K6" i="7"/>
  <c r="K6" i="11"/>
  <c r="K6" i="12"/>
  <c r="K6" i="16"/>
  <c r="K7" i="7"/>
  <c r="K7" i="11"/>
  <c r="K7" i="12"/>
  <c r="K7" i="16"/>
  <c r="K8" i="7"/>
  <c r="K8" i="11"/>
  <c r="K8" i="12"/>
  <c r="K8" i="16"/>
  <c r="K9" i="7"/>
  <c r="K9" i="11"/>
  <c r="K9" i="12"/>
  <c r="K9" i="16"/>
  <c r="K10" i="7"/>
  <c r="K10" i="11"/>
  <c r="K10" i="12"/>
  <c r="K10" i="16"/>
  <c r="K11" i="7"/>
  <c r="K11" i="11"/>
  <c r="K11" i="12"/>
  <c r="K11" i="16"/>
  <c r="K12" i="7"/>
  <c r="K12" i="11"/>
  <c r="K12" i="12"/>
  <c r="K12" i="16"/>
  <c r="K13" i="7"/>
  <c r="K13" i="11"/>
  <c r="K13" i="12"/>
  <c r="K13" i="16"/>
  <c r="K14" i="7"/>
  <c r="K14" i="11"/>
  <c r="K14" i="12"/>
  <c r="K14" i="16"/>
  <c r="K15" i="7"/>
  <c r="K15" i="11"/>
  <c r="K15" i="12"/>
  <c r="K15" i="16"/>
  <c r="K16" i="7"/>
  <c r="K16" i="11"/>
  <c r="K16" i="12"/>
  <c r="K16" i="16"/>
  <c r="K17" i="7"/>
  <c r="K17" i="11"/>
  <c r="K17" i="12"/>
  <c r="K17" i="16"/>
  <c r="K18" i="7"/>
  <c r="K18" i="11"/>
  <c r="K18" i="12"/>
  <c r="K18" i="16"/>
  <c r="K19" i="7"/>
  <c r="K19" i="11"/>
  <c r="K19" i="12"/>
  <c r="K19" i="16"/>
  <c r="K20" i="7"/>
  <c r="K20" i="11"/>
  <c r="K20" i="12"/>
  <c r="K20" i="16"/>
  <c r="K21" i="7"/>
  <c r="K21" i="11"/>
  <c r="K21" i="12"/>
  <c r="K21" i="16"/>
  <c r="K22" i="7"/>
  <c r="K22" i="11"/>
  <c r="K22" i="12"/>
  <c r="K22" i="16"/>
  <c r="K23" i="7"/>
  <c r="K23" i="11"/>
  <c r="K23" i="12"/>
  <c r="K23" i="16"/>
  <c r="K24" i="7"/>
  <c r="K24" i="11"/>
  <c r="K24" i="12"/>
  <c r="K24" i="16"/>
  <c r="K25" i="7"/>
  <c r="K25" i="11"/>
  <c r="K25" i="12"/>
  <c r="K25" i="16"/>
  <c r="K26" i="7"/>
  <c r="K26" i="11"/>
  <c r="K26" i="12"/>
  <c r="K26" i="16"/>
  <c r="K27" i="7"/>
  <c r="K27" i="11"/>
  <c r="K27" i="12"/>
  <c r="K27" i="16"/>
  <c r="K28" i="7"/>
  <c r="K28" i="11"/>
  <c r="K28" i="12"/>
  <c r="K28" i="16"/>
  <c r="K29" i="7"/>
  <c r="K29" i="11"/>
  <c r="K29" i="12"/>
  <c r="K29" i="16"/>
  <c r="I84" i="7"/>
  <c r="I84" i="11"/>
  <c r="I84" i="12"/>
  <c r="I84" i="16"/>
  <c r="I85" i="7"/>
  <c r="I85" i="11"/>
  <c r="I85" i="12"/>
  <c r="I85" i="16"/>
  <c r="I86" i="7"/>
  <c r="I86" i="11"/>
  <c r="I86" i="16"/>
  <c r="I87" i="7"/>
  <c r="I87" i="11"/>
  <c r="I87" i="12"/>
  <c r="I87" i="16"/>
  <c r="I88" i="7"/>
  <c r="I88" i="11"/>
  <c r="I88" i="12"/>
  <c r="I88" i="16"/>
  <c r="I89" i="7"/>
  <c r="I89" i="11"/>
  <c r="I89" i="12"/>
  <c r="I89" i="16"/>
  <c r="I90" i="7"/>
  <c r="I90" i="11"/>
  <c r="I90" i="12"/>
  <c r="I90" i="16"/>
  <c r="I91" i="7"/>
  <c r="I91" i="11"/>
  <c r="I91" i="12"/>
  <c r="I91" i="16"/>
  <c r="I92" i="7"/>
  <c r="I92" i="11"/>
  <c r="I92" i="12"/>
  <c r="I92" i="16"/>
  <c r="I93" i="7"/>
  <c r="I93" i="11"/>
  <c r="I93" i="12"/>
  <c r="I93" i="16"/>
  <c r="I94" i="7"/>
  <c r="I94" i="11"/>
  <c r="I94" i="12"/>
  <c r="I94" i="16"/>
  <c r="I95" i="7"/>
  <c r="I95" i="11"/>
  <c r="I95" i="12"/>
  <c r="I95" i="16"/>
  <c r="I96" i="7"/>
  <c r="I96" i="11"/>
  <c r="I96" i="12"/>
  <c r="I96" i="16"/>
  <c r="I97" i="7"/>
  <c r="I97" i="11"/>
  <c r="I97" i="12"/>
  <c r="I97" i="16"/>
  <c r="I98" i="7"/>
  <c r="I98" i="11"/>
  <c r="I98" i="12"/>
  <c r="I98" i="16"/>
  <c r="I99" i="7"/>
  <c r="I99" i="11"/>
  <c r="I99" i="12"/>
  <c r="I99" i="16"/>
  <c r="I100" i="7"/>
  <c r="I100" i="11"/>
  <c r="I100" i="12"/>
  <c r="I100" i="16"/>
  <c r="I101" i="7"/>
  <c r="I101" i="11"/>
  <c r="I101" i="12"/>
  <c r="I101" i="16"/>
  <c r="I102" i="7"/>
  <c r="I102" i="11"/>
  <c r="I102" i="12"/>
  <c r="I102" i="16"/>
  <c r="I103" i="7"/>
  <c r="I103" i="11"/>
  <c r="I103" i="12"/>
  <c r="I103" i="16"/>
  <c r="I104" i="7"/>
  <c r="I104" i="11"/>
  <c r="I104" i="12"/>
  <c r="I104" i="16"/>
  <c r="I105" i="7"/>
  <c r="I105" i="11"/>
  <c r="I105" i="16"/>
  <c r="I106" i="7"/>
  <c r="I106" i="11"/>
  <c r="I106" i="12"/>
  <c r="I106" i="16"/>
  <c r="I107" i="7"/>
  <c r="I107" i="11"/>
  <c r="I107" i="12"/>
  <c r="I107" i="16"/>
  <c r="I108" i="7"/>
  <c r="I108" i="11"/>
  <c r="I108" i="12"/>
  <c r="I108" i="16"/>
  <c r="I109" i="7"/>
  <c r="I109" i="11"/>
  <c r="I109" i="12"/>
  <c r="I109" i="16"/>
  <c r="I55" i="7"/>
  <c r="I55" i="11"/>
  <c r="I55" i="12"/>
  <c r="I55" i="16"/>
  <c r="I56" i="7"/>
  <c r="I56" i="11"/>
  <c r="I56" i="12"/>
  <c r="I56" i="16"/>
  <c r="I57" i="7"/>
  <c r="I57" i="11"/>
  <c r="I57" i="12"/>
  <c r="I57" i="16"/>
  <c r="I58" i="7"/>
  <c r="I58" i="11"/>
  <c r="I58" i="12"/>
  <c r="I58" i="16"/>
  <c r="I59" i="7"/>
  <c r="I59" i="11"/>
  <c r="I59" i="12"/>
  <c r="I59" i="16"/>
  <c r="I60" i="7"/>
  <c r="I60" i="11"/>
  <c r="I60" i="12"/>
  <c r="I60" i="16"/>
  <c r="I61" i="7"/>
  <c r="I61" i="11"/>
  <c r="I61" i="12"/>
  <c r="I61" i="16"/>
  <c r="I62" i="7"/>
  <c r="I62" i="11"/>
  <c r="I62" i="12"/>
  <c r="I62" i="16"/>
  <c r="I63" i="7"/>
  <c r="I63" i="11"/>
  <c r="I63" i="12"/>
  <c r="I63" i="16"/>
  <c r="I64" i="7"/>
  <c r="I64" i="11"/>
  <c r="I64" i="12"/>
  <c r="I64" i="16"/>
  <c r="I65" i="7"/>
  <c r="I65" i="11"/>
  <c r="I65" i="16"/>
  <c r="I66" i="7"/>
  <c r="I66" i="11"/>
  <c r="I66" i="12"/>
  <c r="I66" i="16"/>
  <c r="I67" i="7"/>
  <c r="I67" i="11"/>
  <c r="I67" i="12"/>
  <c r="I67" i="16"/>
  <c r="I68" i="7"/>
  <c r="I68" i="11"/>
  <c r="I68" i="16"/>
  <c r="I69" i="7"/>
  <c r="I69" i="11"/>
  <c r="I69" i="12"/>
  <c r="I69" i="16"/>
  <c r="I70" i="7"/>
  <c r="I70" i="11"/>
  <c r="I70" i="12"/>
  <c r="I70" i="16"/>
  <c r="I71" i="7"/>
  <c r="I71" i="11"/>
  <c r="I71" i="12"/>
  <c r="I71" i="16"/>
  <c r="I72" i="7"/>
  <c r="I72" i="11"/>
  <c r="I72" i="12"/>
  <c r="I72" i="16"/>
  <c r="I73" i="7"/>
  <c r="I73" i="11"/>
  <c r="I73" i="12"/>
  <c r="I73" i="16"/>
  <c r="I74" i="7"/>
  <c r="I74" i="11"/>
  <c r="I74" i="12"/>
  <c r="I74" i="16"/>
  <c r="I75" i="7"/>
  <c r="I75" i="11"/>
  <c r="I75" i="12"/>
  <c r="I75" i="16"/>
  <c r="I76" i="7"/>
  <c r="I76" i="11"/>
  <c r="I76" i="12"/>
  <c r="I76" i="16"/>
  <c r="I77" i="7"/>
  <c r="I77" i="11"/>
  <c r="I77" i="12"/>
  <c r="I77" i="16"/>
  <c r="I78" i="7"/>
  <c r="I78" i="11"/>
  <c r="I78" i="12"/>
  <c r="I78" i="16"/>
  <c r="I79" i="7"/>
  <c r="I79" i="11"/>
  <c r="I79" i="12"/>
  <c r="I79" i="16"/>
  <c r="I80" i="7"/>
  <c r="I80" i="11"/>
  <c r="I80" i="12"/>
  <c r="I80" i="16"/>
  <c r="I33" i="7"/>
  <c r="I33" i="11"/>
  <c r="I33" i="12"/>
  <c r="I33" i="16"/>
  <c r="I34" i="7"/>
  <c r="I34" i="11"/>
  <c r="I34" i="12"/>
  <c r="I34" i="16"/>
  <c r="I35" i="7"/>
  <c r="I35" i="11"/>
  <c r="I35" i="12"/>
  <c r="I35" i="16"/>
  <c r="I36" i="7"/>
  <c r="I36" i="11"/>
  <c r="I36" i="12"/>
  <c r="I36" i="16"/>
  <c r="I37" i="7"/>
  <c r="I37" i="11"/>
  <c r="I37" i="12"/>
  <c r="I37" i="16"/>
  <c r="I38" i="7"/>
  <c r="I38" i="11"/>
  <c r="I38" i="12"/>
  <c r="I38" i="16"/>
  <c r="I39" i="7"/>
  <c r="I39" i="11"/>
  <c r="I39" i="12"/>
  <c r="I39" i="16"/>
  <c r="I40" i="7"/>
  <c r="I40" i="11"/>
  <c r="I40" i="12"/>
  <c r="I40" i="16"/>
  <c r="I41" i="7"/>
  <c r="I41" i="11"/>
  <c r="I41" i="12"/>
  <c r="I41" i="16"/>
  <c r="I42" i="7"/>
  <c r="I42" i="11"/>
  <c r="I42" i="12"/>
  <c r="I42" i="16"/>
  <c r="I43" i="7"/>
  <c r="I43" i="11"/>
  <c r="I43" i="12"/>
  <c r="I43" i="16"/>
  <c r="I44" i="7"/>
  <c r="I44" i="11"/>
  <c r="I44" i="12"/>
  <c r="I44" i="16"/>
  <c r="I45" i="7"/>
  <c r="I45" i="11"/>
  <c r="I45" i="12"/>
  <c r="I45" i="16"/>
  <c r="I46" i="7"/>
  <c r="I46" i="11"/>
  <c r="I46" i="12"/>
  <c r="I46" i="16"/>
  <c r="I47" i="7"/>
  <c r="I47" i="11"/>
  <c r="I47" i="12"/>
  <c r="I47" i="16"/>
  <c r="I48" i="7"/>
  <c r="I48" i="11"/>
  <c r="I48" i="12"/>
  <c r="I48" i="16"/>
  <c r="I49" i="7"/>
  <c r="I49" i="11"/>
  <c r="I49" i="12"/>
  <c r="I49" i="16"/>
  <c r="I50" i="7"/>
  <c r="I50" i="11"/>
  <c r="I50" i="12"/>
  <c r="I50" i="16"/>
  <c r="I51" i="7"/>
  <c r="I51" i="11"/>
  <c r="I51" i="12"/>
  <c r="I51" i="16"/>
  <c r="I4" i="7"/>
  <c r="I4" i="11"/>
  <c r="I4" i="12"/>
  <c r="I4" i="16"/>
  <c r="I5" i="7"/>
  <c r="I5" i="11"/>
  <c r="I5" i="12"/>
  <c r="I5" i="16"/>
  <c r="I6" i="7"/>
  <c r="I6" i="11"/>
  <c r="I6" i="12"/>
  <c r="I6" i="16"/>
  <c r="I7" i="7"/>
  <c r="I7" i="11"/>
  <c r="I7" i="12"/>
  <c r="I7" i="16"/>
  <c r="I8" i="7"/>
  <c r="I8" i="11"/>
  <c r="I8" i="12"/>
  <c r="I8" i="16"/>
  <c r="I9" i="7"/>
  <c r="I9" i="11"/>
  <c r="I9" i="12"/>
  <c r="I9" i="16"/>
  <c r="I10" i="7"/>
  <c r="I10" i="11"/>
  <c r="I10" i="12"/>
  <c r="I10" i="16"/>
  <c r="I11" i="7"/>
  <c r="I11" i="11"/>
  <c r="I11" i="12"/>
  <c r="I11" i="16"/>
  <c r="I12" i="7"/>
  <c r="I12" i="11"/>
  <c r="I12" i="12"/>
  <c r="I12" i="16"/>
  <c r="I13" i="7"/>
  <c r="I13" i="11"/>
  <c r="I13" i="12"/>
  <c r="I13" i="16"/>
  <c r="I14" i="7"/>
  <c r="I14" i="11"/>
  <c r="I14" i="16"/>
  <c r="I15" i="7"/>
  <c r="I15" i="11"/>
  <c r="I15" i="16"/>
  <c r="I16" i="7"/>
  <c r="I16" i="11"/>
  <c r="I16" i="12"/>
  <c r="I16" i="16"/>
  <c r="I17" i="7"/>
  <c r="I17" i="11"/>
  <c r="I17" i="12"/>
  <c r="I17" i="16"/>
  <c r="I18" i="7"/>
  <c r="I18" i="11"/>
  <c r="I18" i="12"/>
  <c r="I18" i="16"/>
  <c r="I19" i="7"/>
  <c r="I19" i="11"/>
  <c r="I19" i="12"/>
  <c r="I19" i="16"/>
  <c r="I20" i="7"/>
  <c r="I20" i="11"/>
  <c r="I20" i="12"/>
  <c r="I20" i="16"/>
  <c r="I21" i="7"/>
  <c r="I21" i="11"/>
  <c r="I21" i="12"/>
  <c r="I21" i="16"/>
  <c r="I22" i="7"/>
  <c r="I22" i="11"/>
  <c r="I22" i="12"/>
  <c r="I22" i="16"/>
  <c r="I23" i="7"/>
  <c r="I23" i="11"/>
  <c r="I23" i="12"/>
  <c r="I23" i="16"/>
  <c r="I24" i="7"/>
  <c r="I24" i="11"/>
  <c r="I24" i="12"/>
  <c r="I24" i="16"/>
  <c r="I25" i="7"/>
  <c r="I25" i="11"/>
  <c r="I25" i="12"/>
  <c r="I25" i="16"/>
  <c r="I26" i="7"/>
  <c r="I26" i="11"/>
  <c r="I26" i="12"/>
  <c r="I26" i="16"/>
  <c r="I27" i="7"/>
  <c r="I27" i="11"/>
  <c r="I27" i="12"/>
  <c r="I27" i="16"/>
  <c r="I28" i="7"/>
  <c r="I28" i="11"/>
  <c r="I28" i="12"/>
  <c r="I28" i="16"/>
  <c r="I29" i="7"/>
  <c r="I29" i="11"/>
  <c r="I29" i="12"/>
  <c r="I29" i="16"/>
  <c r="G84" i="7"/>
  <c r="G84" i="11"/>
  <c r="G84" i="12"/>
  <c r="G84" i="16"/>
  <c r="G85" i="7"/>
  <c r="G85" i="11"/>
  <c r="G85" i="12"/>
  <c r="G85" i="16"/>
  <c r="G86" i="7"/>
  <c r="G86" i="11"/>
  <c r="G86" i="12"/>
  <c r="G86" i="16"/>
  <c r="G87" i="7"/>
  <c r="G87" i="11"/>
  <c r="G87" i="12"/>
  <c r="G87" i="16"/>
  <c r="G88" i="7"/>
  <c r="G88" i="11"/>
  <c r="G88" i="12"/>
  <c r="G88" i="16"/>
  <c r="G89" i="7"/>
  <c r="G89" i="11"/>
  <c r="G89" i="12"/>
  <c r="G89" i="16"/>
  <c r="G90" i="7"/>
  <c r="G90" i="11"/>
  <c r="G90" i="12"/>
  <c r="G90" i="16"/>
  <c r="G91" i="7"/>
  <c r="G91" i="11"/>
  <c r="G91" i="12"/>
  <c r="G91" i="16"/>
  <c r="G92" i="7"/>
  <c r="G92" i="11"/>
  <c r="G92" i="12"/>
  <c r="G92" i="16"/>
  <c r="G93" i="7"/>
  <c r="G93" i="11"/>
  <c r="G93" i="12"/>
  <c r="G93" i="16"/>
  <c r="G94" i="7"/>
  <c r="G94" i="11"/>
  <c r="G94" i="12"/>
  <c r="G94" i="16"/>
  <c r="G95" i="7"/>
  <c r="G95" i="11"/>
  <c r="G95" i="12"/>
  <c r="G95" i="16"/>
  <c r="G96" i="7"/>
  <c r="G96" i="11"/>
  <c r="G96" i="12"/>
  <c r="G96" i="16"/>
  <c r="G97" i="7"/>
  <c r="G97" i="11"/>
  <c r="G97" i="12"/>
  <c r="G97" i="16"/>
  <c r="G98" i="7"/>
  <c r="G98" i="11"/>
  <c r="G98" i="12"/>
  <c r="G98" i="16"/>
  <c r="G99" i="7"/>
  <c r="G99" i="11"/>
  <c r="G99" i="12"/>
  <c r="G99" i="16"/>
  <c r="G100" i="7"/>
  <c r="G100" i="11"/>
  <c r="G100" i="12"/>
  <c r="G100" i="16"/>
  <c r="G101" i="7"/>
  <c r="G101" i="11"/>
  <c r="G101" i="12"/>
  <c r="G101" i="16"/>
  <c r="G102" i="7"/>
  <c r="G102" i="11"/>
  <c r="G102" i="12"/>
  <c r="G102" i="16"/>
  <c r="G103" i="7"/>
  <c r="G103" i="11"/>
  <c r="G103" i="12"/>
  <c r="G103" i="16"/>
  <c r="G104" i="7"/>
  <c r="G104" i="11"/>
  <c r="G104" i="12"/>
  <c r="G104" i="16"/>
  <c r="G105" i="7"/>
  <c r="G105" i="11"/>
  <c r="G105" i="12"/>
  <c r="G105" i="16"/>
  <c r="G106" i="7"/>
  <c r="G106" i="11"/>
  <c r="G106" i="12"/>
  <c r="G106" i="16"/>
  <c r="G107" i="7"/>
  <c r="G107" i="11"/>
  <c r="G107" i="12"/>
  <c r="G107" i="16"/>
  <c r="G108" i="7"/>
  <c r="G108" i="11"/>
  <c r="G108" i="12"/>
  <c r="G108" i="16"/>
  <c r="G109" i="7"/>
  <c r="G109" i="11"/>
  <c r="G109" i="12"/>
  <c r="G109" i="16"/>
  <c r="G55" i="7"/>
  <c r="G55" i="11"/>
  <c r="G55" i="12"/>
  <c r="G55" i="16"/>
  <c r="G56" i="7"/>
  <c r="G56" i="11"/>
  <c r="G56" i="12"/>
  <c r="G56" i="16"/>
  <c r="G57" i="7"/>
  <c r="G57" i="11"/>
  <c r="G57" i="12"/>
  <c r="G57" i="16"/>
  <c r="G58" i="7"/>
  <c r="G58" i="11"/>
  <c r="G58" i="12"/>
  <c r="G58" i="16"/>
  <c r="G59" i="7"/>
  <c r="G59" i="11"/>
  <c r="G59" i="12"/>
  <c r="G59" i="16"/>
  <c r="G60" i="7"/>
  <c r="G60" i="11"/>
  <c r="G60" i="12"/>
  <c r="G60" i="16"/>
  <c r="G61" i="7"/>
  <c r="G61" i="11"/>
  <c r="G61" i="12"/>
  <c r="G61" i="16"/>
  <c r="G62" i="7"/>
  <c r="G62" i="11"/>
  <c r="G62" i="12"/>
  <c r="G62" i="16"/>
  <c r="G63" i="7"/>
  <c r="G63" i="11"/>
  <c r="G63" i="12"/>
  <c r="G63" i="16"/>
  <c r="G64" i="7"/>
  <c r="G64" i="11"/>
  <c r="G64" i="12"/>
  <c r="G64" i="16"/>
  <c r="G65" i="7"/>
  <c r="G65" i="11"/>
  <c r="G65" i="12"/>
  <c r="G65" i="16"/>
  <c r="G66" i="7"/>
  <c r="G66" i="11"/>
  <c r="G66" i="12"/>
  <c r="G66" i="16"/>
  <c r="G67" i="7"/>
  <c r="G67" i="11"/>
  <c r="G67" i="12"/>
  <c r="G67" i="16"/>
  <c r="G68" i="7"/>
  <c r="G68" i="11"/>
  <c r="G68" i="12"/>
  <c r="G68" i="16"/>
  <c r="G69" i="7"/>
  <c r="G69" i="11"/>
  <c r="G69" i="12"/>
  <c r="G69" i="16"/>
  <c r="G70" i="7"/>
  <c r="G70" i="11"/>
  <c r="G70" i="12"/>
  <c r="G70" i="16"/>
  <c r="G71" i="7"/>
  <c r="G71" i="11"/>
  <c r="G71" i="12"/>
  <c r="G71" i="16"/>
  <c r="G72" i="7"/>
  <c r="G72" i="11"/>
  <c r="G72" i="12"/>
  <c r="G72" i="16"/>
  <c r="G73" i="7"/>
  <c r="G73" i="11"/>
  <c r="G73" i="12"/>
  <c r="G73" i="16"/>
  <c r="G74" i="7"/>
  <c r="G74" i="11"/>
  <c r="G74" i="12"/>
  <c r="G74" i="16"/>
  <c r="G75" i="7"/>
  <c r="G75" i="11"/>
  <c r="G75" i="12"/>
  <c r="G75" i="16"/>
  <c r="G76" i="7"/>
  <c r="G76" i="11"/>
  <c r="G76" i="12"/>
  <c r="G76" i="16"/>
  <c r="G77" i="7"/>
  <c r="G77" i="11"/>
  <c r="G77" i="12"/>
  <c r="G77" i="16"/>
  <c r="G78" i="7"/>
  <c r="G78" i="11"/>
  <c r="G78" i="12"/>
  <c r="G78" i="16"/>
  <c r="G79" i="7"/>
  <c r="G79" i="11"/>
  <c r="G79" i="12"/>
  <c r="G79" i="16"/>
  <c r="G80" i="7"/>
  <c r="G80" i="11"/>
  <c r="G80" i="12"/>
  <c r="G80" i="16"/>
  <c r="G33" i="7"/>
  <c r="G33" i="11"/>
  <c r="G33" i="12"/>
  <c r="G33" i="16"/>
  <c r="G34" i="7"/>
  <c r="G34" i="11"/>
  <c r="G34" i="12"/>
  <c r="G34" i="16"/>
  <c r="G35" i="7"/>
  <c r="G35" i="11"/>
  <c r="G35" i="12"/>
  <c r="G35" i="16"/>
  <c r="G36" i="7"/>
  <c r="G36" i="11"/>
  <c r="G36" i="12"/>
  <c r="G36" i="16"/>
  <c r="G37" i="7"/>
  <c r="G37" i="11"/>
  <c r="G37" i="12"/>
  <c r="G37" i="16"/>
  <c r="G38" i="7"/>
  <c r="G38" i="11"/>
  <c r="G38" i="12"/>
  <c r="G38" i="16"/>
  <c r="G39" i="7"/>
  <c r="G39" i="11"/>
  <c r="G39" i="12"/>
  <c r="G39" i="16"/>
  <c r="G40" i="7"/>
  <c r="G40" i="11"/>
  <c r="G40" i="12"/>
  <c r="G40" i="16"/>
  <c r="G41" i="7"/>
  <c r="G41" i="11"/>
  <c r="G41" i="12"/>
  <c r="G41" i="16"/>
  <c r="G42" i="7"/>
  <c r="G42" i="11"/>
  <c r="G42" i="12"/>
  <c r="G42" i="16"/>
  <c r="G43" i="7"/>
  <c r="G43" i="11"/>
  <c r="G43" i="12"/>
  <c r="G43" i="16"/>
  <c r="G44" i="7"/>
  <c r="G44" i="11"/>
  <c r="G44" i="12"/>
  <c r="G44" i="16"/>
  <c r="G45" i="7"/>
  <c r="G45" i="11"/>
  <c r="G45" i="12"/>
  <c r="G45" i="16"/>
  <c r="G46" i="7"/>
  <c r="G46" i="11"/>
  <c r="G46" i="12"/>
  <c r="G46" i="16"/>
  <c r="G47" i="7"/>
  <c r="G47" i="11"/>
  <c r="G47" i="12"/>
  <c r="G47" i="16"/>
  <c r="G48" i="7"/>
  <c r="G48" i="11"/>
  <c r="G48" i="12"/>
  <c r="G48" i="16"/>
  <c r="G49" i="7"/>
  <c r="G49" i="11"/>
  <c r="G49" i="12"/>
  <c r="G49" i="16"/>
  <c r="G50" i="7"/>
  <c r="G50" i="11"/>
  <c r="G50" i="12"/>
  <c r="G50" i="16"/>
  <c r="G51" i="7"/>
  <c r="G51" i="11"/>
  <c r="G51" i="12"/>
  <c r="G51" i="16"/>
  <c r="G4" i="7"/>
  <c r="G4" i="11"/>
  <c r="G4" i="12"/>
  <c r="G4" i="16"/>
  <c r="G5" i="7"/>
  <c r="G5" i="11"/>
  <c r="G5" i="12"/>
  <c r="G5" i="16"/>
  <c r="G6" i="7"/>
  <c r="G6" i="11"/>
  <c r="G6" i="12"/>
  <c r="G6" i="16"/>
  <c r="G7" i="7"/>
  <c r="G7" i="11"/>
  <c r="G7" i="12"/>
  <c r="G7" i="16"/>
  <c r="G8" i="7"/>
  <c r="G8" i="11"/>
  <c r="G8" i="12"/>
  <c r="G8" i="16"/>
  <c r="G9" i="7"/>
  <c r="G9" i="11"/>
  <c r="G9" i="12"/>
  <c r="G9" i="16"/>
  <c r="G10" i="7"/>
  <c r="G10" i="11"/>
  <c r="G10" i="12"/>
  <c r="G10" i="16"/>
  <c r="G11" i="7"/>
  <c r="G11" i="11"/>
  <c r="G11" i="12"/>
  <c r="G11" i="16"/>
  <c r="G12" i="7"/>
  <c r="G12" i="11"/>
  <c r="G12" i="12"/>
  <c r="G12" i="16"/>
  <c r="G13" i="7"/>
  <c r="G13" i="11"/>
  <c r="G13" i="12"/>
  <c r="G13" i="16"/>
  <c r="G14" i="7"/>
  <c r="G14" i="11"/>
  <c r="G14" i="12"/>
  <c r="G14" i="16"/>
  <c r="G15" i="7"/>
  <c r="G15" i="11"/>
  <c r="G15" i="12"/>
  <c r="G15" i="16"/>
  <c r="G16" i="7"/>
  <c r="G16" i="11"/>
  <c r="G16" i="12"/>
  <c r="G16" i="16"/>
  <c r="G17" i="7"/>
  <c r="G17" i="11"/>
  <c r="G17" i="12"/>
  <c r="G17" i="16"/>
  <c r="G18" i="7"/>
  <c r="G18" i="11"/>
  <c r="G18" i="12"/>
  <c r="G18" i="16"/>
  <c r="G19" i="7"/>
  <c r="G19" i="11"/>
  <c r="G19" i="12"/>
  <c r="G19" i="16"/>
  <c r="G20" i="7"/>
  <c r="G20" i="11"/>
  <c r="G20" i="12"/>
  <c r="G20" i="16"/>
  <c r="G21" i="7"/>
  <c r="G21" i="11"/>
  <c r="G21" i="12"/>
  <c r="G21" i="16"/>
  <c r="G22" i="7"/>
  <c r="G22" i="11"/>
  <c r="G22" i="12"/>
  <c r="G22" i="16"/>
  <c r="G23" i="7"/>
  <c r="G23" i="11"/>
  <c r="G23" i="12"/>
  <c r="G23" i="16"/>
  <c r="G24" i="7"/>
  <c r="G24" i="11"/>
  <c r="G24" i="12"/>
  <c r="G24" i="16"/>
  <c r="G25" i="7"/>
  <c r="G25" i="11"/>
  <c r="G25" i="12"/>
  <c r="G25" i="16"/>
  <c r="G26" i="7"/>
  <c r="G26" i="11"/>
  <c r="G26" i="12"/>
  <c r="G26" i="16"/>
  <c r="G27" i="7"/>
  <c r="G27" i="11"/>
  <c r="G27" i="12"/>
  <c r="G27" i="16"/>
  <c r="G28" i="7"/>
  <c r="G28" i="11"/>
  <c r="G28" i="12"/>
  <c r="G28" i="16"/>
  <c r="G29" i="7"/>
  <c r="G29" i="11"/>
  <c r="G29" i="12"/>
  <c r="G29" i="16"/>
  <c r="E84" i="7"/>
  <c r="E84" i="11"/>
  <c r="E84" i="12"/>
  <c r="E84" i="16"/>
  <c r="E85" i="7"/>
  <c r="E85" i="11"/>
  <c r="E85" i="12"/>
  <c r="E85" i="16"/>
  <c r="E86" i="7"/>
  <c r="E86" i="11"/>
  <c r="E86" i="12"/>
  <c r="E86" i="16"/>
  <c r="E87" i="7"/>
  <c r="E87" i="11"/>
  <c r="E87" i="12"/>
  <c r="E87" i="16"/>
  <c r="E88" i="7"/>
  <c r="E88" i="11"/>
  <c r="E88" i="12"/>
  <c r="E88" i="16"/>
  <c r="E89" i="7"/>
  <c r="E89" i="11"/>
  <c r="E89" i="12"/>
  <c r="E89" i="16"/>
  <c r="E90" i="7"/>
  <c r="E90" i="11"/>
  <c r="E90" i="12"/>
  <c r="E90" i="16"/>
  <c r="E91" i="7"/>
  <c r="E91" i="11"/>
  <c r="E91" i="12"/>
  <c r="E91" i="16"/>
  <c r="E92" i="7"/>
  <c r="E92" i="11"/>
  <c r="E92" i="12"/>
  <c r="E92" i="16"/>
  <c r="E93" i="7"/>
  <c r="E93" i="11"/>
  <c r="E93" i="12"/>
  <c r="E93" i="16"/>
  <c r="E94" i="7"/>
  <c r="E94" i="11"/>
  <c r="E94" i="12"/>
  <c r="E94" i="16"/>
  <c r="E95" i="7"/>
  <c r="E95" i="11"/>
  <c r="E95" i="12"/>
  <c r="E95" i="16"/>
  <c r="E96" i="7"/>
  <c r="E96" i="11"/>
  <c r="E96" i="12"/>
  <c r="E96" i="16"/>
  <c r="E97" i="7"/>
  <c r="E97" i="11"/>
  <c r="E97" i="12"/>
  <c r="E97" i="16"/>
  <c r="E98" i="7"/>
  <c r="E98" i="11"/>
  <c r="E98" i="12"/>
  <c r="E98" i="16"/>
  <c r="E99" i="7"/>
  <c r="E99" i="11"/>
  <c r="E99" i="12"/>
  <c r="E99" i="16"/>
  <c r="E100" i="7"/>
  <c r="E100" i="11"/>
  <c r="E100" i="12"/>
  <c r="E100" i="16"/>
  <c r="E101" i="7"/>
  <c r="E101" i="11"/>
  <c r="E101" i="12"/>
  <c r="E101" i="16"/>
  <c r="E102" i="7"/>
  <c r="E102" i="11"/>
  <c r="E102" i="12"/>
  <c r="E102" i="16"/>
  <c r="E103" i="17"/>
  <c r="E103" i="7"/>
  <c r="E103" i="11"/>
  <c r="E103" i="12" s="1"/>
  <c r="E103" i="16"/>
  <c r="E104" i="7"/>
  <c r="E104" i="11"/>
  <c r="E104" i="12"/>
  <c r="E104" i="16"/>
  <c r="E105" i="7"/>
  <c r="E105" i="11"/>
  <c r="E105" i="12"/>
  <c r="E105" i="16"/>
  <c r="E106" i="7"/>
  <c r="E106" i="11"/>
  <c r="E106" i="12"/>
  <c r="E106" i="16"/>
  <c r="E107" i="17"/>
  <c r="E107" i="7"/>
  <c r="E107" i="11"/>
  <c r="E107" i="12" s="1"/>
  <c r="E108" i="17" s="1"/>
  <c r="E107" i="16"/>
  <c r="E108" i="7"/>
  <c r="E108" i="11"/>
  <c r="E108" i="12"/>
  <c r="E108" i="16"/>
  <c r="E109" i="7"/>
  <c r="E109" i="11"/>
  <c r="E109" i="12"/>
  <c r="E109" i="16"/>
  <c r="E55" i="7"/>
  <c r="E55" i="11"/>
  <c r="E55" i="12"/>
  <c r="E55" i="16"/>
  <c r="E56" i="7"/>
  <c r="E56" i="11"/>
  <c r="E56" i="12"/>
  <c r="E56" i="16"/>
  <c r="E57" i="7"/>
  <c r="E57" i="11"/>
  <c r="E57" i="12"/>
  <c r="E57" i="16"/>
  <c r="E58" i="7"/>
  <c r="E58" i="11"/>
  <c r="E58" i="12"/>
  <c r="E58" i="16"/>
  <c r="E59" i="7"/>
  <c r="E59" i="11"/>
  <c r="E59" i="12"/>
  <c r="E59" i="16"/>
  <c r="E60" i="7"/>
  <c r="E60" i="11"/>
  <c r="E60" i="12"/>
  <c r="E60" i="16"/>
  <c r="E61" i="7"/>
  <c r="E61" i="11"/>
  <c r="E61" i="12"/>
  <c r="E61" i="16"/>
  <c r="E62" i="7"/>
  <c r="E62" i="11"/>
  <c r="E62" i="12"/>
  <c r="E62" i="16"/>
  <c r="E63" i="7"/>
  <c r="E63" i="11"/>
  <c r="E63" i="12"/>
  <c r="E63" i="16"/>
  <c r="E64" i="7"/>
  <c r="E64" i="11"/>
  <c r="E64" i="12"/>
  <c r="E64" i="16"/>
  <c r="E65" i="7"/>
  <c r="E65" i="11"/>
  <c r="E65" i="12"/>
  <c r="E65" i="16"/>
  <c r="E66" i="7"/>
  <c r="E66" i="11"/>
  <c r="E66" i="12"/>
  <c r="E66" i="16"/>
  <c r="E67" i="7"/>
  <c r="E67" i="11"/>
  <c r="E67" i="12"/>
  <c r="E67" i="16"/>
  <c r="E68" i="7"/>
  <c r="E68" i="11"/>
  <c r="E68" i="12"/>
  <c r="E68" i="16"/>
  <c r="E69" i="7"/>
  <c r="E69" i="11"/>
  <c r="E69" i="12"/>
  <c r="E69" i="16"/>
  <c r="E70" i="7"/>
  <c r="E70" i="11"/>
  <c r="E70" i="12"/>
  <c r="E70" i="16"/>
  <c r="E71" i="7"/>
  <c r="E71" i="11"/>
  <c r="E71" i="12"/>
  <c r="E71" i="16"/>
  <c r="E72" i="7"/>
  <c r="E72" i="11"/>
  <c r="E72" i="12"/>
  <c r="E72" i="16"/>
  <c r="E73" i="7"/>
  <c r="E73" i="11"/>
  <c r="E73" i="12"/>
  <c r="E73" i="16"/>
  <c r="E74" i="7"/>
  <c r="E74" i="11"/>
  <c r="E74" i="12"/>
  <c r="E74" i="16"/>
  <c r="E75" i="7"/>
  <c r="E75" i="11"/>
  <c r="E75" i="12"/>
  <c r="E75" i="16"/>
  <c r="E76" i="7"/>
  <c r="E76" i="11"/>
  <c r="E76" i="12"/>
  <c r="E76" i="16"/>
  <c r="E77" i="7"/>
  <c r="E77" i="11"/>
  <c r="E77" i="12"/>
  <c r="E77" i="16"/>
  <c r="E78" i="7"/>
  <c r="E78" i="11"/>
  <c r="E78" i="12"/>
  <c r="E78" i="16"/>
  <c r="E79" i="7"/>
  <c r="E79" i="11"/>
  <c r="E79" i="12"/>
  <c r="E79" i="16"/>
  <c r="E80" i="7"/>
  <c r="E80" i="11"/>
  <c r="E80" i="12"/>
  <c r="E80" i="16"/>
  <c r="E33" i="7"/>
  <c r="E33" i="11"/>
  <c r="E33" i="12"/>
  <c r="E33" i="16"/>
  <c r="E34" i="7"/>
  <c r="E34" i="11"/>
  <c r="E34" i="12"/>
  <c r="E34" i="16"/>
  <c r="E35" i="7"/>
  <c r="E35" i="11"/>
  <c r="E35" i="12"/>
  <c r="E35" i="16"/>
  <c r="E36" i="7"/>
  <c r="E36" i="11"/>
  <c r="E36" i="12"/>
  <c r="E36" i="16"/>
  <c r="E37" i="7"/>
  <c r="E37" i="11"/>
  <c r="E37" i="12"/>
  <c r="E37" i="16"/>
  <c r="E38" i="7"/>
  <c r="E38" i="11"/>
  <c r="E38" i="12"/>
  <c r="E38" i="16"/>
  <c r="E39" i="7"/>
  <c r="E39" i="11"/>
  <c r="E39" i="12"/>
  <c r="E39" i="16"/>
  <c r="E40" i="7"/>
  <c r="E40" i="11"/>
  <c r="E40" i="12"/>
  <c r="E40" i="16"/>
  <c r="E41" i="7"/>
  <c r="E41" i="11"/>
  <c r="E41" i="12"/>
  <c r="E41" i="16"/>
  <c r="E42" i="7"/>
  <c r="E42" i="11"/>
  <c r="E42" i="12"/>
  <c r="E42" i="16"/>
  <c r="E43" i="7"/>
  <c r="E43" i="11"/>
  <c r="E43" i="12"/>
  <c r="E43" i="16"/>
  <c r="E44" i="7"/>
  <c r="E44" i="11"/>
  <c r="E44" i="12"/>
  <c r="E44" i="16"/>
  <c r="E45" i="7"/>
  <c r="E45" i="11"/>
  <c r="E45" i="12"/>
  <c r="E45" i="16"/>
  <c r="E46" i="7"/>
  <c r="E46" i="11"/>
  <c r="E46" i="12"/>
  <c r="E46" i="16"/>
  <c r="E47" i="7"/>
  <c r="E47" i="11"/>
  <c r="E47" i="12"/>
  <c r="E47" i="16"/>
  <c r="E48" i="7"/>
  <c r="E48" i="11"/>
  <c r="E48" i="12"/>
  <c r="E48" i="16"/>
  <c r="E49" i="7"/>
  <c r="E49" i="11"/>
  <c r="E49" i="12"/>
  <c r="E49" i="16"/>
  <c r="E50" i="7"/>
  <c r="E50" i="11"/>
  <c r="E50" i="12"/>
  <c r="E50" i="16"/>
  <c r="E51" i="7"/>
  <c r="E51" i="11"/>
  <c r="E51" i="12"/>
  <c r="E51" i="16"/>
  <c r="E4" i="7"/>
  <c r="E4" i="11"/>
  <c r="E4" i="12"/>
  <c r="E4" i="16"/>
  <c r="E5" i="7"/>
  <c r="E5" i="11"/>
  <c r="E5" i="12"/>
  <c r="E5" i="16"/>
  <c r="E6" i="7"/>
  <c r="E6" i="11"/>
  <c r="E6" i="12"/>
  <c r="E6" i="16"/>
  <c r="E7" i="7"/>
  <c r="E7" i="11"/>
  <c r="E7" i="12"/>
  <c r="E7" i="16"/>
  <c r="E8" i="7"/>
  <c r="E8" i="11"/>
  <c r="E8" i="12"/>
  <c r="E8" i="16"/>
  <c r="E9" i="7"/>
  <c r="E9" i="11"/>
  <c r="E9" i="12"/>
  <c r="E9" i="16"/>
  <c r="E10" i="7"/>
  <c r="E10" i="11"/>
  <c r="E10" i="12"/>
  <c r="E10" i="16"/>
  <c r="E11" i="7"/>
  <c r="E11" i="11"/>
  <c r="E11" i="12"/>
  <c r="E11" i="16"/>
  <c r="E12" i="7"/>
  <c r="E12" i="11"/>
  <c r="E12" i="12"/>
  <c r="E12" i="16"/>
  <c r="E13" i="7"/>
  <c r="E13" i="11"/>
  <c r="E13" i="12"/>
  <c r="E13" i="16"/>
  <c r="E14" i="7"/>
  <c r="E14" i="11"/>
  <c r="E14" i="12"/>
  <c r="E14" i="16"/>
  <c r="E15" i="7"/>
  <c r="E15" i="11"/>
  <c r="E15" i="12"/>
  <c r="E15" i="16"/>
  <c r="E16" i="7"/>
  <c r="E16" i="11"/>
  <c r="E16" i="12"/>
  <c r="E16" i="16"/>
  <c r="E17" i="7"/>
  <c r="E17" i="11"/>
  <c r="E17" i="12"/>
  <c r="E17" i="16"/>
  <c r="E18" i="7"/>
  <c r="E18" i="11"/>
  <c r="E18" i="12"/>
  <c r="E18" i="16"/>
  <c r="E19" i="7"/>
  <c r="E19" i="11"/>
  <c r="E19" i="12"/>
  <c r="E19" i="16"/>
  <c r="E20" i="7"/>
  <c r="E20" i="11"/>
  <c r="E20" i="12"/>
  <c r="E20" i="16"/>
  <c r="E21" i="7"/>
  <c r="E21" i="11"/>
  <c r="E21" i="12"/>
  <c r="E21" i="16"/>
  <c r="E22" i="7"/>
  <c r="E22" i="11"/>
  <c r="E22" i="12"/>
  <c r="E22" i="16"/>
  <c r="E23" i="7"/>
  <c r="E23" i="11"/>
  <c r="E23" i="12"/>
  <c r="E23" i="16"/>
  <c r="E24" i="7"/>
  <c r="E24" i="11"/>
  <c r="E24" i="12"/>
  <c r="E24" i="16"/>
  <c r="E25" i="7"/>
  <c r="E25" i="11"/>
  <c r="E25" i="12"/>
  <c r="E25" i="16"/>
  <c r="E26" i="7"/>
  <c r="E26" i="11"/>
  <c r="E26" i="12"/>
  <c r="E26" i="16"/>
  <c r="E27" i="7"/>
  <c r="E27" i="11"/>
  <c r="E27" i="12"/>
  <c r="E27" i="16"/>
  <c r="E28" i="7"/>
  <c r="E28" i="11"/>
  <c r="E28" i="12"/>
  <c r="E28" i="16"/>
  <c r="E29" i="7"/>
  <c r="E29" i="11"/>
  <c r="E29" i="12"/>
  <c r="E29" i="16"/>
  <c r="C84" i="7"/>
  <c r="C84" i="11"/>
  <c r="C84" i="12"/>
  <c r="C84" i="16"/>
  <c r="C85" i="7"/>
  <c r="C85" i="11"/>
  <c r="C85" i="12"/>
  <c r="C85" i="16"/>
  <c r="C86" i="7"/>
  <c r="C86" i="11"/>
  <c r="C86" i="12"/>
  <c r="C86" i="16"/>
  <c r="C87" i="7"/>
  <c r="C87" i="11"/>
  <c r="C87" i="12"/>
  <c r="C87" i="16"/>
  <c r="C88" i="7"/>
  <c r="C88" i="11"/>
  <c r="C88" i="12"/>
  <c r="C88" i="16"/>
  <c r="C89" i="7"/>
  <c r="C89" i="11"/>
  <c r="C89" i="12"/>
  <c r="C89" i="16"/>
  <c r="C90" i="7"/>
  <c r="C90" i="11"/>
  <c r="C90" i="12"/>
  <c r="C90" i="16"/>
  <c r="C91" i="7"/>
  <c r="C91" i="11"/>
  <c r="C91" i="12"/>
  <c r="C91" i="16"/>
  <c r="C92" i="7"/>
  <c r="C92" i="11"/>
  <c r="C92" i="12"/>
  <c r="C92" i="16"/>
  <c r="C93" i="7"/>
  <c r="C93" i="11"/>
  <c r="C93" i="12"/>
  <c r="C93" i="16"/>
  <c r="C94" i="7"/>
  <c r="C94" i="11"/>
  <c r="C94" i="12"/>
  <c r="C94" i="16"/>
  <c r="C95" i="7"/>
  <c r="C95" i="11"/>
  <c r="C95" i="12"/>
  <c r="C95" i="16"/>
  <c r="C96" i="7"/>
  <c r="C96" i="11"/>
  <c r="C96" i="12"/>
  <c r="C96" i="16"/>
  <c r="C97" i="7"/>
  <c r="C97" i="11"/>
  <c r="C97" i="12"/>
  <c r="C97" i="16"/>
  <c r="C98" i="7"/>
  <c r="C98" i="11"/>
  <c r="C98" i="12"/>
  <c r="C98" i="16"/>
  <c r="C99" i="7"/>
  <c r="C99" i="11"/>
  <c r="C99" i="12"/>
  <c r="C99" i="16"/>
  <c r="C100" i="7"/>
  <c r="C100" i="11"/>
  <c r="C100" i="12"/>
  <c r="C100" i="16"/>
  <c r="C101" i="7"/>
  <c r="C101" i="11"/>
  <c r="C101" i="12"/>
  <c r="C101" i="16"/>
  <c r="C102" i="7"/>
  <c r="C102" i="11"/>
  <c r="C102" i="12"/>
  <c r="C102" i="16"/>
  <c r="C103" i="7"/>
  <c r="C103" i="11"/>
  <c r="C103" i="12"/>
  <c r="C103" i="16"/>
  <c r="C104" i="7"/>
  <c r="C104" i="11"/>
  <c r="C104" i="12"/>
  <c r="C104" i="16"/>
  <c r="C105" i="7"/>
  <c r="C105" i="11"/>
  <c r="C105" i="12"/>
  <c r="C105" i="16"/>
  <c r="C106" i="7"/>
  <c r="C106" i="11"/>
  <c r="C106" i="12"/>
  <c r="C106" i="16"/>
  <c r="C107" i="7"/>
  <c r="C107" i="11"/>
  <c r="C107" i="12"/>
  <c r="C107" i="16"/>
  <c r="C108" i="7"/>
  <c r="C108" i="11"/>
  <c r="C108" i="12"/>
  <c r="C108" i="16"/>
  <c r="C109" i="7"/>
  <c r="C109" i="11"/>
  <c r="C109" i="12"/>
  <c r="C109" i="16"/>
  <c r="C55" i="7"/>
  <c r="C55" i="11"/>
  <c r="C55" i="12"/>
  <c r="C55" i="16"/>
  <c r="C56" i="7"/>
  <c r="C56" i="11"/>
  <c r="C56" i="12"/>
  <c r="C56" i="16"/>
  <c r="C57" i="7"/>
  <c r="C57" i="11"/>
  <c r="C57" i="12"/>
  <c r="C57" i="16"/>
  <c r="C58" i="7"/>
  <c r="C58" i="11"/>
  <c r="C58" i="12"/>
  <c r="C58" i="16"/>
  <c r="C59" i="7"/>
  <c r="C59" i="11"/>
  <c r="C59" i="12"/>
  <c r="C59" i="16"/>
  <c r="C60" i="7"/>
  <c r="C60" i="11"/>
  <c r="C60" i="12"/>
  <c r="C60" i="16"/>
  <c r="C61" i="7"/>
  <c r="C61" i="11"/>
  <c r="C61" i="12"/>
  <c r="C61" i="16"/>
  <c r="C62" i="7"/>
  <c r="C62" i="11"/>
  <c r="C62" i="12"/>
  <c r="C62" i="16"/>
  <c r="C63" i="7"/>
  <c r="C63" i="11"/>
  <c r="C63" i="12"/>
  <c r="C63" i="16"/>
  <c r="C64" i="7"/>
  <c r="C64" i="11"/>
  <c r="C64" i="12"/>
  <c r="C64" i="16"/>
  <c r="C65" i="7"/>
  <c r="C65" i="11"/>
  <c r="C65" i="12"/>
  <c r="C65" i="16"/>
  <c r="C66" i="7"/>
  <c r="C66" i="11"/>
  <c r="C66" i="12"/>
  <c r="C66" i="16"/>
  <c r="C67" i="7"/>
  <c r="C67" i="11"/>
  <c r="C67" i="12"/>
  <c r="C67" i="16"/>
  <c r="C68" i="7"/>
  <c r="C68" i="11"/>
  <c r="C68" i="12"/>
  <c r="C68" i="16"/>
  <c r="C69" i="7"/>
  <c r="C69" i="11"/>
  <c r="C69" i="12"/>
  <c r="C69" i="16"/>
  <c r="C70" i="7"/>
  <c r="C70" i="11"/>
  <c r="C70" i="12"/>
  <c r="C70" i="16"/>
  <c r="C71" i="7"/>
  <c r="C71" i="11"/>
  <c r="C71" i="12"/>
  <c r="C71" i="16"/>
  <c r="C72" i="7"/>
  <c r="C72" i="11"/>
  <c r="C72" i="12"/>
  <c r="C72" i="16"/>
  <c r="C73" i="7"/>
  <c r="C73" i="11"/>
  <c r="C73" i="12"/>
  <c r="C73" i="16"/>
  <c r="C74" i="7"/>
  <c r="C74" i="11"/>
  <c r="C74" i="12"/>
  <c r="C74" i="16"/>
  <c r="C75" i="7"/>
  <c r="C75" i="11"/>
  <c r="C75" i="12"/>
  <c r="C75" i="16"/>
  <c r="C76" i="7"/>
  <c r="C76" i="11"/>
  <c r="C76" i="12"/>
  <c r="C76" i="16"/>
  <c r="C77" i="7"/>
  <c r="C77" i="11"/>
  <c r="C77" i="12"/>
  <c r="C77" i="16"/>
  <c r="C78" i="7"/>
  <c r="C78" i="11"/>
  <c r="C78" i="12"/>
  <c r="C78" i="16"/>
  <c r="C79" i="7"/>
  <c r="C79" i="11"/>
  <c r="C79" i="12"/>
  <c r="C79" i="16"/>
  <c r="C80" i="7"/>
  <c r="C80" i="11"/>
  <c r="C80" i="12"/>
  <c r="C80" i="16"/>
  <c r="Q51" i="7"/>
  <c r="Q51" i="11"/>
  <c r="Q51" i="12"/>
  <c r="Q51" i="16"/>
  <c r="C51" i="7"/>
  <c r="C51" i="11"/>
  <c r="C51" i="12"/>
  <c r="C51" i="16"/>
  <c r="Q50" i="7"/>
  <c r="Q50" i="11"/>
  <c r="Q50" i="12"/>
  <c r="Q50" i="16"/>
  <c r="C50" i="7"/>
  <c r="C50" i="11"/>
  <c r="C50" i="12"/>
  <c r="C50" i="16"/>
  <c r="Q49" i="7"/>
  <c r="Q49" i="11"/>
  <c r="Q49" i="12"/>
  <c r="Q49" i="16"/>
  <c r="C49" i="7"/>
  <c r="C49" i="11"/>
  <c r="C49" i="12"/>
  <c r="C49" i="16"/>
  <c r="Q48" i="7"/>
  <c r="Q48" i="11"/>
  <c r="Q48" i="12"/>
  <c r="Q48" i="16"/>
  <c r="C48" i="7"/>
  <c r="C48" i="11"/>
  <c r="C48" i="12"/>
  <c r="C48" i="16"/>
  <c r="Q47" i="7"/>
  <c r="Q47" i="11"/>
  <c r="Q47" i="12"/>
  <c r="Q47" i="16"/>
  <c r="C47" i="7"/>
  <c r="C47" i="11"/>
  <c r="C47" i="12"/>
  <c r="C47" i="16"/>
  <c r="Q46" i="7"/>
  <c r="Q46" i="11"/>
  <c r="Q46" i="12"/>
  <c r="Q46" i="16"/>
  <c r="C46" i="7"/>
  <c r="C46" i="11"/>
  <c r="C46" i="12"/>
  <c r="C46" i="16"/>
  <c r="Q45" i="7"/>
  <c r="Q45" i="11"/>
  <c r="Q45" i="12"/>
  <c r="Q45" i="16"/>
  <c r="C45" i="7"/>
  <c r="C45" i="11"/>
  <c r="C45" i="12"/>
  <c r="C45" i="16"/>
  <c r="Q44" i="7"/>
  <c r="Q44" i="11"/>
  <c r="Q44" i="12"/>
  <c r="Q44" i="16"/>
  <c r="C44" i="7"/>
  <c r="C44" i="11"/>
  <c r="C44" i="12"/>
  <c r="C44" i="16"/>
  <c r="Q43" i="7"/>
  <c r="Q43" i="11"/>
  <c r="Q43" i="12"/>
  <c r="Q43" i="16"/>
  <c r="C43" i="7"/>
  <c r="C43" i="11"/>
  <c r="C43" i="12"/>
  <c r="C43" i="16"/>
  <c r="Q42" i="7"/>
  <c r="Q42" i="11"/>
  <c r="Q42" i="12"/>
  <c r="Q42" i="16"/>
  <c r="C42" i="7"/>
  <c r="C42" i="11"/>
  <c r="C42" i="12"/>
  <c r="C42" i="16"/>
  <c r="Q41" i="7"/>
  <c r="Q41" i="11"/>
  <c r="Q41" i="12"/>
  <c r="Q41" i="16"/>
  <c r="C41" i="7"/>
  <c r="C41" i="11"/>
  <c r="C41" i="12"/>
  <c r="C41" i="16"/>
  <c r="Q40" i="7"/>
  <c r="Q40" i="11"/>
  <c r="Q40" i="12"/>
  <c r="Q40" i="16"/>
  <c r="C40" i="7"/>
  <c r="C40" i="11"/>
  <c r="C40" i="12"/>
  <c r="C40" i="16"/>
  <c r="Q39" i="7"/>
  <c r="Q39" i="11"/>
  <c r="Q39" i="12"/>
  <c r="Q39" i="16"/>
  <c r="C39" i="7"/>
  <c r="C39" i="11"/>
  <c r="C39" i="12"/>
  <c r="C39" i="16"/>
  <c r="Q38" i="7"/>
  <c r="Q38" i="11"/>
  <c r="Q38" i="12"/>
  <c r="Q38" i="16"/>
  <c r="C38" i="7"/>
  <c r="C38" i="11"/>
  <c r="C38" i="12"/>
  <c r="C38" i="16"/>
  <c r="Q37" i="7"/>
  <c r="Q37" i="11"/>
  <c r="Q37" i="12"/>
  <c r="Q37" i="16"/>
  <c r="C37" i="7"/>
  <c r="C37" i="11"/>
  <c r="C37" i="12"/>
  <c r="C37" i="16"/>
  <c r="Q36" i="7"/>
  <c r="Q36" i="11"/>
  <c r="Q36" i="12"/>
  <c r="Q36" i="16"/>
  <c r="C36" i="7"/>
  <c r="C36" i="11"/>
  <c r="C36" i="12"/>
  <c r="C36" i="16"/>
  <c r="Q35" i="7"/>
  <c r="Q35" i="11"/>
  <c r="Q35" i="12"/>
  <c r="Q35" i="16"/>
  <c r="C35" i="7"/>
  <c r="C35" i="11"/>
  <c r="C35" i="12"/>
  <c r="C35" i="16"/>
  <c r="Q34" i="7"/>
  <c r="Q34" i="11"/>
  <c r="Q34" i="12"/>
  <c r="Q34" i="16"/>
  <c r="C34" i="7"/>
  <c r="C34" i="11"/>
  <c r="C34" i="12"/>
  <c r="C34" i="16"/>
  <c r="Q33" i="7"/>
  <c r="Q33" i="11"/>
  <c r="Q33" i="12"/>
  <c r="Q33" i="16"/>
  <c r="C33" i="7"/>
  <c r="C33" i="11"/>
  <c r="C33" i="12"/>
  <c r="C33" i="16"/>
  <c r="BA4"/>
  <c r="BC4"/>
  <c r="BA5"/>
  <c r="BC5"/>
  <c r="BA6"/>
  <c r="BC6"/>
  <c r="BA7"/>
  <c r="BC7"/>
  <c r="BA8"/>
  <c r="BC8"/>
  <c r="BA9"/>
  <c r="BC9"/>
  <c r="BA10"/>
  <c r="BC10"/>
  <c r="BA11"/>
  <c r="BC11"/>
  <c r="BA12"/>
  <c r="BC12"/>
  <c r="BA13"/>
  <c r="BC13"/>
  <c r="BA14"/>
  <c r="BC14"/>
  <c r="BA15"/>
  <c r="BC15"/>
  <c r="BA16"/>
  <c r="BC16"/>
  <c r="BA17"/>
  <c r="BC17"/>
  <c r="BA18"/>
  <c r="BC18"/>
  <c r="BA19"/>
  <c r="BC19"/>
  <c r="BA20"/>
  <c r="BC20"/>
  <c r="BA21"/>
  <c r="BC21"/>
  <c r="BA22"/>
  <c r="BC22"/>
  <c r="BA23"/>
  <c r="BC23"/>
  <c r="BA24"/>
  <c r="BC24"/>
  <c r="BA25"/>
  <c r="BC25"/>
  <c r="BA26"/>
  <c r="BC26"/>
  <c r="BA27"/>
  <c r="BC27"/>
  <c r="BA28"/>
  <c r="BC28"/>
  <c r="BA29"/>
  <c r="BC29"/>
  <c r="BA33"/>
  <c r="BC33"/>
  <c r="BA34"/>
  <c r="BC34"/>
  <c r="BA35"/>
  <c r="BC35"/>
  <c r="BA36"/>
  <c r="BC36"/>
  <c r="BA37"/>
  <c r="BC37"/>
  <c r="BA38"/>
  <c r="BC38"/>
  <c r="BA39"/>
  <c r="BC39"/>
  <c r="BA40"/>
  <c r="BC40"/>
  <c r="BA41"/>
  <c r="BC41"/>
  <c r="BA42"/>
  <c r="BC42"/>
  <c r="BA43"/>
  <c r="BC43"/>
  <c r="BA44"/>
  <c r="BC44"/>
  <c r="BA45"/>
  <c r="BC45"/>
  <c r="BA46"/>
  <c r="BC46"/>
  <c r="BA47"/>
  <c r="BC47"/>
  <c r="BA48"/>
  <c r="BC48"/>
  <c r="BA49"/>
  <c r="BC49"/>
  <c r="BA50"/>
  <c r="BC50"/>
  <c r="BA51"/>
  <c r="BC51"/>
  <c r="BA55"/>
  <c r="BC55"/>
  <c r="BA56"/>
  <c r="BC56"/>
  <c r="BA57"/>
  <c r="BC57"/>
  <c r="BA58"/>
  <c r="BC58"/>
  <c r="BA59"/>
  <c r="BC59"/>
  <c r="BA60"/>
  <c r="BC60"/>
  <c r="BA61"/>
  <c r="BC61"/>
  <c r="BA62"/>
  <c r="BC62"/>
  <c r="BA63"/>
  <c r="BC63"/>
  <c r="BA64"/>
  <c r="BC64"/>
  <c r="BA65"/>
  <c r="BC65"/>
  <c r="BA66"/>
  <c r="BC66"/>
  <c r="BA67"/>
  <c r="BC67"/>
  <c r="BA68"/>
  <c r="BC68"/>
  <c r="BA69"/>
  <c r="BC69"/>
  <c r="BA70"/>
  <c r="BC70"/>
  <c r="BA71"/>
  <c r="BC71"/>
  <c r="BA72"/>
  <c r="BC72"/>
  <c r="BA73"/>
  <c r="BC73"/>
  <c r="BA74"/>
  <c r="BC74"/>
  <c r="BA75"/>
  <c r="BC75"/>
  <c r="BA76"/>
  <c r="BC76"/>
  <c r="BA77"/>
  <c r="BC77"/>
  <c r="BA78"/>
  <c r="BC78"/>
  <c r="BA79"/>
  <c r="BC79"/>
  <c r="BA80"/>
  <c r="BC80"/>
  <c r="BA84"/>
  <c r="BC84"/>
  <c r="BA85"/>
  <c r="BC85"/>
  <c r="BA86"/>
  <c r="BC86"/>
  <c r="BA87"/>
  <c r="BC87"/>
  <c r="BA88"/>
  <c r="BC88"/>
  <c r="BA89"/>
  <c r="BC89"/>
  <c r="BA90"/>
  <c r="BC90"/>
  <c r="BA91"/>
  <c r="BC91"/>
  <c r="BA92"/>
  <c r="BC92"/>
  <c r="BA93"/>
  <c r="BC93"/>
  <c r="BA94"/>
  <c r="BC94"/>
  <c r="BA95"/>
  <c r="BC95"/>
  <c r="BA96"/>
  <c r="BC96"/>
  <c r="BA97"/>
  <c r="BC97"/>
  <c r="BA98"/>
  <c r="BC98"/>
  <c r="BA99"/>
  <c r="BC99"/>
  <c r="BA100"/>
  <c r="BC100"/>
  <c r="BA101"/>
  <c r="BC101"/>
  <c r="BA102"/>
  <c r="BC102"/>
  <c r="BA103"/>
  <c r="BC103"/>
  <c r="BA104"/>
  <c r="BC104"/>
  <c r="BA105"/>
  <c r="BC105"/>
  <c r="BA106"/>
  <c r="BC106"/>
  <c r="BA107"/>
  <c r="BC107"/>
  <c r="BA108"/>
  <c r="BC108"/>
  <c r="BA109"/>
  <c r="BC109"/>
  <c r="BA33" i="11"/>
  <c r="BC33"/>
  <c r="BA34"/>
  <c r="BC34"/>
  <c r="BA35"/>
  <c r="BC35"/>
  <c r="BA36"/>
  <c r="BC36"/>
  <c r="BA37"/>
  <c r="BC37"/>
  <c r="BA38"/>
  <c r="BC38"/>
  <c r="BA39"/>
  <c r="BC39"/>
  <c r="BA40"/>
  <c r="BC40"/>
  <c r="BA41"/>
  <c r="BC41"/>
  <c r="BA42"/>
  <c r="BC42"/>
  <c r="BA43"/>
  <c r="BC43"/>
  <c r="BA44"/>
  <c r="BC44"/>
  <c r="BA45"/>
  <c r="BC45"/>
  <c r="BA46"/>
  <c r="BC46"/>
  <c r="BA47"/>
  <c r="BC47"/>
  <c r="BA48"/>
  <c r="BC48"/>
  <c r="BA49"/>
  <c r="BC49"/>
  <c r="BA50"/>
  <c r="BC50"/>
  <c r="BA51"/>
  <c r="BC51"/>
  <c r="BA55"/>
  <c r="BC55"/>
  <c r="BA56"/>
  <c r="BC56"/>
  <c r="BA57"/>
  <c r="BC57"/>
  <c r="BA58"/>
  <c r="BC58"/>
  <c r="BA59"/>
  <c r="BC59"/>
  <c r="BA60"/>
  <c r="BC60"/>
  <c r="BA61"/>
  <c r="BC61"/>
  <c r="BA62"/>
  <c r="BC62"/>
  <c r="BA63"/>
  <c r="BC63"/>
  <c r="BA64"/>
  <c r="BC64"/>
  <c r="BA65"/>
  <c r="BC65"/>
  <c r="BA66"/>
  <c r="BC66"/>
  <c r="BA67"/>
  <c r="BC67"/>
  <c r="BA68"/>
  <c r="BC68"/>
  <c r="BA69"/>
  <c r="BC69"/>
  <c r="BA70"/>
  <c r="BC70"/>
  <c r="BA71"/>
  <c r="BC71"/>
  <c r="BA72"/>
  <c r="BC72"/>
  <c r="BA73"/>
  <c r="BC73"/>
  <c r="BA74"/>
  <c r="BC74"/>
  <c r="BA75"/>
  <c r="BC75"/>
  <c r="BA76"/>
  <c r="BC76"/>
  <c r="BA77"/>
  <c r="BC77"/>
  <c r="BA78"/>
  <c r="BC78"/>
  <c r="BA79"/>
  <c r="BC79"/>
  <c r="BA80"/>
  <c r="BC80"/>
  <c r="BA84"/>
  <c r="BC84"/>
  <c r="BA85"/>
  <c r="BC85"/>
  <c r="BA86"/>
  <c r="BC86"/>
  <c r="BA87"/>
  <c r="BC87"/>
  <c r="BA88"/>
  <c r="BC88"/>
  <c r="BA89"/>
  <c r="BC89"/>
  <c r="BA90"/>
  <c r="BC90"/>
  <c r="BA91"/>
  <c r="BC91"/>
  <c r="BA92"/>
  <c r="BC92"/>
  <c r="BA93"/>
  <c r="BC93"/>
  <c r="BA94"/>
  <c r="BC94"/>
  <c r="BA95"/>
  <c r="BC95"/>
  <c r="BA96"/>
  <c r="BC96"/>
  <c r="BA97"/>
  <c r="BC97"/>
  <c r="BA98"/>
  <c r="BC98"/>
  <c r="BA99"/>
  <c r="BC99"/>
  <c r="BA100"/>
  <c r="BC100"/>
  <c r="BA101"/>
  <c r="BC101"/>
  <c r="BA102"/>
  <c r="BC102"/>
  <c r="BA103"/>
  <c r="BC103"/>
  <c r="BA104"/>
  <c r="BC104"/>
  <c r="BA105"/>
  <c r="BC105"/>
  <c r="BA106"/>
  <c r="BC106"/>
  <c r="BA107"/>
  <c r="BC107"/>
  <c r="BA108"/>
  <c r="BC108"/>
  <c r="BA109"/>
  <c r="BC109"/>
  <c r="BA4"/>
  <c r="BC4"/>
  <c r="BA5"/>
  <c r="BC5"/>
  <c r="BA6"/>
  <c r="BC6"/>
  <c r="BA7"/>
  <c r="BC7"/>
  <c r="BA8"/>
  <c r="BC8"/>
  <c r="BA9"/>
  <c r="BC9"/>
  <c r="BA10"/>
  <c r="BC10"/>
  <c r="BA11"/>
  <c r="BC11"/>
  <c r="BA12"/>
  <c r="BC12"/>
  <c r="BA13"/>
  <c r="BC13"/>
  <c r="BA14"/>
  <c r="BC14"/>
  <c r="BA15"/>
  <c r="BC15"/>
  <c r="BA16"/>
  <c r="BC16"/>
  <c r="BA17"/>
  <c r="BC17"/>
  <c r="BA18"/>
  <c r="BC18"/>
  <c r="BA19"/>
  <c r="BC19"/>
  <c r="BA20"/>
  <c r="BC20"/>
  <c r="BA21"/>
  <c r="BC21"/>
  <c r="BA22"/>
  <c r="BC22"/>
  <c r="BA23"/>
  <c r="BC23"/>
  <c r="BA24"/>
  <c r="BC24"/>
  <c r="BA25"/>
  <c r="BC25"/>
  <c r="BA26"/>
  <c r="BC26"/>
  <c r="BA27"/>
  <c r="BC27"/>
  <c r="BA28"/>
  <c r="BC28"/>
  <c r="BA29"/>
  <c r="BC29"/>
  <c r="BE110" i="16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11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E110" i="15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E110" i="14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E110" i="13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9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89"/>
  <c r="BF88"/>
  <c r="BF87"/>
  <c r="BF86"/>
  <c r="BF85"/>
  <c r="BF84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E56" i="17"/>
  <c r="G56"/>
  <c r="I56"/>
  <c r="K56"/>
  <c r="M56"/>
  <c r="O56"/>
  <c r="Q56"/>
  <c r="S56"/>
  <c r="U56"/>
  <c r="W56"/>
  <c r="Y56"/>
  <c r="AA56"/>
  <c r="AC56"/>
  <c r="AE56"/>
  <c r="AG56"/>
  <c r="AI56"/>
  <c r="AK56"/>
  <c r="AM56"/>
  <c r="AO56"/>
  <c r="AQ56"/>
  <c r="AS56"/>
  <c r="AW56"/>
  <c r="AY56"/>
  <c r="BA55" i="7"/>
  <c r="BA55" i="12" s="1"/>
  <c r="BC55" i="7"/>
  <c r="BC55" i="12" s="1"/>
  <c r="E57" i="17"/>
  <c r="I57"/>
  <c r="K57"/>
  <c r="M57"/>
  <c r="O57"/>
  <c r="Q57"/>
  <c r="S57"/>
  <c r="U57"/>
  <c r="W57"/>
  <c r="Y57"/>
  <c r="AA57"/>
  <c r="AC57"/>
  <c r="AE57"/>
  <c r="AG57"/>
  <c r="AI57"/>
  <c r="AK57"/>
  <c r="AM57"/>
  <c r="AO57"/>
  <c r="AQ57"/>
  <c r="AS57"/>
  <c r="AU57"/>
  <c r="AW57"/>
  <c r="AY57"/>
  <c r="BA56" i="7"/>
  <c r="BA56" i="12"/>
  <c r="BA57" i="17" s="1"/>
  <c r="BC56" i="7"/>
  <c r="BC56" i="12" s="1"/>
  <c r="BC57" i="17" s="1"/>
  <c r="E58"/>
  <c r="G58"/>
  <c r="I58"/>
  <c r="K58"/>
  <c r="M58"/>
  <c r="O58"/>
  <c r="Q58"/>
  <c r="S58"/>
  <c r="U58"/>
  <c r="W58"/>
  <c r="Y58"/>
  <c r="AA58"/>
  <c r="AC58"/>
  <c r="AE58"/>
  <c r="AG58"/>
  <c r="AI58"/>
  <c r="AK58"/>
  <c r="AM58"/>
  <c r="AO58"/>
  <c r="AQ58"/>
  <c r="AS58"/>
  <c r="AW58"/>
  <c r="AY58"/>
  <c r="BA57" i="7"/>
  <c r="BA57" i="12" s="1"/>
  <c r="BA58" i="17" s="1"/>
  <c r="BC57" i="7"/>
  <c r="BC57" i="12"/>
  <c r="BC58" i="17" s="1"/>
  <c r="E59"/>
  <c r="G59"/>
  <c r="I59"/>
  <c r="K59"/>
  <c r="M59"/>
  <c r="O59"/>
  <c r="Q59"/>
  <c r="S59"/>
  <c r="U59"/>
  <c r="W59"/>
  <c r="Y59"/>
  <c r="AA59"/>
  <c r="AC59"/>
  <c r="AE59"/>
  <c r="AG59"/>
  <c r="AI59"/>
  <c r="AK59"/>
  <c r="AM59"/>
  <c r="AO59"/>
  <c r="AQ59"/>
  <c r="AS59"/>
  <c r="AU59"/>
  <c r="AW59"/>
  <c r="AY59"/>
  <c r="BA58" i="7"/>
  <c r="BA58" i="12" s="1"/>
  <c r="BA59" i="17" s="1"/>
  <c r="BC58" i="7"/>
  <c r="BC58" i="12"/>
  <c r="BC59" i="17" s="1"/>
  <c r="G60"/>
  <c r="I60"/>
  <c r="K60"/>
  <c r="M60"/>
  <c r="Q60"/>
  <c r="S60"/>
  <c r="U60"/>
  <c r="W60"/>
  <c r="Y60"/>
  <c r="AA60"/>
  <c r="AC60"/>
  <c r="AE60"/>
  <c r="AG60"/>
  <c r="AI60"/>
  <c r="AK60"/>
  <c r="AO60"/>
  <c r="AQ60"/>
  <c r="AS60"/>
  <c r="AY60"/>
  <c r="BA59" i="7"/>
  <c r="BA59" i="12" s="1"/>
  <c r="BA60" i="17" s="1"/>
  <c r="BC59" i="7"/>
  <c r="BC59" i="12"/>
  <c r="BC60" i="17" s="1"/>
  <c r="E61"/>
  <c r="G61"/>
  <c r="I61"/>
  <c r="K61"/>
  <c r="M61"/>
  <c r="O61"/>
  <c r="Q61"/>
  <c r="S61"/>
  <c r="U61"/>
  <c r="W61"/>
  <c r="Y61"/>
  <c r="AA61"/>
  <c r="AC61"/>
  <c r="AE61"/>
  <c r="AG61"/>
  <c r="AI61"/>
  <c r="AK61"/>
  <c r="AM61"/>
  <c r="AO61"/>
  <c r="AQ61"/>
  <c r="AS61"/>
  <c r="AU61"/>
  <c r="AW61"/>
  <c r="AY61"/>
  <c r="BA60" i="7"/>
  <c r="BA60" i="12" s="1"/>
  <c r="BA61" i="17" s="1"/>
  <c r="BC60" i="7"/>
  <c r="BC60" i="12"/>
  <c r="BC61" i="17" s="1"/>
  <c r="G62"/>
  <c r="I62"/>
  <c r="K62"/>
  <c r="M62"/>
  <c r="Q62"/>
  <c r="S62"/>
  <c r="U62"/>
  <c r="W62"/>
  <c r="Y62"/>
  <c r="AA62"/>
  <c r="AC62"/>
  <c r="AG62"/>
  <c r="AI62"/>
  <c r="AK62"/>
  <c r="AO62"/>
  <c r="AQ62"/>
  <c r="AS62"/>
  <c r="AW62"/>
  <c r="AY62"/>
  <c r="BA61" i="7"/>
  <c r="BA61" i="12" s="1"/>
  <c r="BA62" i="17" s="1"/>
  <c r="BC61" i="7"/>
  <c r="BC61" i="12"/>
  <c r="BC62" i="17" s="1"/>
  <c r="E63"/>
  <c r="G63"/>
  <c r="I63"/>
  <c r="K63"/>
  <c r="M63"/>
  <c r="O63"/>
  <c r="Q63"/>
  <c r="S63"/>
  <c r="U63"/>
  <c r="W63"/>
  <c r="Y63"/>
  <c r="AA63"/>
  <c r="AC63"/>
  <c r="AE63"/>
  <c r="AG63"/>
  <c r="AI63"/>
  <c r="AK63"/>
  <c r="AM63"/>
  <c r="AO63"/>
  <c r="AQ63"/>
  <c r="AS63"/>
  <c r="AU63"/>
  <c r="AW63"/>
  <c r="AY63"/>
  <c r="BA62" i="7"/>
  <c r="BA62" i="12" s="1"/>
  <c r="BA63" i="17" s="1"/>
  <c r="BC62" i="7"/>
  <c r="BC62" i="12"/>
  <c r="BC63" i="17" s="1"/>
  <c r="G64"/>
  <c r="I64"/>
  <c r="K64"/>
  <c r="M64"/>
  <c r="O64"/>
  <c r="Q64"/>
  <c r="U64"/>
  <c r="W64"/>
  <c r="Y64"/>
  <c r="AA64"/>
  <c r="AC64"/>
  <c r="AE64"/>
  <c r="AG64"/>
  <c r="AI64"/>
  <c r="AK64"/>
  <c r="AM64"/>
  <c r="AO64"/>
  <c r="AQ64"/>
  <c r="AS64"/>
  <c r="AU64"/>
  <c r="AW64"/>
  <c r="AY64"/>
  <c r="BA63" i="7"/>
  <c r="BA63" i="12" s="1"/>
  <c r="BA64" i="17" s="1"/>
  <c r="BC63" i="7"/>
  <c r="BC63" i="12"/>
  <c r="BC64" i="17" s="1"/>
  <c r="E65"/>
  <c r="G65"/>
  <c r="I65"/>
  <c r="K65"/>
  <c r="M65"/>
  <c r="O65"/>
  <c r="Q65"/>
  <c r="S65"/>
  <c r="U65"/>
  <c r="W65"/>
  <c r="Y65"/>
  <c r="AA65"/>
  <c r="AC65"/>
  <c r="AE65"/>
  <c r="AG65"/>
  <c r="AI65"/>
  <c r="AK65"/>
  <c r="AM65"/>
  <c r="AO65"/>
  <c r="AQ65"/>
  <c r="AS65"/>
  <c r="AU65"/>
  <c r="AW65"/>
  <c r="AY65"/>
  <c r="BA64" i="7"/>
  <c r="BA64" i="12" s="1"/>
  <c r="BA65" i="17" s="1"/>
  <c r="BC64" i="7"/>
  <c r="BC64" i="12"/>
  <c r="BC65" i="17" s="1"/>
  <c r="E66"/>
  <c r="G66"/>
  <c r="I66"/>
  <c r="K66"/>
  <c r="M66"/>
  <c r="O66"/>
  <c r="Q66"/>
  <c r="S66"/>
  <c r="U66"/>
  <c r="W66"/>
  <c r="Y66"/>
  <c r="AA66"/>
  <c r="AC66"/>
  <c r="AE66"/>
  <c r="AG66"/>
  <c r="AI66"/>
  <c r="AK66"/>
  <c r="AM66"/>
  <c r="AO66"/>
  <c r="AQ66"/>
  <c r="AS66"/>
  <c r="AU66"/>
  <c r="AW66"/>
  <c r="AY66"/>
  <c r="BA65" i="7"/>
  <c r="BA65" i="12" s="1"/>
  <c r="BA66" i="17" s="1"/>
  <c r="BC65" i="7"/>
  <c r="BC65" i="12"/>
  <c r="BC66" i="17" s="1"/>
  <c r="E67"/>
  <c r="G67"/>
  <c r="I67"/>
  <c r="K67"/>
  <c r="M67"/>
  <c r="O67"/>
  <c r="Q67"/>
  <c r="S67"/>
  <c r="U67"/>
  <c r="W67"/>
  <c r="Y67"/>
  <c r="AA67"/>
  <c r="AC67"/>
  <c r="AE67"/>
  <c r="AG67"/>
  <c r="AI67"/>
  <c r="AK67"/>
  <c r="AM67"/>
  <c r="AQ67"/>
  <c r="AS67"/>
  <c r="AU67"/>
  <c r="AW67"/>
  <c r="AY67"/>
  <c r="BA66" i="7"/>
  <c r="BA66" i="12" s="1"/>
  <c r="BA67" i="17" s="1"/>
  <c r="BC66" i="7"/>
  <c r="BC66" i="12"/>
  <c r="BC67" i="17" s="1"/>
  <c r="E68"/>
  <c r="G68"/>
  <c r="I68"/>
  <c r="K68"/>
  <c r="M68"/>
  <c r="O68"/>
  <c r="Q68"/>
  <c r="S68"/>
  <c r="U68"/>
  <c r="W68"/>
  <c r="Y68"/>
  <c r="AA68"/>
  <c r="AC68"/>
  <c r="AE68"/>
  <c r="AG68"/>
  <c r="AI68"/>
  <c r="AK68"/>
  <c r="AM68"/>
  <c r="AO68"/>
  <c r="AQ68"/>
  <c r="AS68"/>
  <c r="AU68"/>
  <c r="AW68"/>
  <c r="AY68"/>
  <c r="BA67" i="7"/>
  <c r="BA67" i="12" s="1"/>
  <c r="BA68" i="17" s="1"/>
  <c r="BC67" i="7"/>
  <c r="BC67" i="12"/>
  <c r="BC68" i="17" s="1"/>
  <c r="E69"/>
  <c r="G69"/>
  <c r="I69"/>
  <c r="K69"/>
  <c r="M69"/>
  <c r="O69"/>
  <c r="Q69"/>
  <c r="S69"/>
  <c r="U69"/>
  <c r="W69"/>
  <c r="Y69"/>
  <c r="AA69"/>
  <c r="AC69"/>
  <c r="AE69"/>
  <c r="AG69"/>
  <c r="AI69"/>
  <c r="AK69"/>
  <c r="AM69"/>
  <c r="AO69"/>
  <c r="AQ69"/>
  <c r="AS69"/>
  <c r="AU69"/>
  <c r="AW69"/>
  <c r="AY69"/>
  <c r="BA68" i="7"/>
  <c r="BA68" i="12" s="1"/>
  <c r="BA69" i="17" s="1"/>
  <c r="BC68" i="7"/>
  <c r="BC68" i="12"/>
  <c r="BC69" i="17" s="1"/>
  <c r="E70"/>
  <c r="G70"/>
  <c r="I70"/>
  <c r="K70"/>
  <c r="M70"/>
  <c r="O70"/>
  <c r="Q70"/>
  <c r="S70"/>
  <c r="U70"/>
  <c r="W70"/>
  <c r="Y70"/>
  <c r="AA70"/>
  <c r="AC70"/>
  <c r="AE70"/>
  <c r="AG70"/>
  <c r="AI70"/>
  <c r="AK70"/>
  <c r="AM70"/>
  <c r="AO70"/>
  <c r="AQ70"/>
  <c r="AS70"/>
  <c r="AU70"/>
  <c r="AW70"/>
  <c r="AY70"/>
  <c r="BA69" i="7"/>
  <c r="BA69" i="12" s="1"/>
  <c r="BA70" i="17" s="1"/>
  <c r="BC69" i="7"/>
  <c r="BC69" i="12"/>
  <c r="BC70" i="17" s="1"/>
  <c r="E71"/>
  <c r="G71"/>
  <c r="I71"/>
  <c r="K71"/>
  <c r="M71"/>
  <c r="O71"/>
  <c r="Q71"/>
  <c r="S71"/>
  <c r="U71"/>
  <c r="W71"/>
  <c r="Y71"/>
  <c r="AA71"/>
  <c r="AC71"/>
  <c r="AE71"/>
  <c r="AG71"/>
  <c r="AI71"/>
  <c r="AK71"/>
  <c r="AM71"/>
  <c r="AO71"/>
  <c r="AQ71"/>
  <c r="AS71"/>
  <c r="AU71"/>
  <c r="AW71"/>
  <c r="AY71"/>
  <c r="BA70" i="7"/>
  <c r="BA70" i="12" s="1"/>
  <c r="BA71" i="17" s="1"/>
  <c r="BC70" i="7"/>
  <c r="BC70" i="12"/>
  <c r="BC71" i="17" s="1"/>
  <c r="E72"/>
  <c r="G72"/>
  <c r="I72"/>
  <c r="K72"/>
  <c r="M72"/>
  <c r="O72"/>
  <c r="Q72"/>
  <c r="S72"/>
  <c r="U72"/>
  <c r="W72"/>
  <c r="Y72"/>
  <c r="AA72"/>
  <c r="AC72"/>
  <c r="AE72"/>
  <c r="AG72"/>
  <c r="AI72"/>
  <c r="AK72"/>
  <c r="AM72"/>
  <c r="AO72"/>
  <c r="AQ72"/>
  <c r="AS72"/>
  <c r="AU72"/>
  <c r="AW72"/>
  <c r="AY72"/>
  <c r="BA71" i="7"/>
  <c r="BA71" i="12" s="1"/>
  <c r="BA72" i="17" s="1"/>
  <c r="BC71" i="7"/>
  <c r="BC71" i="12"/>
  <c r="BC72" i="17" s="1"/>
  <c r="E73"/>
  <c r="G73"/>
  <c r="I73"/>
  <c r="K73"/>
  <c r="M73"/>
  <c r="O73"/>
  <c r="Q73"/>
  <c r="S73"/>
  <c r="U73"/>
  <c r="W73"/>
  <c r="Y73"/>
  <c r="AA73"/>
  <c r="AC73"/>
  <c r="AE73"/>
  <c r="AG73"/>
  <c r="AI73"/>
  <c r="AK73"/>
  <c r="AM73"/>
  <c r="AO73"/>
  <c r="AQ73"/>
  <c r="AS73"/>
  <c r="AU73"/>
  <c r="AW73"/>
  <c r="AY73"/>
  <c r="BA72" i="7"/>
  <c r="BA72" i="12" s="1"/>
  <c r="BA73" i="17" s="1"/>
  <c r="BC72" i="7"/>
  <c r="BC72" i="12"/>
  <c r="BC73" i="17" s="1"/>
  <c r="E74"/>
  <c r="G74"/>
  <c r="K74"/>
  <c r="M74"/>
  <c r="O74"/>
  <c r="Q74"/>
  <c r="S74"/>
  <c r="U74"/>
  <c r="W74"/>
  <c r="Y74"/>
  <c r="AA74"/>
  <c r="AC74"/>
  <c r="AE74"/>
  <c r="AG74"/>
  <c r="AI74"/>
  <c r="AK74"/>
  <c r="AM74"/>
  <c r="AO74"/>
  <c r="AQ74"/>
  <c r="AS74"/>
  <c r="AU74"/>
  <c r="AW74"/>
  <c r="AY74"/>
  <c r="BA73" i="7"/>
  <c r="BA73" i="12" s="1"/>
  <c r="BA74" i="17" s="1"/>
  <c r="BC73" i="7"/>
  <c r="BC73" i="12"/>
  <c r="BC74" i="17" s="1"/>
  <c r="E75"/>
  <c r="G75"/>
  <c r="I75"/>
  <c r="K75"/>
  <c r="M75"/>
  <c r="O75"/>
  <c r="Q75"/>
  <c r="S75"/>
  <c r="U75"/>
  <c r="W75"/>
  <c r="Y75"/>
  <c r="AA75"/>
  <c r="AC75"/>
  <c r="AE75"/>
  <c r="AG75"/>
  <c r="AI75"/>
  <c r="AK75"/>
  <c r="AM75"/>
  <c r="AO75"/>
  <c r="AQ75"/>
  <c r="AS75"/>
  <c r="AU75"/>
  <c r="AW75"/>
  <c r="AY75"/>
  <c r="BA74" i="7"/>
  <c r="BA74" i="12" s="1"/>
  <c r="BA75" i="17" s="1"/>
  <c r="BC74" i="7"/>
  <c r="BC74" i="12"/>
  <c r="BC75" i="17" s="1"/>
  <c r="E76"/>
  <c r="G76"/>
  <c r="I76"/>
  <c r="K76"/>
  <c r="M76"/>
  <c r="O76"/>
  <c r="Q76"/>
  <c r="S76"/>
  <c r="U76"/>
  <c r="W76"/>
  <c r="Y76"/>
  <c r="AA76"/>
  <c r="AC76"/>
  <c r="AE76"/>
  <c r="AG76"/>
  <c r="AI76"/>
  <c r="AK76"/>
  <c r="AM76"/>
  <c r="AO76"/>
  <c r="AQ76"/>
  <c r="AS76"/>
  <c r="AU76"/>
  <c r="AW76"/>
  <c r="AY76"/>
  <c r="BA75" i="7"/>
  <c r="BA75" i="12" s="1"/>
  <c r="BA76" i="17" s="1"/>
  <c r="BC75" i="7"/>
  <c r="BC75" i="12"/>
  <c r="BC76" i="17" s="1"/>
  <c r="E77"/>
  <c r="G77"/>
  <c r="I77"/>
  <c r="K77"/>
  <c r="M77"/>
  <c r="O77"/>
  <c r="Q77"/>
  <c r="S77"/>
  <c r="U77"/>
  <c r="W77"/>
  <c r="Y77"/>
  <c r="AA77"/>
  <c r="AC77"/>
  <c r="AE77"/>
  <c r="AG77"/>
  <c r="AI77"/>
  <c r="AK77"/>
  <c r="AM77"/>
  <c r="AO77"/>
  <c r="AQ77"/>
  <c r="AS77"/>
  <c r="AU77"/>
  <c r="AW77"/>
  <c r="AY77"/>
  <c r="BA76" i="7"/>
  <c r="BA76" i="12" s="1"/>
  <c r="BA77" i="17" s="1"/>
  <c r="BC76" i="7"/>
  <c r="BC76" i="12"/>
  <c r="BC77" i="17" s="1"/>
  <c r="E78"/>
  <c r="G78"/>
  <c r="I78"/>
  <c r="K78"/>
  <c r="M78"/>
  <c r="O78"/>
  <c r="Q78"/>
  <c r="S78"/>
  <c r="U78"/>
  <c r="W78"/>
  <c r="Y78"/>
  <c r="AA78"/>
  <c r="AC78"/>
  <c r="AE78"/>
  <c r="AG78"/>
  <c r="AI78"/>
  <c r="AK78"/>
  <c r="AM78"/>
  <c r="AO78"/>
  <c r="AQ78"/>
  <c r="AS78"/>
  <c r="AU78"/>
  <c r="AW78"/>
  <c r="AY78"/>
  <c r="BA77" i="7"/>
  <c r="BA77" i="12" s="1"/>
  <c r="BA78" i="17" s="1"/>
  <c r="BC77" i="7"/>
  <c r="BC77" i="12"/>
  <c r="BC78" i="17" s="1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AS79"/>
  <c r="AU79"/>
  <c r="AW79"/>
  <c r="AY79"/>
  <c r="BA78" i="7"/>
  <c r="BA78" i="12" s="1"/>
  <c r="BA79" i="17" s="1"/>
  <c r="BC78" i="7"/>
  <c r="BC78" i="12"/>
  <c r="BC79" i="17" s="1"/>
  <c r="E80"/>
  <c r="G80"/>
  <c r="I80"/>
  <c r="K80"/>
  <c r="M80"/>
  <c r="O80"/>
  <c r="Q80"/>
  <c r="S80"/>
  <c r="U80"/>
  <c r="W80"/>
  <c r="Y80"/>
  <c r="AA80"/>
  <c r="AC80"/>
  <c r="AG80"/>
  <c r="AI80"/>
  <c r="AK80"/>
  <c r="AM80"/>
  <c r="AO80"/>
  <c r="AQ80"/>
  <c r="AS80"/>
  <c r="AW80"/>
  <c r="AY80"/>
  <c r="BA79" i="7"/>
  <c r="BA79" i="12" s="1"/>
  <c r="BA80" i="17" s="1"/>
  <c r="BC79" i="7"/>
  <c r="BC79" i="12"/>
  <c r="BC80" i="17" s="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AS81"/>
  <c r="AU81"/>
  <c r="AW81"/>
  <c r="AY81"/>
  <c r="BA80" i="7"/>
  <c r="BA80" i="12" s="1"/>
  <c r="BA81" i="17" s="1"/>
  <c r="BC80" i="7"/>
  <c r="BC80" i="12"/>
  <c r="BC81" i="17" s="1"/>
  <c r="C57"/>
  <c r="C58"/>
  <c r="C59"/>
  <c r="C60"/>
  <c r="C61"/>
  <c r="C62"/>
  <c r="C63"/>
  <c r="C64"/>
  <c r="C65"/>
  <c r="C67"/>
  <c r="C68"/>
  <c r="C69"/>
  <c r="C70"/>
  <c r="C71"/>
  <c r="C72"/>
  <c r="C73"/>
  <c r="C74"/>
  <c r="C75"/>
  <c r="C76"/>
  <c r="C77"/>
  <c r="C78"/>
  <c r="C79"/>
  <c r="C80"/>
  <c r="E5"/>
  <c r="G5"/>
  <c r="I5"/>
  <c r="K5"/>
  <c r="M5"/>
  <c r="O5"/>
  <c r="Q5"/>
  <c r="S5"/>
  <c r="U5"/>
  <c r="W5"/>
  <c r="Y5"/>
  <c r="AA5"/>
  <c r="AC5"/>
  <c r="AE5"/>
  <c r="AG5"/>
  <c r="AI5"/>
  <c r="AK5"/>
  <c r="AM5"/>
  <c r="AO5"/>
  <c r="AQ5"/>
  <c r="AS5"/>
  <c r="AU5"/>
  <c r="AW5"/>
  <c r="AY5"/>
  <c r="BA4" i="7"/>
  <c r="BA4" i="12" s="1"/>
  <c r="BC4" i="7"/>
  <c r="BC4" i="12" s="1"/>
  <c r="E6" i="17"/>
  <c r="G6"/>
  <c r="K6"/>
  <c r="M6"/>
  <c r="O6"/>
  <c r="Q6"/>
  <c r="S6"/>
  <c r="U6"/>
  <c r="W6"/>
  <c r="Y6"/>
  <c r="AA6"/>
  <c r="AC6"/>
  <c r="AE6"/>
  <c r="AG6"/>
  <c r="AI6"/>
  <c r="AK6"/>
  <c r="AM6"/>
  <c r="AO6"/>
  <c r="AQ6"/>
  <c r="AS6"/>
  <c r="AU6"/>
  <c r="AW6"/>
  <c r="AY6"/>
  <c r="BA5" i="7"/>
  <c r="BA5" i="12" s="1"/>
  <c r="BA6" i="17" s="1"/>
  <c r="BC5" i="7"/>
  <c r="BC5" i="12"/>
  <c r="BC6" i="17" s="1"/>
  <c r="E7"/>
  <c r="G7"/>
  <c r="I7"/>
  <c r="K7"/>
  <c r="M7"/>
  <c r="O7"/>
  <c r="Q7"/>
  <c r="S7"/>
  <c r="U7"/>
  <c r="W7"/>
  <c r="Y7"/>
  <c r="AA7"/>
  <c r="AC7"/>
  <c r="AE7"/>
  <c r="AG7"/>
  <c r="AI7"/>
  <c r="AK7"/>
  <c r="AM7"/>
  <c r="AO7"/>
  <c r="AQ7"/>
  <c r="AS7"/>
  <c r="AU7"/>
  <c r="AW7"/>
  <c r="AY7"/>
  <c r="BA6" i="7"/>
  <c r="BA6" i="12" s="1"/>
  <c r="BA7" i="17" s="1"/>
  <c r="BC6" i="7"/>
  <c r="BC6" i="12"/>
  <c r="BC7" i="17" s="1"/>
  <c r="E8"/>
  <c r="G8"/>
  <c r="K8"/>
  <c r="M8"/>
  <c r="O8"/>
  <c r="Q8"/>
  <c r="S8"/>
  <c r="U8"/>
  <c r="Y8"/>
  <c r="AA8"/>
  <c r="AC8"/>
  <c r="AG8"/>
  <c r="AI8"/>
  <c r="AK8"/>
  <c r="AM8"/>
  <c r="AO8"/>
  <c r="AQ8"/>
  <c r="AS8"/>
  <c r="AU8"/>
  <c r="AW8"/>
  <c r="AY8"/>
  <c r="BA7" i="7"/>
  <c r="BA7" i="12" s="1"/>
  <c r="BA8" i="17" s="1"/>
  <c r="BC7" i="7"/>
  <c r="BC7" i="12"/>
  <c r="BC8" i="17" s="1"/>
  <c r="E9"/>
  <c r="G9"/>
  <c r="I9"/>
  <c r="K9"/>
  <c r="M9"/>
  <c r="O9"/>
  <c r="Q9"/>
  <c r="S9"/>
  <c r="U9"/>
  <c r="W9"/>
  <c r="Y9"/>
  <c r="AA9"/>
  <c r="AC9"/>
  <c r="AE9"/>
  <c r="AG9"/>
  <c r="AI9"/>
  <c r="AK9"/>
  <c r="AM9"/>
  <c r="AO9"/>
  <c r="AQ9"/>
  <c r="AS9"/>
  <c r="AU9"/>
  <c r="AW9"/>
  <c r="AY9"/>
  <c r="BA8" i="7"/>
  <c r="BA8" i="12" s="1"/>
  <c r="BA9" i="17" s="1"/>
  <c r="BC8" i="7"/>
  <c r="BC8" i="12"/>
  <c r="BC9" i="17" s="1"/>
  <c r="G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Y10"/>
  <c r="BA9" i="7"/>
  <c r="BA9" i="12" s="1"/>
  <c r="BA10" i="17" s="1"/>
  <c r="BC9" i="7"/>
  <c r="BC9" i="12"/>
  <c r="BC10" i="17" s="1"/>
  <c r="E11"/>
  <c r="G11"/>
  <c r="I11"/>
  <c r="K11"/>
  <c r="O11"/>
  <c r="Q11"/>
  <c r="S11"/>
  <c r="U11"/>
  <c r="W11"/>
  <c r="Y11"/>
  <c r="AA11"/>
  <c r="AC11"/>
  <c r="AE11"/>
  <c r="AG11"/>
  <c r="AI11"/>
  <c r="AK11"/>
  <c r="AM11"/>
  <c r="AO11"/>
  <c r="AQ11"/>
  <c r="AS11"/>
  <c r="AU11"/>
  <c r="AW11"/>
  <c r="AY11"/>
  <c r="BA10" i="7"/>
  <c r="BA10" i="12" s="1"/>
  <c r="BA11" i="17" s="1"/>
  <c r="BC10" i="7"/>
  <c r="BC10" i="12"/>
  <c r="BC11" i="17" s="1"/>
  <c r="K12"/>
  <c r="M12"/>
  <c r="O12"/>
  <c r="Q12"/>
  <c r="S12"/>
  <c r="U12"/>
  <c r="W12"/>
  <c r="Y12"/>
  <c r="AA12"/>
  <c r="AC12"/>
  <c r="AE12"/>
  <c r="AG12"/>
  <c r="AI12"/>
  <c r="AK12"/>
  <c r="AO12"/>
  <c r="AQ12"/>
  <c r="AS12"/>
  <c r="AU12"/>
  <c r="AW12"/>
  <c r="AY12"/>
  <c r="BA11" i="7"/>
  <c r="BA11" i="12" s="1"/>
  <c r="BA12" i="17" s="1"/>
  <c r="BC11" i="7"/>
  <c r="BC11" i="12"/>
  <c r="BC12" i="17" s="1"/>
  <c r="E13"/>
  <c r="G13"/>
  <c r="I13"/>
  <c r="K13"/>
  <c r="O13"/>
  <c r="Q13"/>
  <c r="S13"/>
  <c r="U13"/>
  <c r="W13"/>
  <c r="Y13"/>
  <c r="AA13"/>
  <c r="AC13"/>
  <c r="AE13"/>
  <c r="AI13"/>
  <c r="AM13"/>
  <c r="AQ13"/>
  <c r="AS13"/>
  <c r="AU13"/>
  <c r="AW13"/>
  <c r="AY13"/>
  <c r="BA12" i="7"/>
  <c r="BA12" i="12" s="1"/>
  <c r="BA13" i="17" s="1"/>
  <c r="BC12" i="7"/>
  <c r="BC12" i="12"/>
  <c r="BC13" i="17" s="1"/>
  <c r="G14"/>
  <c r="K14"/>
  <c r="M14"/>
  <c r="O14"/>
  <c r="Q14"/>
  <c r="U14"/>
  <c r="W14"/>
  <c r="AA14"/>
  <c r="AC14"/>
  <c r="AE14"/>
  <c r="AG14"/>
  <c r="AI14"/>
  <c r="AK14"/>
  <c r="AM14"/>
  <c r="AO14"/>
  <c r="AQ14"/>
  <c r="AU14"/>
  <c r="AW14"/>
  <c r="AY14"/>
  <c r="BA13" i="7"/>
  <c r="BA13" i="12" s="1"/>
  <c r="BA14" i="17" s="1"/>
  <c r="BC13" i="7"/>
  <c r="BC13" i="12"/>
  <c r="BC14" i="17" s="1"/>
  <c r="E15"/>
  <c r="G15"/>
  <c r="K15"/>
  <c r="M15"/>
  <c r="O15"/>
  <c r="Q15"/>
  <c r="S15"/>
  <c r="U15"/>
  <c r="W15"/>
  <c r="Y15"/>
  <c r="AA15"/>
  <c r="AC15"/>
  <c r="AE15"/>
  <c r="AG15"/>
  <c r="AI15"/>
  <c r="AM15"/>
  <c r="AO15"/>
  <c r="AQ15"/>
  <c r="AS15"/>
  <c r="AU15"/>
  <c r="AW15"/>
  <c r="AY15"/>
  <c r="BA14" i="7"/>
  <c r="BA14" i="12" s="1"/>
  <c r="BA15" i="17" s="1"/>
  <c r="BC14" i="7"/>
  <c r="BC14" i="12"/>
  <c r="BC15" i="17" s="1"/>
  <c r="E16"/>
  <c r="K16"/>
  <c r="M16"/>
  <c r="Q16"/>
  <c r="S16"/>
  <c r="U16"/>
  <c r="W16"/>
  <c r="Y16"/>
  <c r="AA16"/>
  <c r="AC16"/>
  <c r="AE16"/>
  <c r="AG16"/>
  <c r="AI16"/>
  <c r="AK16"/>
  <c r="AM16"/>
  <c r="AO16"/>
  <c r="AQ16"/>
  <c r="AS16"/>
  <c r="AU16"/>
  <c r="AW16"/>
  <c r="AY16"/>
  <c r="BA15" i="7"/>
  <c r="BA15" i="12" s="1"/>
  <c r="BA16" i="17" s="1"/>
  <c r="BC15" i="7"/>
  <c r="BC15" i="12"/>
  <c r="BC16" i="17" s="1"/>
  <c r="E17"/>
  <c r="I17"/>
  <c r="K17"/>
  <c r="M17"/>
  <c r="O17"/>
  <c r="Q17"/>
  <c r="S17"/>
  <c r="U17"/>
  <c r="W17"/>
  <c r="Y17"/>
  <c r="AA17"/>
  <c r="AC17"/>
  <c r="AE17"/>
  <c r="AG17"/>
  <c r="AI17"/>
  <c r="AM17"/>
  <c r="AO17"/>
  <c r="AQ17"/>
  <c r="AS17"/>
  <c r="AU17"/>
  <c r="AW17"/>
  <c r="AY17"/>
  <c r="BA16" i="7"/>
  <c r="BA16" i="12" s="1"/>
  <c r="BA17" i="17" s="1"/>
  <c r="BC16" i="7"/>
  <c r="BC16" i="12"/>
  <c r="BC17" i="17" s="1"/>
  <c r="G18"/>
  <c r="K18"/>
  <c r="M18"/>
  <c r="Q18"/>
  <c r="S18"/>
  <c r="U18"/>
  <c r="W18"/>
  <c r="Y18"/>
  <c r="AA18"/>
  <c r="AC18"/>
  <c r="AE18"/>
  <c r="AG18"/>
  <c r="AI18"/>
  <c r="AK18"/>
  <c r="AM18"/>
  <c r="AO18"/>
  <c r="AQ18"/>
  <c r="AS18"/>
  <c r="AU18"/>
  <c r="AW18"/>
  <c r="AY18"/>
  <c r="BA17" i="7"/>
  <c r="BA17" i="12" s="1"/>
  <c r="BA18" i="17" s="1"/>
  <c r="BC17" i="7"/>
  <c r="BC17" i="12"/>
  <c r="BC18" i="17" s="1"/>
  <c r="E19"/>
  <c r="G19"/>
  <c r="I19"/>
  <c r="K19"/>
  <c r="M19"/>
  <c r="O19"/>
  <c r="Q19"/>
  <c r="S19"/>
  <c r="U19"/>
  <c r="W19"/>
  <c r="Y19"/>
  <c r="AA19"/>
  <c r="AC19"/>
  <c r="AE19"/>
  <c r="AG19"/>
  <c r="AI19"/>
  <c r="AM19"/>
  <c r="AO19"/>
  <c r="AQ19"/>
  <c r="AS19"/>
  <c r="AU19"/>
  <c r="AW19"/>
  <c r="AY19"/>
  <c r="BA18" i="7"/>
  <c r="BA18" i="12" s="1"/>
  <c r="BA19" i="17" s="1"/>
  <c r="BC18" i="7"/>
  <c r="BC18" i="12"/>
  <c r="BC19" i="17" s="1"/>
  <c r="G20"/>
  <c r="K20"/>
  <c r="M20"/>
  <c r="O20"/>
  <c r="Q20"/>
  <c r="S20"/>
  <c r="U20"/>
  <c r="W20"/>
  <c r="Y20"/>
  <c r="AA20"/>
  <c r="AC20"/>
  <c r="AE20"/>
  <c r="AG20"/>
  <c r="AI20"/>
  <c r="AK20"/>
  <c r="AM20"/>
  <c r="AO20"/>
  <c r="AQ20"/>
  <c r="AS20"/>
  <c r="AU20"/>
  <c r="AW20"/>
  <c r="AY20"/>
  <c r="BA19" i="7"/>
  <c r="BA19" i="12" s="1"/>
  <c r="BA20" i="17" s="1"/>
  <c r="BC19" i="7"/>
  <c r="BC19" i="12"/>
  <c r="BC20" i="17" s="1"/>
  <c r="E21"/>
  <c r="G21"/>
  <c r="I21"/>
  <c r="K21"/>
  <c r="M21"/>
  <c r="O21"/>
  <c r="Q21"/>
  <c r="U21"/>
  <c r="W21"/>
  <c r="Y21"/>
  <c r="AA21"/>
  <c r="AC21"/>
  <c r="AE21"/>
  <c r="AG21"/>
  <c r="AI21"/>
  <c r="AK21"/>
  <c r="AM21"/>
  <c r="AO21"/>
  <c r="AQ21"/>
  <c r="AS21"/>
  <c r="AU21"/>
  <c r="AW21"/>
  <c r="AY21"/>
  <c r="BA20" i="7"/>
  <c r="BA20" i="12" s="1"/>
  <c r="BA21" i="17" s="1"/>
  <c r="BC20" i="7"/>
  <c r="BC20" i="12"/>
  <c r="BC21" i="17" s="1"/>
  <c r="M22"/>
  <c r="Q22"/>
  <c r="S22"/>
  <c r="U22"/>
  <c r="W22"/>
  <c r="Y22"/>
  <c r="AA22"/>
  <c r="AC22"/>
  <c r="AE22"/>
  <c r="AG22"/>
  <c r="AI22"/>
  <c r="AK22"/>
  <c r="AM22"/>
  <c r="AO22"/>
  <c r="AY22"/>
  <c r="BA21" i="7"/>
  <c r="BA21" i="12" s="1"/>
  <c r="BA22" i="17" s="1"/>
  <c r="BC21" i="7"/>
  <c r="BC21" i="12"/>
  <c r="BC22" i="17" s="1"/>
  <c r="E23"/>
  <c r="G23"/>
  <c r="I23"/>
  <c r="K23"/>
  <c r="M23"/>
  <c r="O23"/>
  <c r="Q23"/>
  <c r="S23"/>
  <c r="U23"/>
  <c r="W23"/>
  <c r="Y23"/>
  <c r="AA23"/>
  <c r="AC23"/>
  <c r="AE23"/>
  <c r="AG23"/>
  <c r="AI23"/>
  <c r="AK23"/>
  <c r="AM23"/>
  <c r="AO23"/>
  <c r="AQ23"/>
  <c r="AS23"/>
  <c r="AU23"/>
  <c r="AW23"/>
  <c r="AY23"/>
  <c r="BA22" i="7"/>
  <c r="BA22" i="12" s="1"/>
  <c r="BA23" i="17" s="1"/>
  <c r="BC22" i="7"/>
  <c r="BC22" i="12"/>
  <c r="BC23" i="17" s="1"/>
  <c r="G24"/>
  <c r="K24"/>
  <c r="M24"/>
  <c r="O24"/>
  <c r="Q24"/>
  <c r="S24"/>
  <c r="U24"/>
  <c r="W24"/>
  <c r="Y24"/>
  <c r="AA24"/>
  <c r="AC24"/>
  <c r="AE24"/>
  <c r="AG24"/>
  <c r="AI24"/>
  <c r="AK24"/>
  <c r="AM24"/>
  <c r="AO24"/>
  <c r="AU24"/>
  <c r="AW24"/>
  <c r="AY24"/>
  <c r="BA23" i="7"/>
  <c r="BA23" i="12" s="1"/>
  <c r="BA24" i="17" s="1"/>
  <c r="BC23" i="7"/>
  <c r="BC23" i="12"/>
  <c r="BC24" i="17" s="1"/>
  <c r="E25"/>
  <c r="G25"/>
  <c r="I25"/>
  <c r="K25"/>
  <c r="M25"/>
  <c r="O25"/>
  <c r="Q25"/>
  <c r="S25"/>
  <c r="U25"/>
  <c r="W25"/>
  <c r="Y25"/>
  <c r="AA25"/>
  <c r="AC25"/>
  <c r="AE25"/>
  <c r="AG25"/>
  <c r="AI25"/>
  <c r="AM25"/>
  <c r="AO25"/>
  <c r="AQ25"/>
  <c r="AS25"/>
  <c r="AU25"/>
  <c r="AW25"/>
  <c r="AY25"/>
  <c r="BA24" i="7"/>
  <c r="BA24" i="12" s="1"/>
  <c r="BA25" i="17" s="1"/>
  <c r="BC24" i="7"/>
  <c r="BC24" i="12"/>
  <c r="BC25" i="17" s="1"/>
  <c r="G26"/>
  <c r="K26"/>
  <c r="M26"/>
  <c r="O26"/>
  <c r="Q26"/>
  <c r="S26"/>
  <c r="U26"/>
  <c r="W26"/>
  <c r="Y26"/>
  <c r="AA26"/>
  <c r="AC26"/>
  <c r="AE26"/>
  <c r="AG26"/>
  <c r="AI26"/>
  <c r="AK26"/>
  <c r="AM26"/>
  <c r="AO26"/>
  <c r="AU26"/>
  <c r="AY26"/>
  <c r="BA25" i="7"/>
  <c r="BA25" i="12" s="1"/>
  <c r="BA26" i="17" s="1"/>
  <c r="BC25" i="7"/>
  <c r="BC25" i="12"/>
  <c r="BC26" i="17" s="1"/>
  <c r="E27"/>
  <c r="I27"/>
  <c r="K27"/>
  <c r="M27"/>
  <c r="O27"/>
  <c r="Q27"/>
  <c r="S27"/>
  <c r="U27"/>
  <c r="W27"/>
  <c r="Y27"/>
  <c r="AA27"/>
  <c r="AC27"/>
  <c r="AE27"/>
  <c r="AG27"/>
  <c r="AI27"/>
  <c r="AM27"/>
  <c r="AO27"/>
  <c r="AQ27"/>
  <c r="AS27"/>
  <c r="AU27"/>
  <c r="AW27"/>
  <c r="AY27"/>
  <c r="BA26" i="7"/>
  <c r="BA26" i="12" s="1"/>
  <c r="BA27" i="17" s="1"/>
  <c r="BC26" i="7"/>
  <c r="BC26" i="12"/>
  <c r="BC27" i="17" s="1"/>
  <c r="G28"/>
  <c r="K28"/>
  <c r="M28"/>
  <c r="O28"/>
  <c r="Q28"/>
  <c r="S28"/>
  <c r="U28"/>
  <c r="W28"/>
  <c r="Y28"/>
  <c r="AA28"/>
  <c r="AC28"/>
  <c r="AE28"/>
  <c r="AG28"/>
  <c r="AI28"/>
  <c r="AK28"/>
  <c r="AO28"/>
  <c r="AS28"/>
  <c r="AU28"/>
  <c r="AY28"/>
  <c r="BA27" i="7"/>
  <c r="BA27" i="12" s="1"/>
  <c r="BA28" i="17" s="1"/>
  <c r="BC27" i="7"/>
  <c r="BC27" i="12"/>
  <c r="BC28" i="17" s="1"/>
  <c r="E29"/>
  <c r="I29"/>
  <c r="K29"/>
  <c r="M29"/>
  <c r="O29"/>
  <c r="Q29"/>
  <c r="S29"/>
  <c r="U29"/>
  <c r="W29"/>
  <c r="Y29"/>
  <c r="AA29"/>
  <c r="AC29"/>
  <c r="AE29"/>
  <c r="AG29"/>
  <c r="AI29"/>
  <c r="AM29"/>
  <c r="AO29"/>
  <c r="AQ29"/>
  <c r="AS29"/>
  <c r="AU29"/>
  <c r="AW29"/>
  <c r="AY29"/>
  <c r="BA28" i="7"/>
  <c r="BA28" i="12" s="1"/>
  <c r="BA29" i="17" s="1"/>
  <c r="BC28" i="7"/>
  <c r="BC28" i="12"/>
  <c r="BC29" i="17" s="1"/>
  <c r="G30"/>
  <c r="K30"/>
  <c r="M30"/>
  <c r="O30"/>
  <c r="Q30"/>
  <c r="S30"/>
  <c r="U30"/>
  <c r="W30"/>
  <c r="Y30"/>
  <c r="AA30"/>
  <c r="AC30"/>
  <c r="AE30"/>
  <c r="AG30"/>
  <c r="AI30"/>
  <c r="AK30"/>
  <c r="AM30"/>
  <c r="AO30"/>
  <c r="AS30"/>
  <c r="BA29" i="7"/>
  <c r="BA29" i="12" s="1"/>
  <c r="BA30" i="17" s="1"/>
  <c r="BC29" i="7"/>
  <c r="BC29" i="12"/>
  <c r="BC30" i="17" s="1"/>
  <c r="E85"/>
  <c r="I85"/>
  <c r="K85"/>
  <c r="M85"/>
  <c r="O85"/>
  <c r="Q85"/>
  <c r="S85"/>
  <c r="U85"/>
  <c r="W85"/>
  <c r="Y85"/>
  <c r="AA85"/>
  <c r="AC85"/>
  <c r="AE85"/>
  <c r="AG85"/>
  <c r="AI85"/>
  <c r="AM85"/>
  <c r="BA84" i="7"/>
  <c r="BA84" i="12" s="1"/>
  <c r="BC84" i="7"/>
  <c r="BC84" i="12" s="1"/>
  <c r="E86" i="17"/>
  <c r="G86"/>
  <c r="M86"/>
  <c r="S86"/>
  <c r="U86"/>
  <c r="AA86"/>
  <c r="AC86"/>
  <c r="AE86"/>
  <c r="AG86"/>
  <c r="AI86"/>
  <c r="AK86"/>
  <c r="AM86"/>
  <c r="AO86"/>
  <c r="AQ86"/>
  <c r="AS86"/>
  <c r="AU86"/>
  <c r="AW86"/>
  <c r="BA85" i="7"/>
  <c r="BA85" i="12" s="1"/>
  <c r="BA86" i="17" s="1"/>
  <c r="BC85" i="7"/>
  <c r="BC85" i="12" s="1"/>
  <c r="BC86" i="17" s="1"/>
  <c r="E87"/>
  <c r="I87"/>
  <c r="K87"/>
  <c r="M87"/>
  <c r="O87"/>
  <c r="Q87"/>
  <c r="S87"/>
  <c r="U87"/>
  <c r="W87"/>
  <c r="Y87"/>
  <c r="AA87"/>
  <c r="AC87"/>
  <c r="AE87"/>
  <c r="AG87"/>
  <c r="AI87"/>
  <c r="AM87"/>
  <c r="AQ87"/>
  <c r="AY87"/>
  <c r="BA86" i="7"/>
  <c r="BA86" i="12" s="1"/>
  <c r="BA87" i="17" s="1"/>
  <c r="BC86" i="7"/>
  <c r="BC86" i="12"/>
  <c r="BC87" i="17" s="1"/>
  <c r="E88"/>
  <c r="I88"/>
  <c r="M88"/>
  <c r="O88"/>
  <c r="Q88"/>
  <c r="S88"/>
  <c r="U88"/>
  <c r="W88"/>
  <c r="AA88"/>
  <c r="AC88"/>
  <c r="AE88"/>
  <c r="AG88"/>
  <c r="AI88"/>
  <c r="AK88"/>
  <c r="AM88"/>
  <c r="AO88"/>
  <c r="AQ88"/>
  <c r="AS88"/>
  <c r="AU88"/>
  <c r="AW88"/>
  <c r="BA87" i="7"/>
  <c r="BA87" i="12" s="1"/>
  <c r="BA88" i="17" s="1"/>
  <c r="BC87" i="7"/>
  <c r="BC87" i="12"/>
  <c r="BC88" i="17" s="1"/>
  <c r="E89"/>
  <c r="I89"/>
  <c r="K89"/>
  <c r="M89"/>
  <c r="O89"/>
  <c r="Q89"/>
  <c r="S89"/>
  <c r="U89"/>
  <c r="W89"/>
  <c r="Y89"/>
  <c r="AA89"/>
  <c r="AC89"/>
  <c r="AE89"/>
  <c r="AG89"/>
  <c r="AI89"/>
  <c r="AM89"/>
  <c r="AQ89"/>
  <c r="AU89"/>
  <c r="AW89"/>
  <c r="AY89"/>
  <c r="BA88" i="7"/>
  <c r="BA88" i="12" s="1"/>
  <c r="BA89" i="17" s="1"/>
  <c r="BC88" i="7"/>
  <c r="BC88" i="12"/>
  <c r="BC89" i="17" s="1"/>
  <c r="E90"/>
  <c r="G90"/>
  <c r="I90"/>
  <c r="K90"/>
  <c r="M90"/>
  <c r="O90"/>
  <c r="Q90"/>
  <c r="S90"/>
  <c r="U90"/>
  <c r="W90"/>
  <c r="Y90"/>
  <c r="AA90"/>
  <c r="AC90"/>
  <c r="AE90"/>
  <c r="AG90"/>
  <c r="AI90"/>
  <c r="AK90"/>
  <c r="AM90"/>
  <c r="AO90"/>
  <c r="AQ90"/>
  <c r="AS90"/>
  <c r="AU90"/>
  <c r="AW90"/>
  <c r="BA89" i="7"/>
  <c r="BA89" i="12" s="1"/>
  <c r="BA90" i="17" s="1"/>
  <c r="BC89" i="7"/>
  <c r="BC89" i="12"/>
  <c r="BC90" i="17" s="1"/>
  <c r="E91"/>
  <c r="I91"/>
  <c r="K91"/>
  <c r="M91"/>
  <c r="O91"/>
  <c r="Q91"/>
  <c r="S91"/>
  <c r="U91"/>
  <c r="W91"/>
  <c r="Y91"/>
  <c r="AA91"/>
  <c r="AC91"/>
  <c r="AE91"/>
  <c r="AG91"/>
  <c r="AI91"/>
  <c r="AK91"/>
  <c r="AM91"/>
  <c r="AQ91"/>
  <c r="AW91"/>
  <c r="AY91"/>
  <c r="BA90" i="7"/>
  <c r="BA90" i="12" s="1"/>
  <c r="BA91" i="17" s="1"/>
  <c r="BC90" i="7"/>
  <c r="BC90" i="12"/>
  <c r="BC91" i="17" s="1"/>
  <c r="E92"/>
  <c r="G92"/>
  <c r="I92"/>
  <c r="K92"/>
  <c r="M92"/>
  <c r="O92"/>
  <c r="Q92"/>
  <c r="S92"/>
  <c r="U92"/>
  <c r="W92"/>
  <c r="Y92"/>
  <c r="AA92"/>
  <c r="AC92"/>
  <c r="AE92"/>
  <c r="AG92"/>
  <c r="AI92"/>
  <c r="AK92"/>
  <c r="AM92"/>
  <c r="AO92"/>
  <c r="AS92"/>
  <c r="AU92"/>
  <c r="AW92"/>
  <c r="BA91" i="7"/>
  <c r="BA91" i="12" s="1"/>
  <c r="BA92" i="17" s="1"/>
  <c r="BC91" i="7"/>
  <c r="BC91" i="12"/>
  <c r="BC92" i="17" s="1"/>
  <c r="I93"/>
  <c r="K93"/>
  <c r="M93"/>
  <c r="O93"/>
  <c r="S93"/>
  <c r="U93"/>
  <c r="W93"/>
  <c r="Y93"/>
  <c r="AA93"/>
  <c r="AC93"/>
  <c r="AE93"/>
  <c r="AG93"/>
  <c r="AI93"/>
  <c r="AK93"/>
  <c r="AM93"/>
  <c r="AO93"/>
  <c r="AQ93"/>
  <c r="AS93"/>
  <c r="AU93"/>
  <c r="AW93"/>
  <c r="AY93"/>
  <c r="BA92" i="7"/>
  <c r="BA92" i="12" s="1"/>
  <c r="BA93" i="17" s="1"/>
  <c r="BC92" i="7"/>
  <c r="BC92" i="12" s="1"/>
  <c r="BC93" i="17" s="1"/>
  <c r="E94"/>
  <c r="G94"/>
  <c r="I94"/>
  <c r="K94"/>
  <c r="M94"/>
  <c r="O94"/>
  <c r="Q94"/>
  <c r="S94"/>
  <c r="U94"/>
  <c r="W94"/>
  <c r="Y94"/>
  <c r="AA94"/>
  <c r="AC94"/>
  <c r="AE94"/>
  <c r="AG94"/>
  <c r="AI94"/>
  <c r="AK94"/>
  <c r="AM94"/>
  <c r="AO94"/>
  <c r="AQ94"/>
  <c r="AS94"/>
  <c r="AU94"/>
  <c r="AW94"/>
  <c r="AY94"/>
  <c r="BA93" i="7"/>
  <c r="BA93" i="12"/>
  <c r="BA94" i="17" s="1"/>
  <c r="BC93" i="7"/>
  <c r="BC93" i="12" s="1"/>
  <c r="BC94" i="17" s="1"/>
  <c r="E95"/>
  <c r="G95"/>
  <c r="I95"/>
  <c r="K95"/>
  <c r="M95"/>
  <c r="O95"/>
  <c r="Q95"/>
  <c r="S95"/>
  <c r="U95"/>
  <c r="W95"/>
  <c r="Y95"/>
  <c r="AA95"/>
  <c r="AC95"/>
  <c r="AE95"/>
  <c r="AG95"/>
  <c r="AI95"/>
  <c r="AK95"/>
  <c r="AM95"/>
  <c r="AO95"/>
  <c r="AQ95"/>
  <c r="AS95"/>
  <c r="AU95"/>
  <c r="AW95"/>
  <c r="AY95"/>
  <c r="BA94" i="7"/>
  <c r="BA94" i="12" s="1"/>
  <c r="BA95" i="17" s="1"/>
  <c r="BC94" i="7"/>
  <c r="BC94" i="12"/>
  <c r="BC95" i="17" s="1"/>
  <c r="E96"/>
  <c r="G96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5" i="7"/>
  <c r="BA95" i="12" s="1"/>
  <c r="BA96" i="17" s="1"/>
  <c r="BC95" i="7"/>
  <c r="BC95" i="12"/>
  <c r="BC96" i="17" s="1"/>
  <c r="E97"/>
  <c r="G97"/>
  <c r="I97"/>
  <c r="K97"/>
  <c r="M97"/>
  <c r="O97"/>
  <c r="Q97"/>
  <c r="S97"/>
  <c r="U97"/>
  <c r="W97"/>
  <c r="Y97"/>
  <c r="AA97"/>
  <c r="AC97"/>
  <c r="AE97"/>
  <c r="AG97"/>
  <c r="AI97"/>
  <c r="AK97"/>
  <c r="AM97"/>
  <c r="AO97"/>
  <c r="AQ97"/>
  <c r="AS97"/>
  <c r="AU97"/>
  <c r="AW97"/>
  <c r="AY97"/>
  <c r="BA96" i="7"/>
  <c r="BA96" i="12" s="1"/>
  <c r="BA97" i="17" s="1"/>
  <c r="BC96" i="7"/>
  <c r="BC96" i="12"/>
  <c r="BC97" i="17" s="1"/>
  <c r="E98"/>
  <c r="G98"/>
  <c r="I98"/>
  <c r="K98"/>
  <c r="M98"/>
  <c r="O98"/>
  <c r="Q98"/>
  <c r="S98"/>
  <c r="U98"/>
  <c r="W98"/>
  <c r="Y98"/>
  <c r="AA98"/>
  <c r="AC98"/>
  <c r="AE98"/>
  <c r="AG98"/>
  <c r="AI98"/>
  <c r="AK98"/>
  <c r="AM98"/>
  <c r="AO98"/>
  <c r="AQ98"/>
  <c r="AS98"/>
  <c r="AU98"/>
  <c r="AW98"/>
  <c r="AY98"/>
  <c r="BA97" i="7"/>
  <c r="BA97" i="12" s="1"/>
  <c r="BA98" i="17" s="1"/>
  <c r="BC97" i="7"/>
  <c r="BC97" i="12"/>
  <c r="BC98" i="17" s="1"/>
  <c r="E99"/>
  <c r="G99"/>
  <c r="I99"/>
  <c r="K99"/>
  <c r="M99"/>
  <c r="O99"/>
  <c r="Q99"/>
  <c r="S99"/>
  <c r="U99"/>
  <c r="W99"/>
  <c r="Y99"/>
  <c r="AA99"/>
  <c r="AC99"/>
  <c r="AE99"/>
  <c r="AG99"/>
  <c r="AI99"/>
  <c r="AK99"/>
  <c r="AM99"/>
  <c r="AO99"/>
  <c r="AQ99"/>
  <c r="AS99"/>
  <c r="AU99"/>
  <c r="AW99"/>
  <c r="AY99"/>
  <c r="BA98" i="7"/>
  <c r="BA98" i="12" s="1"/>
  <c r="BA99" i="17" s="1"/>
  <c r="BC98" i="7"/>
  <c r="BC98" i="12"/>
  <c r="BC99" i="17" s="1"/>
  <c r="E100"/>
  <c r="G100"/>
  <c r="I100"/>
  <c r="K100"/>
  <c r="M100"/>
  <c r="O100"/>
  <c r="Q100"/>
  <c r="S100"/>
  <c r="U100"/>
  <c r="W100"/>
  <c r="Y100"/>
  <c r="AA100"/>
  <c r="AC100"/>
  <c r="AE100"/>
  <c r="AG100"/>
  <c r="AI100"/>
  <c r="AK100"/>
  <c r="AM100"/>
  <c r="AO100"/>
  <c r="AQ100"/>
  <c r="AS100"/>
  <c r="AU100"/>
  <c r="AW100"/>
  <c r="AY100"/>
  <c r="BA99" i="7"/>
  <c r="BA99" i="12" s="1"/>
  <c r="BA100" i="17" s="1"/>
  <c r="BC99" i="7"/>
  <c r="BC99" i="12"/>
  <c r="BC100" i="17" s="1"/>
  <c r="E101"/>
  <c r="G101"/>
  <c r="K101"/>
  <c r="M101"/>
  <c r="O101"/>
  <c r="Q101"/>
  <c r="S101"/>
  <c r="U101"/>
  <c r="W101"/>
  <c r="Y101"/>
  <c r="AA101"/>
  <c r="AC101"/>
  <c r="AE101"/>
  <c r="AG101"/>
  <c r="AI101"/>
  <c r="AK101"/>
  <c r="AM101"/>
  <c r="AO101"/>
  <c r="AQ101"/>
  <c r="AS101"/>
  <c r="AU101"/>
  <c r="AW101"/>
  <c r="AY101"/>
  <c r="BA100" i="7"/>
  <c r="BA100" i="12" s="1"/>
  <c r="BA101" i="17" s="1"/>
  <c r="BC100" i="7"/>
  <c r="BC100" i="12"/>
  <c r="BC101" i="17" s="1"/>
  <c r="E102"/>
  <c r="G102"/>
  <c r="I102"/>
  <c r="K102"/>
  <c r="M102"/>
  <c r="O102"/>
  <c r="Q102"/>
  <c r="S102"/>
  <c r="U102"/>
  <c r="W102"/>
  <c r="Y102"/>
  <c r="AA102"/>
  <c r="AC102"/>
  <c r="AE102"/>
  <c r="AG102"/>
  <c r="AI102"/>
  <c r="AK102"/>
  <c r="AM102"/>
  <c r="AO102"/>
  <c r="AQ102"/>
  <c r="AS102"/>
  <c r="AU102"/>
  <c r="AW102"/>
  <c r="AY102"/>
  <c r="BA101" i="7"/>
  <c r="BA101" i="12" s="1"/>
  <c r="BA102" i="17" s="1"/>
  <c r="BC101" i="7"/>
  <c r="BC101" i="12"/>
  <c r="BC102" i="17" s="1"/>
  <c r="G103"/>
  <c r="K103"/>
  <c r="M103"/>
  <c r="O103"/>
  <c r="Q103"/>
  <c r="S103"/>
  <c r="U103"/>
  <c r="W103"/>
  <c r="Y103"/>
  <c r="AA103"/>
  <c r="AC103"/>
  <c r="AE103"/>
  <c r="AG103"/>
  <c r="AI103"/>
  <c r="AK103"/>
  <c r="AM103"/>
  <c r="AO103"/>
  <c r="AQ103"/>
  <c r="AS103"/>
  <c r="AU103"/>
  <c r="AW103"/>
  <c r="AY103"/>
  <c r="BA102" i="7"/>
  <c r="BA102" i="12" s="1"/>
  <c r="BA103" i="17" s="1"/>
  <c r="BC102" i="7"/>
  <c r="BC102" i="12"/>
  <c r="BC103" i="17" s="1"/>
  <c r="I104"/>
  <c r="K104"/>
  <c r="M104"/>
  <c r="O104"/>
  <c r="Q104"/>
  <c r="S104"/>
  <c r="U104"/>
  <c r="W104"/>
  <c r="Y104"/>
  <c r="AA104"/>
  <c r="AC104"/>
  <c r="AE104"/>
  <c r="AG104"/>
  <c r="AI104"/>
  <c r="AK104"/>
  <c r="AM104"/>
  <c r="AO104"/>
  <c r="AQ104"/>
  <c r="AS104"/>
  <c r="AU104"/>
  <c r="AW104"/>
  <c r="AY104"/>
  <c r="BA103" i="7"/>
  <c r="BA103" i="12" s="1"/>
  <c r="BA104" i="17" s="1"/>
  <c r="BC103" i="7"/>
  <c r="BC103" i="12"/>
  <c r="BC104" i="17" s="1"/>
  <c r="E105"/>
  <c r="G105"/>
  <c r="K105"/>
  <c r="M105"/>
  <c r="O105"/>
  <c r="Q105"/>
  <c r="S105"/>
  <c r="U105"/>
  <c r="W105"/>
  <c r="Y105"/>
  <c r="AA105"/>
  <c r="AC105"/>
  <c r="AE105"/>
  <c r="AG105"/>
  <c r="AI105"/>
  <c r="AK105"/>
  <c r="AM105"/>
  <c r="AO105"/>
  <c r="AQ105"/>
  <c r="AS105"/>
  <c r="AU105"/>
  <c r="AW105"/>
  <c r="AY105"/>
  <c r="BA104" i="7"/>
  <c r="BA104" i="12" s="1"/>
  <c r="BA105" i="17" s="1"/>
  <c r="BC104" i="7"/>
  <c r="BC104" i="12"/>
  <c r="BC105" i="17" s="1"/>
  <c r="E106"/>
  <c r="G106"/>
  <c r="I106"/>
  <c r="K106"/>
  <c r="M106"/>
  <c r="O106"/>
  <c r="Q106"/>
  <c r="S106"/>
  <c r="U106"/>
  <c r="W106"/>
  <c r="Y106"/>
  <c r="AA106"/>
  <c r="AC106"/>
  <c r="AE106"/>
  <c r="AG106"/>
  <c r="AI106"/>
  <c r="AK106"/>
  <c r="AM106"/>
  <c r="AO106"/>
  <c r="AQ106"/>
  <c r="AS106"/>
  <c r="AU106"/>
  <c r="AW106"/>
  <c r="AY106"/>
  <c r="BA105" i="7"/>
  <c r="BA105" i="12" s="1"/>
  <c r="BA106" i="17" s="1"/>
  <c r="BC105" i="7"/>
  <c r="BC105" i="12"/>
  <c r="BC106" i="17" s="1"/>
  <c r="G107"/>
  <c r="K107"/>
  <c r="M107"/>
  <c r="O107"/>
  <c r="Q107"/>
  <c r="S107"/>
  <c r="U107"/>
  <c r="W107"/>
  <c r="Y107"/>
  <c r="AA107"/>
  <c r="AC107"/>
  <c r="AE107"/>
  <c r="AG107"/>
  <c r="AI107"/>
  <c r="AK107"/>
  <c r="AM107"/>
  <c r="AO107"/>
  <c r="AQ107"/>
  <c r="AS107"/>
  <c r="AU107"/>
  <c r="AW107"/>
  <c r="AY107"/>
  <c r="BA106" i="7"/>
  <c r="BA106" i="12" s="1"/>
  <c r="BA107" i="17" s="1"/>
  <c r="BC106" i="7"/>
  <c r="BC106" i="12"/>
  <c r="BC107" i="17" s="1"/>
  <c r="I108"/>
  <c r="K108"/>
  <c r="M108"/>
  <c r="O108"/>
  <c r="Q108"/>
  <c r="S108"/>
  <c r="U108"/>
  <c r="W108"/>
  <c r="Y108"/>
  <c r="AA108"/>
  <c r="AC108"/>
  <c r="AE108"/>
  <c r="AG108"/>
  <c r="AI108"/>
  <c r="AK108"/>
  <c r="AM108"/>
  <c r="AO108"/>
  <c r="AQ108"/>
  <c r="AS108"/>
  <c r="AU108"/>
  <c r="AW108"/>
  <c r="AY108"/>
  <c r="BA107" i="7"/>
  <c r="BA107" i="12" s="1"/>
  <c r="BA108" i="17" s="1"/>
  <c r="BC107" i="7"/>
  <c r="BC107" i="12"/>
  <c r="BC108" i="17" s="1"/>
  <c r="E109"/>
  <c r="G109"/>
  <c r="K109"/>
  <c r="M109"/>
  <c r="O109"/>
  <c r="Q109"/>
  <c r="S109"/>
  <c r="U109"/>
  <c r="W109"/>
  <c r="Y109"/>
  <c r="AA109"/>
  <c r="AC109"/>
  <c r="AE109"/>
  <c r="AG109"/>
  <c r="AI109"/>
  <c r="AK109"/>
  <c r="AM109"/>
  <c r="AO109"/>
  <c r="AQ109"/>
  <c r="AS109"/>
  <c r="AU109"/>
  <c r="AW109"/>
  <c r="AY109"/>
  <c r="BA108" i="7"/>
  <c r="BA108" i="12" s="1"/>
  <c r="BA109" i="17" s="1"/>
  <c r="BC108" i="7"/>
  <c r="BC108" i="12"/>
  <c r="BC109" i="17" s="1"/>
  <c r="E110"/>
  <c r="G110"/>
  <c r="I110"/>
  <c r="K110"/>
  <c r="M110"/>
  <c r="O110"/>
  <c r="Q110"/>
  <c r="S110"/>
  <c r="U110"/>
  <c r="W110"/>
  <c r="Y110"/>
  <c r="AA110"/>
  <c r="AC110"/>
  <c r="AE110"/>
  <c r="AG110"/>
  <c r="AI110"/>
  <c r="AK110"/>
  <c r="AM110"/>
  <c r="AO110"/>
  <c r="AQ110"/>
  <c r="AS110"/>
  <c r="AU110"/>
  <c r="AW110"/>
  <c r="AY110"/>
  <c r="BA109" i="7"/>
  <c r="BA109" i="12" s="1"/>
  <c r="BA110" i="17" s="1"/>
  <c r="BC109" i="7"/>
  <c r="BC109" i="12" s="1"/>
  <c r="BC110" i="17" s="1"/>
  <c r="E34"/>
  <c r="G34"/>
  <c r="I34"/>
  <c r="K34"/>
  <c r="M34"/>
  <c r="O34"/>
  <c r="S34"/>
  <c r="U34"/>
  <c r="W34"/>
  <c r="Y34"/>
  <c r="AA34"/>
  <c r="AC34"/>
  <c r="AE34"/>
  <c r="AG34"/>
  <c r="AI34"/>
  <c r="AK34"/>
  <c r="AM34"/>
  <c r="AO34"/>
  <c r="AQ34"/>
  <c r="AS34"/>
  <c r="AU34"/>
  <c r="AW34"/>
  <c r="AY34"/>
  <c r="BA33" i="7"/>
  <c r="BA33" i="12" s="1"/>
  <c r="BC33" i="7"/>
  <c r="BC33" i="12" s="1"/>
  <c r="E35" i="17"/>
  <c r="I35"/>
  <c r="K35"/>
  <c r="M35"/>
  <c r="O35"/>
  <c r="Q35"/>
  <c r="S35"/>
  <c r="U35"/>
  <c r="W35"/>
  <c r="Y35"/>
  <c r="AA35"/>
  <c r="AC35"/>
  <c r="AE35"/>
  <c r="AG35"/>
  <c r="AI35"/>
  <c r="AK35"/>
  <c r="AM35"/>
  <c r="AO35"/>
  <c r="AQ35"/>
  <c r="AS35"/>
  <c r="AU35"/>
  <c r="AW35"/>
  <c r="AY35"/>
  <c r="BA34" i="7"/>
  <c r="BA34" i="12"/>
  <c r="BA35" i="17" s="1"/>
  <c r="BC34" i="7"/>
  <c r="BC34" i="12" s="1"/>
  <c r="BC35" i="17" s="1"/>
  <c r="E36"/>
  <c r="G36"/>
  <c r="I36"/>
  <c r="K36"/>
  <c r="M36"/>
  <c r="O36"/>
  <c r="Q36"/>
  <c r="S36"/>
  <c r="U36"/>
  <c r="W36"/>
  <c r="Y36"/>
  <c r="AA36"/>
  <c r="AC36"/>
  <c r="AE36"/>
  <c r="AG36"/>
  <c r="AI36"/>
  <c r="AK36"/>
  <c r="AM36"/>
  <c r="AO36"/>
  <c r="AQ36"/>
  <c r="AS36"/>
  <c r="AU36"/>
  <c r="AW36"/>
  <c r="AY36"/>
  <c r="BA35" i="7"/>
  <c r="BA35" i="12" s="1"/>
  <c r="BA36" i="17" s="1"/>
  <c r="BC35" i="7"/>
  <c r="BC35" i="12"/>
  <c r="BC36" i="17" s="1"/>
  <c r="E37"/>
  <c r="I37"/>
  <c r="K37"/>
  <c r="M37"/>
  <c r="O37"/>
  <c r="Q37"/>
  <c r="S37"/>
  <c r="U37"/>
  <c r="W37"/>
  <c r="Y37"/>
  <c r="AA37"/>
  <c r="AC37"/>
  <c r="AE37"/>
  <c r="AG37"/>
  <c r="AI37"/>
  <c r="AK37"/>
  <c r="AM37"/>
  <c r="AO37"/>
  <c r="AQ37"/>
  <c r="AS37"/>
  <c r="AU37"/>
  <c r="AW37"/>
  <c r="AY37"/>
  <c r="BA36" i="7"/>
  <c r="BA36" i="12" s="1"/>
  <c r="BA37" i="17" s="1"/>
  <c r="BC36" i="7"/>
  <c r="BC36" i="12"/>
  <c r="BC37" i="17" s="1"/>
  <c r="E38"/>
  <c r="G38"/>
  <c r="I38"/>
  <c r="K38"/>
  <c r="M38"/>
  <c r="O38"/>
  <c r="Q38"/>
  <c r="S38"/>
  <c r="U38"/>
  <c r="W38"/>
  <c r="Y38"/>
  <c r="AA38"/>
  <c r="AC38"/>
  <c r="AE38"/>
  <c r="AG38"/>
  <c r="AI38"/>
  <c r="AK38"/>
  <c r="AM38"/>
  <c r="AO38"/>
  <c r="AQ38"/>
  <c r="AS38"/>
  <c r="AU38"/>
  <c r="AW38"/>
  <c r="AY38"/>
  <c r="BA37" i="7"/>
  <c r="BA37" i="12" s="1"/>
  <c r="BA38" i="17" s="1"/>
  <c r="BC37" i="7"/>
  <c r="BC37" i="12"/>
  <c r="BC38" i="17" s="1"/>
  <c r="E39"/>
  <c r="I39"/>
  <c r="K39"/>
  <c r="M39"/>
  <c r="O39"/>
  <c r="Q39"/>
  <c r="S39"/>
  <c r="U39"/>
  <c r="W39"/>
  <c r="Y39"/>
  <c r="AA39"/>
  <c r="AC39"/>
  <c r="AE39"/>
  <c r="AG39"/>
  <c r="AI39"/>
  <c r="AK39"/>
  <c r="AM39"/>
  <c r="AO39"/>
  <c r="AQ39"/>
  <c r="AS39"/>
  <c r="AU39"/>
  <c r="AW39"/>
  <c r="AY39"/>
  <c r="BA38" i="7"/>
  <c r="BA38" i="12" s="1"/>
  <c r="BA39" i="17" s="1"/>
  <c r="BC38" i="7"/>
  <c r="BC38" i="12"/>
  <c r="BC39" i="17" s="1"/>
  <c r="E40"/>
  <c r="G40"/>
  <c r="I40"/>
  <c r="K40"/>
  <c r="M40"/>
  <c r="O40"/>
  <c r="Q40"/>
  <c r="S40"/>
  <c r="U40"/>
  <c r="W40"/>
  <c r="Y40"/>
  <c r="AA40"/>
  <c r="AC40"/>
  <c r="AE40"/>
  <c r="AG40"/>
  <c r="AI40"/>
  <c r="AK40"/>
  <c r="AM40"/>
  <c r="AO40"/>
  <c r="AQ40"/>
  <c r="AS40"/>
  <c r="AU40"/>
  <c r="AW40"/>
  <c r="AY40"/>
  <c r="BA39" i="7"/>
  <c r="BA39" i="12" s="1"/>
  <c r="BA40" i="17" s="1"/>
  <c r="BC39" i="7"/>
  <c r="BC39" i="12"/>
  <c r="BC40" i="17" s="1"/>
  <c r="E41"/>
  <c r="K41"/>
  <c r="M41"/>
  <c r="O41"/>
  <c r="Q41"/>
  <c r="S41"/>
  <c r="U41"/>
  <c r="W41"/>
  <c r="Y41"/>
  <c r="AA41"/>
  <c r="AC41"/>
  <c r="AE41"/>
  <c r="AG41"/>
  <c r="AI41"/>
  <c r="AK41"/>
  <c r="AM41"/>
  <c r="AO41"/>
  <c r="AQ41"/>
  <c r="AS41"/>
  <c r="AU41"/>
  <c r="AW41"/>
  <c r="AY41"/>
  <c r="BA40" i="7"/>
  <c r="BA40" i="12" s="1"/>
  <c r="BA41" i="17" s="1"/>
  <c r="BC40" i="7"/>
  <c r="BC40" i="12" s="1"/>
  <c r="BC41" i="17" s="1"/>
  <c r="E42"/>
  <c r="G42"/>
  <c r="I42"/>
  <c r="K42"/>
  <c r="M42"/>
  <c r="O42"/>
  <c r="Q42"/>
  <c r="S42"/>
  <c r="U42"/>
  <c r="W42"/>
  <c r="Y42"/>
  <c r="AA42"/>
  <c r="AC42"/>
  <c r="AE42"/>
  <c r="AG42"/>
  <c r="AI42"/>
  <c r="AK42"/>
  <c r="AM42"/>
  <c r="AO42"/>
  <c r="AQ42"/>
  <c r="AS42"/>
  <c r="AU42"/>
  <c r="AW42"/>
  <c r="AY42"/>
  <c r="BA41" i="7"/>
  <c r="BA41" i="12" s="1"/>
  <c r="BA42" i="17" s="1"/>
  <c r="BC41" i="7"/>
  <c r="BC41" i="12"/>
  <c r="BC42" i="17" s="1"/>
  <c r="E43"/>
  <c r="K43"/>
  <c r="M43"/>
  <c r="O43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2" i="7"/>
  <c r="BA42" i="12" s="1"/>
  <c r="BA43" i="17" s="1"/>
  <c r="BC42" i="7"/>
  <c r="BC42" i="12"/>
  <c r="BC43" i="17" s="1"/>
  <c r="E44"/>
  <c r="G44"/>
  <c r="M44"/>
  <c r="O44"/>
  <c r="Q44"/>
  <c r="S44"/>
  <c r="U44"/>
  <c r="W44"/>
  <c r="Y44"/>
  <c r="AA44"/>
  <c r="AC44"/>
  <c r="AE44"/>
  <c r="AG44"/>
  <c r="AI44"/>
  <c r="AK44"/>
  <c r="AM44"/>
  <c r="AO44"/>
  <c r="AQ44"/>
  <c r="AS44"/>
  <c r="AU44"/>
  <c r="AW44"/>
  <c r="AY44"/>
  <c r="BA43" i="7"/>
  <c r="BA43" i="12" s="1"/>
  <c r="BA44" i="17" s="1"/>
  <c r="BC43" i="7"/>
  <c r="BC43" i="12"/>
  <c r="BC44" i="17" s="1"/>
  <c r="E45"/>
  <c r="K45"/>
  <c r="M45"/>
  <c r="O45"/>
  <c r="Q45"/>
  <c r="S45"/>
  <c r="U45"/>
  <c r="W45"/>
  <c r="Y45"/>
  <c r="AA45"/>
  <c r="AC45"/>
  <c r="AE45"/>
  <c r="AG45"/>
  <c r="AI45"/>
  <c r="AK45"/>
  <c r="AM45"/>
  <c r="AO45"/>
  <c r="AQ45"/>
  <c r="AS45"/>
  <c r="AU45"/>
  <c r="AW45"/>
  <c r="AY45"/>
  <c r="BA44" i="7"/>
  <c r="BA44" i="12" s="1"/>
  <c r="BA45" i="17" s="1"/>
  <c r="BC44" i="7"/>
  <c r="BC44" i="12"/>
  <c r="BC45" i="17" s="1"/>
  <c r="E46"/>
  <c r="G46"/>
  <c r="I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5" i="7"/>
  <c r="BA45" i="12" s="1"/>
  <c r="BA46" i="17" s="1"/>
  <c r="BC45" i="7"/>
  <c r="BC45" i="12"/>
  <c r="BC46" i="17" s="1"/>
  <c r="E47"/>
  <c r="I47"/>
  <c r="K47"/>
  <c r="M47"/>
  <c r="O47"/>
  <c r="Q47"/>
  <c r="S47"/>
  <c r="U47"/>
  <c r="W47"/>
  <c r="Y47"/>
  <c r="AA47"/>
  <c r="AC47"/>
  <c r="AE47"/>
  <c r="AG47"/>
  <c r="AI47"/>
  <c r="AK47"/>
  <c r="AM47"/>
  <c r="AO47"/>
  <c r="AQ47"/>
  <c r="AS47"/>
  <c r="AU47"/>
  <c r="AW47"/>
  <c r="AY47"/>
  <c r="BA46" i="7"/>
  <c r="BA46" i="12" s="1"/>
  <c r="BA47" i="17" s="1"/>
  <c r="BC46" i="7"/>
  <c r="BC46" i="12"/>
  <c r="BC47" i="17" s="1"/>
  <c r="E48"/>
  <c r="G48"/>
  <c r="I48"/>
  <c r="M48"/>
  <c r="O48"/>
  <c r="Q48"/>
  <c r="S48"/>
  <c r="U48"/>
  <c r="W48"/>
  <c r="Y48"/>
  <c r="AA48"/>
  <c r="AC48"/>
  <c r="AE48"/>
  <c r="AG48"/>
  <c r="AI48"/>
  <c r="AK48"/>
  <c r="AM48"/>
  <c r="AO48"/>
  <c r="AQ48"/>
  <c r="AS48"/>
  <c r="AU48"/>
  <c r="AW48"/>
  <c r="AY48"/>
  <c r="BA47" i="7"/>
  <c r="BA47" i="12" s="1"/>
  <c r="BA48" i="17" s="1"/>
  <c r="BC47" i="7"/>
  <c r="BC47" i="12"/>
  <c r="BC48" i="17" s="1"/>
  <c r="E49"/>
  <c r="I49"/>
  <c r="K49"/>
  <c r="M49"/>
  <c r="O49"/>
  <c r="Q49"/>
  <c r="S49"/>
  <c r="U49"/>
  <c r="W49"/>
  <c r="Y49"/>
  <c r="AA49"/>
  <c r="AC49"/>
  <c r="AE49"/>
  <c r="AG49"/>
  <c r="AI49"/>
  <c r="AK49"/>
  <c r="AM49"/>
  <c r="AO49"/>
  <c r="AQ49"/>
  <c r="AS49"/>
  <c r="AU49"/>
  <c r="AW49"/>
  <c r="AY49"/>
  <c r="BA48" i="7"/>
  <c r="BA48" i="12" s="1"/>
  <c r="BA49" i="17" s="1"/>
  <c r="BC48" i="7"/>
  <c r="BC48" i="12"/>
  <c r="BC49" i="17" s="1"/>
  <c r="G50"/>
  <c r="I50"/>
  <c r="M50"/>
  <c r="O50"/>
  <c r="Q50"/>
  <c r="S50"/>
  <c r="U50"/>
  <c r="W50"/>
  <c r="Y50"/>
  <c r="AA50"/>
  <c r="AC50"/>
  <c r="AE50"/>
  <c r="AG50"/>
  <c r="AI50"/>
  <c r="AK50"/>
  <c r="AM50"/>
  <c r="AO50"/>
  <c r="AQ50"/>
  <c r="AS50"/>
  <c r="AU50"/>
  <c r="AW50"/>
  <c r="AY50"/>
  <c r="BA49" i="7"/>
  <c r="BA49" i="12" s="1"/>
  <c r="BA50" i="17" s="1"/>
  <c r="BC49" i="7"/>
  <c r="BC49" i="12"/>
  <c r="BC50" i="17" s="1"/>
  <c r="E51"/>
  <c r="I51"/>
  <c r="K51"/>
  <c r="M51"/>
  <c r="O51"/>
  <c r="Q51"/>
  <c r="S51"/>
  <c r="U51"/>
  <c r="W51"/>
  <c r="Y51"/>
  <c r="AA51"/>
  <c r="AC51"/>
  <c r="AE51"/>
  <c r="AG51"/>
  <c r="AI51"/>
  <c r="AK51"/>
  <c r="AM51"/>
  <c r="AO51"/>
  <c r="AQ51"/>
  <c r="AS51"/>
  <c r="AU51"/>
  <c r="AW51"/>
  <c r="AY51"/>
  <c r="BA50" i="7"/>
  <c r="BA50" i="12" s="1"/>
  <c r="BA51" i="17" s="1"/>
  <c r="BC50" i="7"/>
  <c r="BC50" i="12"/>
  <c r="BC51" i="17" s="1"/>
  <c r="E52"/>
  <c r="G52"/>
  <c r="I52"/>
  <c r="M52"/>
  <c r="O52"/>
  <c r="Q52"/>
  <c r="S52"/>
  <c r="U52"/>
  <c r="W52"/>
  <c r="Y52"/>
  <c r="AA52"/>
  <c r="AC52"/>
  <c r="AE52"/>
  <c r="AG52"/>
  <c r="AI52"/>
  <c r="AK52"/>
  <c r="AM52"/>
  <c r="AO52"/>
  <c r="AQ52"/>
  <c r="AS52"/>
  <c r="AU52"/>
  <c r="AW52"/>
  <c r="AY52"/>
  <c r="BA51" i="7"/>
  <c r="BA51" i="12" s="1"/>
  <c r="BA52" i="17" s="1"/>
  <c r="BC51" i="7"/>
  <c r="BC51" i="12"/>
  <c r="BC52" i="17" s="1"/>
  <c r="C110"/>
  <c r="C109"/>
  <c r="C108"/>
  <c r="C107"/>
  <c r="C106"/>
  <c r="C104"/>
  <c r="C103"/>
  <c r="C102"/>
  <c r="C101"/>
  <c r="C100"/>
  <c r="C99"/>
  <c r="C98"/>
  <c r="C97"/>
  <c r="C96"/>
  <c r="C95"/>
  <c r="C94"/>
  <c r="C93"/>
  <c r="C92"/>
  <c r="C91"/>
  <c r="C90"/>
  <c r="C89"/>
  <c r="C88"/>
  <c r="C86"/>
  <c r="C52"/>
  <c r="C50"/>
  <c r="C49"/>
  <c r="C46"/>
  <c r="C44"/>
  <c r="C43"/>
  <c r="C42"/>
  <c r="C41"/>
  <c r="C40"/>
  <c r="C38"/>
  <c r="BE110" i="8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7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G110"/>
  <c r="F110"/>
  <c r="E110"/>
  <c r="D110"/>
  <c r="BD81"/>
  <c r="BB81"/>
  <c r="AZ81"/>
  <c r="AX81"/>
  <c r="AV81"/>
  <c r="AT81"/>
  <c r="AR81"/>
  <c r="AP81"/>
  <c r="AN81"/>
  <c r="AJ81"/>
  <c r="AH81"/>
  <c r="AF81"/>
  <c r="AD81"/>
  <c r="AB81"/>
  <c r="Z81"/>
  <c r="X81"/>
  <c r="V81"/>
  <c r="T81"/>
  <c r="R81"/>
  <c r="P81"/>
  <c r="N81"/>
  <c r="L81"/>
  <c r="J81"/>
  <c r="H81"/>
  <c r="F81"/>
  <c r="D81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E110" i="6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5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 s="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/>
  <c r="BE110" i="4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110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F111" s="1"/>
  <c r="BE110" i="3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52" s="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30" s="1"/>
  <c r="BE110" i="2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81" s="1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7"/>
  <c r="BF36"/>
  <c r="BF35"/>
  <c r="BF34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BF4" i="1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F109"/>
  <c r="BF108"/>
  <c r="BF107"/>
  <c r="BF106"/>
  <c r="X110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F80"/>
  <c r="BF79"/>
  <c r="BF78"/>
  <c r="BF77"/>
  <c r="BF76"/>
  <c r="BF75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29"/>
  <c r="BF28"/>
  <c r="BF27"/>
  <c r="BF26"/>
  <c r="BF25"/>
  <c r="BF24"/>
  <c r="BF23"/>
  <c r="BF22"/>
  <c r="BF21"/>
  <c r="BF20"/>
  <c r="BF19"/>
  <c r="BF18"/>
  <c r="BF17"/>
  <c r="BF16"/>
  <c r="BF15"/>
  <c r="BF14"/>
  <c r="BF5"/>
  <c r="C111" i="15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F30"/>
  <c r="BF8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30" i="14"/>
  <c r="BF52"/>
  <c r="BF8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F81" i="13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C30" i="11"/>
  <c r="C52"/>
  <c r="D111" i="10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52"/>
  <c r="BF81"/>
  <c r="BF110"/>
  <c r="BF111" s="1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D111" i="9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110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C111" i="8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C111" i="6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C111" i="5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F8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D111" i="4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52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F110" i="3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30" i="2"/>
  <c r="BF52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110"/>
  <c r="BF111" s="1"/>
  <c r="C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AZ53" i="17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AI31"/>
  <c r="AC31"/>
  <c r="AA31"/>
  <c r="Q31"/>
  <c r="AY53"/>
  <c r="AW53"/>
  <c r="AU53"/>
  <c r="AS53"/>
  <c r="AQ53"/>
  <c r="AO53"/>
  <c r="AM53"/>
  <c r="AK53"/>
  <c r="AI53"/>
  <c r="AG53"/>
  <c r="AE53"/>
  <c r="AC53"/>
  <c r="AA53"/>
  <c r="Y53"/>
  <c r="W53"/>
  <c r="U53"/>
  <c r="S53"/>
  <c r="O53"/>
  <c r="M53"/>
  <c r="AZ31"/>
  <c r="AX31"/>
  <c r="AV31"/>
  <c r="AT31"/>
  <c r="AR31"/>
  <c r="AP31"/>
  <c r="AN31"/>
  <c r="AL31"/>
  <c r="AJ31"/>
  <c r="AH31"/>
  <c r="AF31"/>
  <c r="AD31"/>
  <c r="X31"/>
  <c r="V31"/>
  <c r="T31"/>
  <c r="R31"/>
  <c r="P31"/>
  <c r="N31"/>
  <c r="L31"/>
  <c r="J31"/>
  <c r="H31"/>
  <c r="AZ110" i="12"/>
  <c r="AX110"/>
  <c r="C56" i="17"/>
  <c r="AY85"/>
  <c r="AY110" i="12"/>
  <c r="K30"/>
  <c r="M30"/>
  <c r="O30"/>
  <c r="Q30"/>
  <c r="S30"/>
  <c r="W30"/>
  <c r="Y30"/>
  <c r="AA30"/>
  <c r="AC30"/>
  <c r="AE30"/>
  <c r="AG30"/>
  <c r="AI30"/>
  <c r="AK30"/>
  <c r="AM30"/>
  <c r="AO30"/>
  <c r="AQ30"/>
  <c r="AS30"/>
  <c r="AU30"/>
  <c r="AW30"/>
  <c r="AY30"/>
  <c r="D52"/>
  <c r="F52"/>
  <c r="H52"/>
  <c r="J52"/>
  <c r="L52"/>
  <c r="N52"/>
  <c r="P52"/>
  <c r="S52"/>
  <c r="U52"/>
  <c r="W52"/>
  <c r="Y52"/>
  <c r="AA52"/>
  <c r="AC52"/>
  <c r="AE52"/>
  <c r="AG52"/>
  <c r="AI52"/>
  <c r="AK52"/>
  <c r="AM52"/>
  <c r="AO52"/>
  <c r="AQ52"/>
  <c r="AS52"/>
  <c r="AU52"/>
  <c r="AW52"/>
  <c r="AY52"/>
  <c r="D81"/>
  <c r="F81"/>
  <c r="H81"/>
  <c r="J81"/>
  <c r="L81"/>
  <c r="N81"/>
  <c r="P81"/>
  <c r="R81"/>
  <c r="T81"/>
  <c r="V81"/>
  <c r="X81"/>
  <c r="Z81"/>
  <c r="AB81"/>
  <c r="AD81"/>
  <c r="AF81"/>
  <c r="AH81"/>
  <c r="AJ81"/>
  <c r="AN81"/>
  <c r="AP81"/>
  <c r="AR81"/>
  <c r="AT81"/>
  <c r="AV81"/>
  <c r="AX81"/>
  <c r="AZ81"/>
  <c r="BB81"/>
  <c r="BD81"/>
  <c r="K110"/>
  <c r="M110"/>
  <c r="O110"/>
  <c r="Q110"/>
  <c r="S110"/>
  <c r="U110"/>
  <c r="W110"/>
  <c r="Y110"/>
  <c r="AA110"/>
  <c r="AC110"/>
  <c r="AE110"/>
  <c r="AG110"/>
  <c r="AI110"/>
  <c r="AK110"/>
  <c r="AM110"/>
  <c r="AO110"/>
  <c r="AQ110"/>
  <c r="AS110"/>
  <c r="AU110"/>
  <c r="AW110"/>
  <c r="D30"/>
  <c r="F30"/>
  <c r="H30"/>
  <c r="J30"/>
  <c r="L30"/>
  <c r="N30"/>
  <c r="P30"/>
  <c r="R30"/>
  <c r="T30"/>
  <c r="V30"/>
  <c r="X30"/>
  <c r="Z30"/>
  <c r="AB30"/>
  <c r="AD30"/>
  <c r="AF30"/>
  <c r="AH30"/>
  <c r="AJ30"/>
  <c r="AL30"/>
  <c r="AN30"/>
  <c r="AP30"/>
  <c r="AR30"/>
  <c r="AT30"/>
  <c r="AV30"/>
  <c r="AX30"/>
  <c r="AZ30"/>
  <c r="M52"/>
  <c r="O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AS81"/>
  <c r="AU81"/>
  <c r="AW81"/>
  <c r="AY81"/>
  <c r="D110"/>
  <c r="H110"/>
  <c r="L110"/>
  <c r="N110"/>
  <c r="P110"/>
  <c r="R110"/>
  <c r="T110"/>
  <c r="V110"/>
  <c r="X110"/>
  <c r="Z110"/>
  <c r="AB110"/>
  <c r="AD110"/>
  <c r="AF110"/>
  <c r="AH110"/>
  <c r="AJ110"/>
  <c r="AL110"/>
  <c r="AN110"/>
  <c r="AP110"/>
  <c r="AR110"/>
  <c r="AT110"/>
  <c r="AV110"/>
  <c r="AM111" i="17"/>
  <c r="AI111"/>
  <c r="AG111"/>
  <c r="AE111"/>
  <c r="AC111"/>
  <c r="AA111"/>
  <c r="U111"/>
  <c r="S111"/>
  <c r="M111"/>
  <c r="Q82"/>
  <c r="M82"/>
  <c r="K82"/>
  <c r="AY82"/>
  <c r="AS82"/>
  <c r="AQ82"/>
  <c r="AK82"/>
  <c r="AI82"/>
  <c r="AG82"/>
  <c r="AC82"/>
  <c r="AA82"/>
  <c r="Y82"/>
  <c r="W82"/>
  <c r="U82"/>
  <c r="V82"/>
  <c r="AZ111"/>
  <c r="AX111"/>
  <c r="AV111"/>
  <c r="AT111"/>
  <c r="AR111"/>
  <c r="AP111"/>
  <c r="AN111"/>
  <c r="AL111"/>
  <c r="AJ111"/>
  <c r="AH111"/>
  <c r="AF111"/>
  <c r="AD111"/>
  <c r="AB111"/>
  <c r="Z111"/>
  <c r="X111"/>
  <c r="V111"/>
  <c r="T111"/>
  <c r="P111"/>
  <c r="N111"/>
  <c r="L111"/>
  <c r="H111"/>
  <c r="T82"/>
  <c r="R82"/>
  <c r="P82"/>
  <c r="N82"/>
  <c r="L82"/>
  <c r="J82"/>
  <c r="H82"/>
  <c r="AZ82"/>
  <c r="AX82"/>
  <c r="AV82"/>
  <c r="AT82"/>
  <c r="AR82"/>
  <c r="AP82"/>
  <c r="AN82"/>
  <c r="AJ82"/>
  <c r="AH82"/>
  <c r="AF82"/>
  <c r="AD82"/>
  <c r="AB82"/>
  <c r="Z82"/>
  <c r="X82"/>
  <c r="Q52" i="12"/>
  <c r="Q34" i="17"/>
  <c r="C34"/>
  <c r="AA112"/>
  <c r="AI112"/>
  <c r="N112"/>
  <c r="V112"/>
  <c r="AH112"/>
  <c r="AP112"/>
  <c r="AX112"/>
  <c r="E111" i="16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C111"/>
  <c r="M111" i="12"/>
  <c r="O111"/>
  <c r="Q111"/>
  <c r="S111"/>
  <c r="W111"/>
  <c r="Y111"/>
  <c r="AA111"/>
  <c r="AC111"/>
  <c r="AE111"/>
  <c r="AG111"/>
  <c r="AI111"/>
  <c r="AK111"/>
  <c r="AM111"/>
  <c r="AO111"/>
  <c r="AQ111"/>
  <c r="AS111"/>
  <c r="AU111"/>
  <c r="AW111"/>
  <c r="AY111"/>
  <c r="D111"/>
  <c r="H111"/>
  <c r="L111"/>
  <c r="N111"/>
  <c r="P111"/>
  <c r="R111"/>
  <c r="T111"/>
  <c r="V111"/>
  <c r="X111"/>
  <c r="Z111"/>
  <c r="AB111"/>
  <c r="AD111"/>
  <c r="AF111"/>
  <c r="AH111"/>
  <c r="AJ111"/>
  <c r="AN111"/>
  <c r="AP111"/>
  <c r="AR111"/>
  <c r="AT111"/>
  <c r="AV111"/>
  <c r="AX111"/>
  <c r="AZ111"/>
  <c r="C111" i="11"/>
  <c r="D111"/>
  <c r="F111"/>
  <c r="H111"/>
  <c r="J111"/>
  <c r="L111"/>
  <c r="N111"/>
  <c r="P111"/>
  <c r="R111"/>
  <c r="T111"/>
  <c r="V111"/>
  <c r="X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E111"/>
  <c r="G111"/>
  <c r="I111"/>
  <c r="K111"/>
  <c r="M111"/>
  <c r="O111"/>
  <c r="Q111"/>
  <c r="S111"/>
  <c r="U111"/>
  <c r="W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BE111"/>
  <c r="BF111" i="14"/>
  <c r="BF30" i="1"/>
  <c r="C52" i="7"/>
  <c r="D30"/>
  <c r="BD30"/>
  <c r="BB30"/>
  <c r="AZ30"/>
  <c r="AX30"/>
  <c r="AV30"/>
  <c r="AT30"/>
  <c r="AR30"/>
  <c r="AP30"/>
  <c r="AN30"/>
  <c r="AL30"/>
  <c r="AJ30"/>
  <c r="AH30"/>
  <c r="AF30"/>
  <c r="AD30"/>
  <c r="AB30"/>
  <c r="Z30"/>
  <c r="X30"/>
  <c r="V30"/>
  <c r="V111" s="1"/>
  <c r="T30"/>
  <c r="R30"/>
  <c r="P30"/>
  <c r="N30"/>
  <c r="L30"/>
  <c r="J30"/>
  <c r="H30"/>
  <c r="F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S30"/>
  <c r="Q30"/>
  <c r="O30"/>
  <c r="M30"/>
  <c r="K30"/>
  <c r="I30"/>
  <c r="G30"/>
  <c r="E30"/>
  <c r="C81"/>
  <c r="C110"/>
  <c r="C30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BE81"/>
  <c r="BC81"/>
  <c r="BC111" s="1"/>
  <c r="BA81"/>
  <c r="AY81"/>
  <c r="AY111"/>
  <c r="AW81"/>
  <c r="AU81"/>
  <c r="AS81"/>
  <c r="AQ81"/>
  <c r="AQ111" s="1"/>
  <c r="W111"/>
  <c r="AM111"/>
  <c r="F111"/>
  <c r="H111"/>
  <c r="L111"/>
  <c r="N111"/>
  <c r="P111"/>
  <c r="R111"/>
  <c r="T111"/>
  <c r="X111"/>
  <c r="Z111"/>
  <c r="AB111"/>
  <c r="AD111"/>
  <c r="AF111"/>
  <c r="AH111"/>
  <c r="AJ111"/>
  <c r="AN111"/>
  <c r="AP111"/>
  <c r="AR111"/>
  <c r="AT111"/>
  <c r="AV111"/>
  <c r="AX111"/>
  <c r="AZ111"/>
  <c r="BB111"/>
  <c r="BD111"/>
  <c r="D111"/>
  <c r="BF81" i="1"/>
  <c r="C111"/>
  <c r="BF52"/>
  <c r="BE111"/>
  <c r="X111"/>
  <c r="D111"/>
  <c r="F111"/>
  <c r="H111"/>
  <c r="J111"/>
  <c r="L111"/>
  <c r="N111"/>
  <c r="P111"/>
  <c r="R111"/>
  <c r="T111"/>
  <c r="V111"/>
  <c r="Y111"/>
  <c r="AA111"/>
  <c r="AC111"/>
  <c r="AE111"/>
  <c r="AG111"/>
  <c r="AI111"/>
  <c r="AK111"/>
  <c r="AM111"/>
  <c r="AO111"/>
  <c r="AQ111"/>
  <c r="AS111"/>
  <c r="AU111"/>
  <c r="AW111"/>
  <c r="AY111"/>
  <c r="BA111"/>
  <c r="BC111"/>
  <c r="E111"/>
  <c r="G111"/>
  <c r="I111"/>
  <c r="K111"/>
  <c r="M111"/>
  <c r="O111"/>
  <c r="Q111"/>
  <c r="S111"/>
  <c r="U111"/>
  <c r="W111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105"/>
  <c r="BF110"/>
  <c r="BF111" s="1"/>
  <c r="AC112" i="17"/>
  <c r="AD112"/>
  <c r="AT112"/>
  <c r="AW111" i="7"/>
  <c r="H112" i="17"/>
  <c r="L112"/>
  <c r="P112"/>
  <c r="T112"/>
  <c r="X112"/>
  <c r="AF112"/>
  <c r="AJ112"/>
  <c r="AN112"/>
  <c r="AR112"/>
  <c r="AV112"/>
  <c r="AZ112"/>
  <c r="AS111" i="7"/>
  <c r="BA111"/>
  <c r="AE111"/>
  <c r="E111"/>
  <c r="I111"/>
  <c r="M111"/>
  <c r="Q111"/>
  <c r="Y111"/>
  <c r="AC111"/>
  <c r="AG111"/>
  <c r="AK111"/>
  <c r="AO111"/>
  <c r="S111"/>
  <c r="AA111"/>
  <c r="AI111"/>
  <c r="G111"/>
  <c r="K111"/>
  <c r="O111"/>
  <c r="C111"/>
  <c r="BD31" i="17"/>
  <c r="BD30" i="12"/>
  <c r="BB30"/>
  <c r="BB82" i="17"/>
  <c r="C35"/>
  <c r="C52" i="12"/>
  <c r="C36" i="17"/>
  <c r="C37"/>
  <c r="C39"/>
  <c r="C45"/>
  <c r="C47"/>
  <c r="C48"/>
  <c r="C51"/>
  <c r="E64"/>
  <c r="E62"/>
  <c r="E60"/>
  <c r="E82"/>
  <c r="E93"/>
  <c r="E50"/>
  <c r="E53" s="1"/>
  <c r="E10"/>
  <c r="E12"/>
  <c r="E14"/>
  <c r="E18"/>
  <c r="E20"/>
  <c r="E22"/>
  <c r="E24"/>
  <c r="E26"/>
  <c r="E28"/>
  <c r="E30"/>
  <c r="E81" i="12"/>
  <c r="G29" i="17"/>
  <c r="G27"/>
  <c r="G93"/>
  <c r="G91"/>
  <c r="G89"/>
  <c r="G87"/>
  <c r="G85"/>
  <c r="G110" i="12"/>
  <c r="I30" i="17"/>
  <c r="I28"/>
  <c r="I26"/>
  <c r="I24"/>
  <c r="I22"/>
  <c r="I20"/>
  <c r="I18"/>
  <c r="I16"/>
  <c r="I14"/>
  <c r="I12"/>
  <c r="I10"/>
  <c r="I8"/>
  <c r="I6"/>
  <c r="I31" s="1"/>
  <c r="I30" i="12"/>
  <c r="I45" i="17"/>
  <c r="I43"/>
  <c r="I41"/>
  <c r="I52" i="12"/>
  <c r="I109" i="17"/>
  <c r="I107"/>
  <c r="I105"/>
  <c r="I103"/>
  <c r="I101"/>
  <c r="I110" i="12"/>
  <c r="I111" s="1"/>
  <c r="K52" i="17"/>
  <c r="K50"/>
  <c r="K48"/>
  <c r="K46"/>
  <c r="K44"/>
  <c r="K52" i="12"/>
  <c r="K111" s="1"/>
  <c r="BD53" i="17"/>
  <c r="BB53"/>
  <c r="BD111"/>
  <c r="BD110" i="12"/>
  <c r="BD111"/>
  <c r="BB110"/>
  <c r="BB111"/>
  <c r="C30"/>
  <c r="C81" i="17"/>
  <c r="C66"/>
  <c r="C81" i="12"/>
  <c r="C105" i="17"/>
  <c r="C87"/>
  <c r="C85"/>
  <c r="C111"/>
  <c r="C110" i="12"/>
  <c r="E30"/>
  <c r="E52"/>
  <c r="G30"/>
  <c r="G17" i="17"/>
  <c r="G51"/>
  <c r="G49"/>
  <c r="G47"/>
  <c r="G45"/>
  <c r="G43"/>
  <c r="G41"/>
  <c r="G39"/>
  <c r="G37"/>
  <c r="G35"/>
  <c r="G53" s="1"/>
  <c r="G52" i="12"/>
  <c r="G57" i="17"/>
  <c r="G82" s="1"/>
  <c r="G81" i="12"/>
  <c r="G108" i="17"/>
  <c r="G104"/>
  <c r="BD82"/>
  <c r="BF111" i="15"/>
  <c r="BB111" i="17"/>
  <c r="BB31"/>
  <c r="BD112"/>
  <c r="C111" i="12"/>
  <c r="G111"/>
  <c r="BF67" i="7"/>
  <c r="BH67" s="1"/>
  <c r="BF47"/>
  <c r="BH47" s="1"/>
  <c r="BF47" i="12"/>
  <c r="BH47" s="1"/>
  <c r="BF9" i="7"/>
  <c r="BH9"/>
  <c r="AU111"/>
  <c r="BF15"/>
  <c r="BH15" s="1"/>
  <c r="U31" i="17"/>
  <c r="U112" s="1"/>
  <c r="U30" i="12"/>
  <c r="U111" s="1"/>
  <c r="U30" i="7"/>
  <c r="U111" s="1"/>
  <c r="G22" i="17"/>
  <c r="G88"/>
  <c r="G111" s="1"/>
  <c r="I74"/>
  <c r="I82" s="1"/>
  <c r="Q86"/>
  <c r="S14"/>
  <c r="S64"/>
  <c r="S82" s="1"/>
  <c r="W8"/>
  <c r="W31" s="1"/>
  <c r="W86"/>
  <c r="W111" s="1"/>
  <c r="W112" s="1"/>
  <c r="AE8"/>
  <c r="AE31" s="1"/>
  <c r="AE62"/>
  <c r="AK19"/>
  <c r="AK17"/>
  <c r="AK15"/>
  <c r="AK13"/>
  <c r="AK89"/>
  <c r="AK87"/>
  <c r="AK85"/>
  <c r="AM28"/>
  <c r="AM12"/>
  <c r="AO13"/>
  <c r="AO31" s="1"/>
  <c r="AO67"/>
  <c r="AO82" s="1"/>
  <c r="AQ85"/>
  <c r="AU22"/>
  <c r="AU62"/>
  <c r="AU60"/>
  <c r="AU58"/>
  <c r="AU56"/>
  <c r="AU87"/>
  <c r="AU85"/>
  <c r="AW30"/>
  <c r="AW28"/>
  <c r="AW26"/>
  <c r="AW10"/>
  <c r="AW87"/>
  <c r="AW85"/>
  <c r="AY30"/>
  <c r="AY31" s="1"/>
  <c r="AY92"/>
  <c r="AY90"/>
  <c r="AY88"/>
  <c r="AY86"/>
  <c r="G16"/>
  <c r="G12"/>
  <c r="I86"/>
  <c r="I111" s="1"/>
  <c r="K22"/>
  <c r="K31" s="1"/>
  <c r="K88"/>
  <c r="K86"/>
  <c r="M13"/>
  <c r="M11"/>
  <c r="O22"/>
  <c r="O18"/>
  <c r="O16"/>
  <c r="O62"/>
  <c r="O60"/>
  <c r="O86"/>
  <c r="O111" s="1"/>
  <c r="Q93"/>
  <c r="S21"/>
  <c r="Y14"/>
  <c r="Y31" s="1"/>
  <c r="Y88"/>
  <c r="Y86"/>
  <c r="AE80"/>
  <c r="AG13"/>
  <c r="AG31" s="1"/>
  <c r="AG112" s="1"/>
  <c r="AK29"/>
  <c r="AK27"/>
  <c r="AK25"/>
  <c r="AM62"/>
  <c r="AM60"/>
  <c r="AO91"/>
  <c r="AO89"/>
  <c r="AO87"/>
  <c r="AO85"/>
  <c r="AO111" s="1"/>
  <c r="AO112" s="1"/>
  <c r="AQ30"/>
  <c r="AQ28"/>
  <c r="AQ26"/>
  <c r="AQ24"/>
  <c r="AQ22"/>
  <c r="AQ92"/>
  <c r="AQ111" s="1"/>
  <c r="AS26"/>
  <c r="AS24"/>
  <c r="AS22"/>
  <c r="AS14"/>
  <c r="AS91"/>
  <c r="AS89"/>
  <c r="AS87"/>
  <c r="AS85"/>
  <c r="AU30"/>
  <c r="AU80"/>
  <c r="AU91"/>
  <c r="AW22"/>
  <c r="AW60"/>
  <c r="AW82" s="1"/>
  <c r="BH35" i="12"/>
  <c r="BH56"/>
  <c r="BH85"/>
  <c r="BH5" i="7"/>
  <c r="BH34"/>
  <c r="BH55"/>
  <c r="BH85"/>
  <c r="BH4" i="11"/>
  <c r="BF30"/>
  <c r="BH30"/>
  <c r="BF110"/>
  <c r="BH85"/>
  <c r="C31" i="17"/>
  <c r="BF52" i="11"/>
  <c r="BH52" s="1"/>
  <c r="BH33"/>
  <c r="BF81"/>
  <c r="BH81"/>
  <c r="BH56"/>
  <c r="BH110"/>
  <c r="AU31" i="17"/>
  <c r="AE82"/>
  <c r="AE112" s="1"/>
  <c r="S31"/>
  <c r="AW31"/>
  <c r="AU111"/>
  <c r="AU82"/>
  <c r="AK31"/>
  <c r="Q111"/>
  <c r="Q112" s="1"/>
  <c r="BF105" i="7"/>
  <c r="J110"/>
  <c r="J111"/>
  <c r="BF74"/>
  <c r="BH74"/>
  <c r="BF59"/>
  <c r="AL81"/>
  <c r="AL111" s="1"/>
  <c r="BF50"/>
  <c r="BH50" s="1"/>
  <c r="BE52"/>
  <c r="BF19"/>
  <c r="BF30" s="1"/>
  <c r="BH30" s="1"/>
  <c r="BE30"/>
  <c r="BH19"/>
  <c r="BF19" i="12"/>
  <c r="BE30"/>
  <c r="BF50"/>
  <c r="BH50" s="1"/>
  <c r="BH59" i="7"/>
  <c r="BF59" i="12"/>
  <c r="AL81"/>
  <c r="AL111"/>
  <c r="BF74"/>
  <c r="BH74"/>
  <c r="BH105" i="7"/>
  <c r="BF105" i="12"/>
  <c r="J110"/>
  <c r="J111" s="1"/>
  <c r="BE111" i="7"/>
  <c r="BH105" i="12"/>
  <c r="J111" i="17"/>
  <c r="J112" s="1"/>
  <c r="BH59" i="12"/>
  <c r="AL82" i="17"/>
  <c r="AL112" s="1"/>
  <c r="BH19" i="12"/>
  <c r="C30" i="18"/>
  <c r="C111" s="1"/>
  <c r="BR31" i="17" l="1"/>
  <c r="AS111"/>
  <c r="AS31"/>
  <c r="O82"/>
  <c r="O31"/>
  <c r="AK111"/>
  <c r="AK112" s="1"/>
  <c r="BR53"/>
  <c r="S112"/>
  <c r="AM82"/>
  <c r="K53"/>
  <c r="I53"/>
  <c r="I112" s="1"/>
  <c r="M31"/>
  <c r="M112" s="1"/>
  <c r="K111"/>
  <c r="K112" s="1"/>
  <c r="AW111"/>
  <c r="AM31"/>
  <c r="BB112"/>
  <c r="E31"/>
  <c r="AW112"/>
  <c r="BK112"/>
  <c r="AU112"/>
  <c r="AQ31"/>
  <c r="AQ112" s="1"/>
  <c r="Y111"/>
  <c r="Y112" s="1"/>
  <c r="G31"/>
  <c r="AY111"/>
  <c r="AY112" s="1"/>
  <c r="C82"/>
  <c r="C112" s="1"/>
  <c r="BF80"/>
  <c r="BA34"/>
  <c r="BA53" s="1"/>
  <c r="BA52" i="12"/>
  <c r="BC110"/>
  <c r="BC85" i="17"/>
  <c r="BC111" s="1"/>
  <c r="BA5"/>
  <c r="BA31" s="1"/>
  <c r="BA30" i="12"/>
  <c r="BA56" i="17"/>
  <c r="BA82" s="1"/>
  <c r="BA81" i="12"/>
  <c r="O112" i="17"/>
  <c r="BF111" i="6"/>
  <c r="BF111" i="9"/>
  <c r="BF111" i="13"/>
  <c r="BC34" i="17"/>
  <c r="BC53" s="1"/>
  <c r="BC52" i="12"/>
  <c r="BA85" i="17"/>
  <c r="BA111" s="1"/>
  <c r="BA112" s="1"/>
  <c r="BA110" i="12"/>
  <c r="BA111" s="1"/>
  <c r="BC5" i="17"/>
  <c r="BC31" s="1"/>
  <c r="BC30" i="12"/>
  <c r="BC56" i="17"/>
  <c r="BC82" s="1"/>
  <c r="BC81" i="12"/>
  <c r="E110"/>
  <c r="E111" s="1"/>
  <c r="E104" i="17"/>
  <c r="E111" s="1"/>
  <c r="E112" s="1"/>
  <c r="G112"/>
  <c r="BF111" i="3"/>
  <c r="BF111" i="5"/>
  <c r="BF111" i="8"/>
  <c r="BF111" i="16"/>
  <c r="BF111" i="18"/>
  <c r="BH111" s="1"/>
  <c r="BH52"/>
  <c r="BE97" i="12"/>
  <c r="BF97" i="7"/>
  <c r="BF73"/>
  <c r="BE73" i="12"/>
  <c r="BE45"/>
  <c r="BE46" i="17" s="1"/>
  <c r="BF45" i="7"/>
  <c r="BH45" s="1"/>
  <c r="F46" i="17"/>
  <c r="BF46" s="1"/>
  <c r="BF45" i="12"/>
  <c r="BH45" s="1"/>
  <c r="F44" i="17"/>
  <c r="BF44" s="1"/>
  <c r="BF43" i="12"/>
  <c r="BH43" s="1"/>
  <c r="F43" i="17"/>
  <c r="BF42" i="12"/>
  <c r="BH42" s="1"/>
  <c r="D41" i="17"/>
  <c r="D85"/>
  <c r="BF84" i="12"/>
  <c r="BF101"/>
  <c r="BH101" s="1"/>
  <c r="D102" i="17"/>
  <c r="BF102" s="1"/>
  <c r="BF87" i="12"/>
  <c r="BH87" s="1"/>
  <c r="D88" i="17"/>
  <c r="BF88" s="1"/>
  <c r="BF109" i="12"/>
  <c r="BH109" s="1"/>
  <c r="D110" i="17"/>
  <c r="BF110" s="1"/>
  <c r="BF106" i="12"/>
  <c r="BH106" s="1"/>
  <c r="D107" i="17"/>
  <c r="BF107" s="1"/>
  <c r="BF103" i="12"/>
  <c r="BH103" s="1"/>
  <c r="F104" i="17"/>
  <c r="BF104" s="1"/>
  <c r="F90"/>
  <c r="BF89" i="12"/>
  <c r="BH89" s="1"/>
  <c r="R89" i="17"/>
  <c r="R111" s="1"/>
  <c r="R112" s="1"/>
  <c r="BF88" i="12"/>
  <c r="BH88" s="1"/>
  <c r="F79" i="17"/>
  <c r="BF78" i="12"/>
  <c r="BH78" s="1"/>
  <c r="D74" i="17"/>
  <c r="BF73" i="12"/>
  <c r="BH73" s="1"/>
  <c r="D50" i="17"/>
  <c r="BF50" s="1"/>
  <c r="BF49" i="12"/>
  <c r="BH49" s="1"/>
  <c r="D47" i="17"/>
  <c r="BF47" s="1"/>
  <c r="BF46" i="12"/>
  <c r="BH46" s="1"/>
  <c r="D35" i="17"/>
  <c r="BF34" i="12"/>
  <c r="D27" i="17"/>
  <c r="BF27" s="1"/>
  <c r="BF26" i="12"/>
  <c r="BH26" s="1"/>
  <c r="D24" i="17"/>
  <c r="BF23" i="12"/>
  <c r="BH23" s="1"/>
  <c r="AB14" i="17"/>
  <c r="AB31" s="1"/>
  <c r="AB112" s="1"/>
  <c r="BF13" i="12"/>
  <c r="BF111" i="11"/>
  <c r="BH111" s="1"/>
  <c r="BF89" i="17"/>
  <c r="BF51"/>
  <c r="BE40" i="12"/>
  <c r="BF40" s="1"/>
  <c r="BH40" s="1"/>
  <c r="BF40" i="7"/>
  <c r="F104" i="12"/>
  <c r="BF104" i="7"/>
  <c r="BH104" s="1"/>
  <c r="F99" i="12"/>
  <c r="BF99" i="7"/>
  <c r="BH99" s="1"/>
  <c r="D98" i="17"/>
  <c r="BF97" i="12"/>
  <c r="BH97" s="1"/>
  <c r="BF94"/>
  <c r="BH94" s="1"/>
  <c r="D95" i="17"/>
  <c r="BF95" s="1"/>
  <c r="D94"/>
  <c r="BF94" s="1"/>
  <c r="BF93" i="12"/>
  <c r="BH93" s="1"/>
  <c r="F29" i="17"/>
  <c r="BF28" i="12"/>
  <c r="BH28" s="1"/>
  <c r="BN12" i="17"/>
  <c r="BF76"/>
  <c r="BF108"/>
  <c r="BF91"/>
  <c r="BF9"/>
  <c r="BF103"/>
  <c r="BF99"/>
  <c r="BF92"/>
  <c r="BF28"/>
  <c r="BF26"/>
  <c r="BF23"/>
  <c r="BF21"/>
  <c r="BF19"/>
  <c r="BN17"/>
  <c r="Z14"/>
  <c r="BF11"/>
  <c r="BF70"/>
  <c r="BF25"/>
  <c r="BF109"/>
  <c r="BF93"/>
  <c r="BF30"/>
  <c r="BF22"/>
  <c r="BF20"/>
  <c r="BF18"/>
  <c r="BF16"/>
  <c r="BE15"/>
  <c r="BE31" s="1"/>
  <c r="BF13"/>
  <c r="BF8"/>
  <c r="BF6"/>
  <c r="BF10"/>
  <c r="BF7"/>
  <c r="BF5"/>
  <c r="BF52"/>
  <c r="BF42"/>
  <c r="BF38"/>
  <c r="BF36"/>
  <c r="BF78"/>
  <c r="BF77"/>
  <c r="BF75"/>
  <c r="BF72"/>
  <c r="BF69"/>
  <c r="BF67"/>
  <c r="BF66"/>
  <c r="BF49"/>
  <c r="BF48"/>
  <c r="BF45"/>
  <c r="BF40"/>
  <c r="BF39"/>
  <c r="BF37"/>
  <c r="BF34"/>
  <c r="BF81"/>
  <c r="BF73"/>
  <c r="BF71"/>
  <c r="BF68"/>
  <c r="BF65"/>
  <c r="BF62"/>
  <c r="BF61"/>
  <c r="BF59"/>
  <c r="BF58"/>
  <c r="BF101"/>
  <c r="BF96"/>
  <c r="BF64"/>
  <c r="BF63"/>
  <c r="BF60"/>
  <c r="BF57"/>
  <c r="BF56"/>
  <c r="BF106"/>
  <c r="BF97"/>
  <c r="BF87"/>
  <c r="BF86"/>
  <c r="BI87" l="1"/>
  <c r="BI106"/>
  <c r="BI57"/>
  <c r="BI63"/>
  <c r="BI96"/>
  <c r="BI58"/>
  <c r="BI61"/>
  <c r="BI65"/>
  <c r="BI71"/>
  <c r="BI81"/>
  <c r="BI37"/>
  <c r="BI40"/>
  <c r="BI48"/>
  <c r="BI66"/>
  <c r="BI69"/>
  <c r="BI75"/>
  <c r="BI78"/>
  <c r="BI38"/>
  <c r="BI52"/>
  <c r="BI7"/>
  <c r="BI6"/>
  <c r="BI13"/>
  <c r="BI16"/>
  <c r="BI20"/>
  <c r="BI30"/>
  <c r="BI109"/>
  <c r="BI70"/>
  <c r="BI19"/>
  <c r="BI23"/>
  <c r="BI28"/>
  <c r="BI99"/>
  <c r="BI9"/>
  <c r="BI108"/>
  <c r="BI94"/>
  <c r="BI89"/>
  <c r="BI104"/>
  <c r="BI107"/>
  <c r="BI110"/>
  <c r="BI88"/>
  <c r="BI102"/>
  <c r="BI44"/>
  <c r="BI46"/>
  <c r="BI80"/>
  <c r="BI86"/>
  <c r="BI97"/>
  <c r="BI56"/>
  <c r="BI60"/>
  <c r="BI64"/>
  <c r="BI101"/>
  <c r="BI59"/>
  <c r="BI62"/>
  <c r="BI68"/>
  <c r="BI73"/>
  <c r="BI34"/>
  <c r="BI39"/>
  <c r="BI45"/>
  <c r="BI49"/>
  <c r="BI67"/>
  <c r="BI72"/>
  <c r="BI77"/>
  <c r="BI36"/>
  <c r="BI42"/>
  <c r="BI5"/>
  <c r="BI10"/>
  <c r="BI8"/>
  <c r="BI18"/>
  <c r="BI22"/>
  <c r="BI93"/>
  <c r="BI25"/>
  <c r="BI11"/>
  <c r="BI21"/>
  <c r="BI26"/>
  <c r="BI92"/>
  <c r="BI103"/>
  <c r="BI91"/>
  <c r="BI76"/>
  <c r="BI95"/>
  <c r="BI51"/>
  <c r="BI27"/>
  <c r="BI47"/>
  <c r="BI50"/>
  <c r="AS112"/>
  <c r="BF15"/>
  <c r="AM112"/>
  <c r="BN80"/>
  <c r="BN106"/>
  <c r="BN57"/>
  <c r="BN63"/>
  <c r="BN96"/>
  <c r="BN58"/>
  <c r="BN61"/>
  <c r="BN65"/>
  <c r="BN71"/>
  <c r="BN81"/>
  <c r="BN37"/>
  <c r="BN40"/>
  <c r="BN48"/>
  <c r="BN66"/>
  <c r="BN69"/>
  <c r="BN75"/>
  <c r="BN78"/>
  <c r="BN38"/>
  <c r="BN52"/>
  <c r="BN7"/>
  <c r="BN6"/>
  <c r="BN13"/>
  <c r="BN15"/>
  <c r="BN18"/>
  <c r="BN22"/>
  <c r="BN93"/>
  <c r="BN25"/>
  <c r="BN11"/>
  <c r="BN19"/>
  <c r="BN23"/>
  <c r="BN28"/>
  <c r="BN99"/>
  <c r="BN9"/>
  <c r="BN108"/>
  <c r="BN95"/>
  <c r="BH40" i="7"/>
  <c r="BF52"/>
  <c r="BH52" s="1"/>
  <c r="BN51" i="17"/>
  <c r="BF24"/>
  <c r="D31"/>
  <c r="BN27"/>
  <c r="BF35"/>
  <c r="D53"/>
  <c r="BN47"/>
  <c r="BN50"/>
  <c r="D82"/>
  <c r="BF79"/>
  <c r="F82"/>
  <c r="BF90"/>
  <c r="BF85"/>
  <c r="D111"/>
  <c r="D112" s="1"/>
  <c r="BF43"/>
  <c r="F53"/>
  <c r="BN44"/>
  <c r="BN46"/>
  <c r="BH73" i="7"/>
  <c r="BF81"/>
  <c r="BH81" s="1"/>
  <c r="BE98" i="17"/>
  <c r="BE111" s="1"/>
  <c r="BE110" i="12"/>
  <c r="BF81"/>
  <c r="BH81" s="1"/>
  <c r="BC111"/>
  <c r="BN87" i="17"/>
  <c r="BN86"/>
  <c r="BN97"/>
  <c r="BN56"/>
  <c r="BN60"/>
  <c r="BN64"/>
  <c r="BN101"/>
  <c r="BN59"/>
  <c r="BN62"/>
  <c r="BN68"/>
  <c r="BN73"/>
  <c r="BN34"/>
  <c r="BN39"/>
  <c r="BN45"/>
  <c r="BN49"/>
  <c r="BN67"/>
  <c r="BN72"/>
  <c r="BN77"/>
  <c r="BN36"/>
  <c r="BN42"/>
  <c r="BN5"/>
  <c r="BN10"/>
  <c r="BN8"/>
  <c r="BN16"/>
  <c r="BN20"/>
  <c r="BN30"/>
  <c r="BN109"/>
  <c r="BN70"/>
  <c r="BF14"/>
  <c r="Z31"/>
  <c r="Z112" s="1"/>
  <c r="BN21"/>
  <c r="BN26"/>
  <c r="BN92"/>
  <c r="BN103"/>
  <c r="BN91"/>
  <c r="BN76"/>
  <c r="BF29"/>
  <c r="F31"/>
  <c r="BN94"/>
  <c r="F100"/>
  <c r="BF100" s="1"/>
  <c r="BF99" i="12"/>
  <c r="BH99" s="1"/>
  <c r="F110"/>
  <c r="F111" s="1"/>
  <c r="F105" i="17"/>
  <c r="BF105" s="1"/>
  <c r="BF104" i="12"/>
  <c r="BH104" s="1"/>
  <c r="BE41" i="17"/>
  <c r="BE53" s="1"/>
  <c r="BE52" i="12"/>
  <c r="BN89" i="17"/>
  <c r="BH13" i="12"/>
  <c r="BF30"/>
  <c r="BH30" s="1"/>
  <c r="BH34"/>
  <c r="BF52"/>
  <c r="BH52" s="1"/>
  <c r="BN104" i="17"/>
  <c r="BN107"/>
  <c r="BN110"/>
  <c r="BN88"/>
  <c r="BN102"/>
  <c r="BH84" i="12"/>
  <c r="BF110"/>
  <c r="BE74" i="17"/>
  <c r="BE82" s="1"/>
  <c r="BE81" i="12"/>
  <c r="BH97" i="7"/>
  <c r="BF110"/>
  <c r="BF98" i="17"/>
  <c r="BF41"/>
  <c r="BC112"/>
  <c r="BI98" l="1"/>
  <c r="BI105"/>
  <c r="BI90"/>
  <c r="BI79"/>
  <c r="BI41"/>
  <c r="BI100"/>
  <c r="BI29"/>
  <c r="BI14"/>
  <c r="BI43"/>
  <c r="BI85"/>
  <c r="BI35"/>
  <c r="BI24"/>
  <c r="BI15"/>
  <c r="BF31"/>
  <c r="BF111" i="7"/>
  <c r="BH111" s="1"/>
  <c r="BH110"/>
  <c r="BN98" i="17"/>
  <c r="BN105"/>
  <c r="BN43"/>
  <c r="BN85"/>
  <c r="BF111"/>
  <c r="BI111" s="1"/>
  <c r="BN90"/>
  <c r="BN79"/>
  <c r="BN35"/>
  <c r="BN24"/>
  <c r="BE112"/>
  <c r="BF74"/>
  <c r="BN41"/>
  <c r="BH110" i="12"/>
  <c r="BF111"/>
  <c r="BH111" s="1"/>
  <c r="BN100" i="17"/>
  <c r="BN111" s="1"/>
  <c r="BN29"/>
  <c r="BN14"/>
  <c r="BN31" s="1"/>
  <c r="BF53"/>
  <c r="BI53" s="1"/>
  <c r="BN53"/>
  <c r="BE111" i="12"/>
  <c r="F111" i="17"/>
  <c r="F112" s="1"/>
  <c r="BI74" l="1"/>
  <c r="BI31"/>
  <c r="BN74"/>
  <c r="BN82" s="1"/>
  <c r="BN112" s="1"/>
  <c r="BF82"/>
  <c r="BI82" s="1"/>
  <c r="BF112" l="1"/>
  <c r="BI112" s="1"/>
</calcChain>
</file>

<file path=xl/sharedStrings.xml><?xml version="1.0" encoding="utf-8"?>
<sst xmlns="http://schemas.openxmlformats.org/spreadsheetml/2006/main" count="8409" uniqueCount="208">
  <si>
    <t>Адрес</t>
  </si>
  <si>
    <t>ремонт кровли</t>
  </si>
  <si>
    <t>герметизация</t>
  </si>
  <si>
    <t>ремонт и окраска фасадов</t>
  </si>
  <si>
    <t>косметический ремонт л/кл</t>
  </si>
  <si>
    <t>замена водосточных труб</t>
  </si>
  <si>
    <t>ремонт вент каналов</t>
  </si>
  <si>
    <t>ремонт отмосток</t>
  </si>
  <si>
    <t>ремонт и замена дверей</t>
  </si>
  <si>
    <t>установка метал.дверей и решеток</t>
  </si>
  <si>
    <t>ремонт и замена окон</t>
  </si>
  <si>
    <t>ремонт и восстанов. Полов МОП</t>
  </si>
  <si>
    <t>ремонт балконов,лестниц,козырьков в подъезды,подвалы,над балконами</t>
  </si>
  <si>
    <t>ремонт мусоропродводов(шиберов,стволов,клапанов)</t>
  </si>
  <si>
    <t>ремонт труб ГВС</t>
  </si>
  <si>
    <t>ремонт труб ХВС</t>
  </si>
  <si>
    <t>ремонт труб ЦО</t>
  </si>
  <si>
    <t>ремонт труб канализации</t>
  </si>
  <si>
    <t>замена отопительных приборов</t>
  </si>
  <si>
    <t>замена и ремонт запорной арматуры систем ЦО,ГВС,ХВС</t>
  </si>
  <si>
    <t>замена счетчика, насоса ЦО,ГВС,ХВС</t>
  </si>
  <si>
    <t>замена и ремонт эл.проводки</t>
  </si>
  <si>
    <t>замена и ремонт аппаратов защиты,установ.арматуры</t>
  </si>
  <si>
    <t>ремонт ГРЩ,ВРУ,ЭЩ и т.д.</t>
  </si>
  <si>
    <t>Ремонт и восстан.тротуар,дорожек,проезд</t>
  </si>
  <si>
    <t>Всего по дому Т.Р</t>
  </si>
  <si>
    <t>м2</t>
  </si>
  <si>
    <t>тыс.руб</t>
  </si>
  <si>
    <t>м/п</t>
  </si>
  <si>
    <t>шт</t>
  </si>
  <si>
    <t>шт.</t>
  </si>
  <si>
    <t>руб.</t>
  </si>
  <si>
    <t>м/м</t>
  </si>
  <si>
    <t>Красносельское ш., д. 36</t>
  </si>
  <si>
    <t>Красносельское ш., д. 38</t>
  </si>
  <si>
    <t>Коммунаров, д. 114</t>
  </si>
  <si>
    <t>Коммунаров, д. 118</t>
  </si>
  <si>
    <t>Красносельское ш., д. 40</t>
  </si>
  <si>
    <t>Красносельское ш., д. 42</t>
  </si>
  <si>
    <t>Красносельское ш., д. 44</t>
  </si>
  <si>
    <t>Красносельское ш., д. 46</t>
  </si>
  <si>
    <t>Коммунаров, д. 124</t>
  </si>
  <si>
    <t>Итого:</t>
  </si>
  <si>
    <t>П.Пасечника, д. 2</t>
  </si>
  <si>
    <t>П.Пасечника, д. 4</t>
  </si>
  <si>
    <t>П.Пасечника, д. 6</t>
  </si>
  <si>
    <t>П.Пасечника, д. 7</t>
  </si>
  <si>
    <t>П.Пасечника, д. 8</t>
  </si>
  <si>
    <t>П.Пасечника, д. 10</t>
  </si>
  <si>
    <t>П.Пасечника, д. 17</t>
  </si>
  <si>
    <t>П.Пасечника, д. 16</t>
  </si>
  <si>
    <t>П.Пасечника, д. 20</t>
  </si>
  <si>
    <t>ул.Театральная, д. 1</t>
  </si>
  <si>
    <t>ул.Театральная, д. 3</t>
  </si>
  <si>
    <t>ул.Театральная, д. 5</t>
  </si>
  <si>
    <t>ул.Театральная, д. 7</t>
  </si>
  <si>
    <t>ВСЕГО:</t>
  </si>
  <si>
    <t>Гатчинское ш., д.6</t>
  </si>
  <si>
    <t>Ремонт бойлеров</t>
  </si>
  <si>
    <t>Авар. работы</t>
  </si>
  <si>
    <t>Всего по дому вып.Т.Р</t>
  </si>
  <si>
    <t>План ТР на 2015г</t>
  </si>
  <si>
    <t>дом №</t>
  </si>
  <si>
    <t>1к2</t>
  </si>
  <si>
    <t>1к3</t>
  </si>
  <si>
    <t>5к1</t>
  </si>
  <si>
    <t>5к2</t>
  </si>
  <si>
    <t>11к1</t>
  </si>
  <si>
    <t>11к2</t>
  </si>
  <si>
    <t>11к3</t>
  </si>
  <si>
    <t>6к2</t>
  </si>
  <si>
    <t>10к2</t>
  </si>
  <si>
    <t>4к1</t>
  </si>
  <si>
    <t>4к2</t>
  </si>
  <si>
    <t>8к1</t>
  </si>
  <si>
    <t>8к2</t>
  </si>
  <si>
    <t>17к2</t>
  </si>
  <si>
    <t>19к1</t>
  </si>
  <si>
    <t>19к2</t>
  </si>
  <si>
    <t>19к3</t>
  </si>
  <si>
    <t>10к1</t>
  </si>
  <si>
    <t>10к3</t>
  </si>
  <si>
    <t>7к2</t>
  </si>
  <si>
    <t>9к1</t>
  </si>
  <si>
    <t>13к1</t>
  </si>
  <si>
    <t>13к2</t>
  </si>
  <si>
    <t>13к3</t>
  </si>
  <si>
    <t>7к1</t>
  </si>
  <si>
    <t>9к2</t>
  </si>
  <si>
    <t>8к3</t>
  </si>
  <si>
    <t>8к4</t>
  </si>
  <si>
    <t>8к5</t>
  </si>
  <si>
    <t>12к1</t>
  </si>
  <si>
    <t>12к2</t>
  </si>
  <si>
    <t>12к3</t>
  </si>
  <si>
    <t>4к3</t>
  </si>
  <si>
    <t>% вып.2015</t>
  </si>
  <si>
    <t>АВР</t>
  </si>
  <si>
    <t>тех.помещ.</t>
  </si>
  <si>
    <t>Окна пластиковые</t>
  </si>
  <si>
    <t>Пласт.окна</t>
  </si>
  <si>
    <t>технич.помещен</t>
  </si>
  <si>
    <t>Пластик. Окна</t>
  </si>
  <si>
    <t>% вып. 2015</t>
  </si>
  <si>
    <t>Рем и вос.тротуар,дор,проезд</t>
  </si>
  <si>
    <t>Всего по дому вып.Т.Р янв,+фев</t>
  </si>
  <si>
    <t xml:space="preserve">ПЛАН  </t>
  </si>
  <si>
    <t>%</t>
  </si>
  <si>
    <t>Рем. и восст.тротуар,дорож,проезд</t>
  </si>
  <si>
    <t>ВСЕГО ЖКС №4:</t>
  </si>
  <si>
    <t>Технические помещения</t>
  </si>
  <si>
    <t>Техгические помещения</t>
  </si>
  <si>
    <t>Гатчинское ш., д.2</t>
  </si>
  <si>
    <t>Гатчинское ш., д.4, к.1</t>
  </si>
  <si>
    <t>Гатчинское ш., д.4, к.2</t>
  </si>
  <si>
    <t>Гатчинское ш., д.4, к.3</t>
  </si>
  <si>
    <t>Гатчинское ш., д.6, к.2</t>
  </si>
  <si>
    <t>Гатчинское ш., д.8, к.1</t>
  </si>
  <si>
    <t>Гатчинское ш., д.8, к.2</t>
  </si>
  <si>
    <t>Гатчинское ш., д.8, к.3</t>
  </si>
  <si>
    <t>Гатчинское ш., д.8, к.4</t>
  </si>
  <si>
    <t>Гатчинское ш., д.8, к.5</t>
  </si>
  <si>
    <t>Гатчинское ш., д.12, к.1</t>
  </si>
  <si>
    <t>Гатчинское ш., д.12, к.2</t>
  </si>
  <si>
    <t>Гатчинское ш., д.12, к.3</t>
  </si>
  <si>
    <t>ул. Красногородская, д.5, к.1</t>
  </si>
  <si>
    <t>ул. Красногородская, д.5, к.2</t>
  </si>
  <si>
    <t>ул. Красногородская, д.7, к.1</t>
  </si>
  <si>
    <t>ул. Красногородская, д.7, к.2</t>
  </si>
  <si>
    <t>ул. Красногородская, д.9, к.1</t>
  </si>
  <si>
    <t>ул. Красногородская, д.9, к.2</t>
  </si>
  <si>
    <t>ул. Красногородская, д.11, к.1</t>
  </si>
  <si>
    <t>ул. Красногородская, д.13, к.1</t>
  </si>
  <si>
    <t>ул. Красногородская, д.15</t>
  </si>
  <si>
    <t>ул. Красногородская, д.17, к.2</t>
  </si>
  <si>
    <t>ул. Красногородская, д.19, к.1</t>
  </si>
  <si>
    <t>ул. Красногородская, д.19, к.2</t>
  </si>
  <si>
    <t>ул. Красногородская, д.19, к.3</t>
  </si>
  <si>
    <t>Кингисеппское ш., д.6</t>
  </si>
  <si>
    <t>Кингисеппское ш., д.8</t>
  </si>
  <si>
    <t>Кингисеппское ш., д.10, к.1</t>
  </si>
  <si>
    <t>Кингисеппское ш., д.10, к.2</t>
  </si>
  <si>
    <t>Кингисеппское ш., д.10, к.3</t>
  </si>
  <si>
    <t>ул. Нарвская, д.4, к.1</t>
  </si>
  <si>
    <t>ул. Нарвская, д.12</t>
  </si>
  <si>
    <t>ул. Нарвская, д.4, к.2</t>
  </si>
  <si>
    <t>ул. Нарвская, д.6</t>
  </si>
  <si>
    <t>ул. Нарвская, д.8, к.1</t>
  </si>
  <si>
    <t>ул. Нарвская, д.8, к.2</t>
  </si>
  <si>
    <t>ул. Нарвская, д.10</t>
  </si>
  <si>
    <t>Гатчинское ш., д.7, к.2</t>
  </si>
  <si>
    <t>Гатчинское ш., д.9, к.1</t>
  </si>
  <si>
    <t>Гатчинское ш., д.11</t>
  </si>
  <si>
    <t>Гатчинское ш., д.13, к.1</t>
  </si>
  <si>
    <t>Гатчинское ш., д.13, к.2</t>
  </si>
  <si>
    <t>Гатчинское ш., д.13, к.3</t>
  </si>
  <si>
    <t>ул. Октябрьская, д.11</t>
  </si>
  <si>
    <t>ул. Октябрьская, д.15</t>
  </si>
  <si>
    <t>ул. Октябрьская, д.17</t>
  </si>
  <si>
    <t>П.Пасечника, д. 6, к.2</t>
  </si>
  <si>
    <t>П.Пасечника, д.9</t>
  </si>
  <si>
    <t>П.Пасечника, д. 10, к.2</t>
  </si>
  <si>
    <t>П.Пасечника, д. 11, к.1</t>
  </si>
  <si>
    <t>П.Пасечника, д. 11, к.2</t>
  </si>
  <si>
    <t>П.Пасечника, д. 11, к.3</t>
  </si>
  <si>
    <t>П.Пасечника, д. 1, к.2</t>
  </si>
  <si>
    <t>П.Пасечника, д. 1, к.3</t>
  </si>
  <si>
    <t>П.Пасечника, д. 5, к.1</t>
  </si>
  <si>
    <t>П.Пасечника, д. 5, к.2</t>
  </si>
  <si>
    <t>Красносельское ш., д. 44, к.3</t>
  </si>
  <si>
    <t>Красносельское ш., д. 46, к.2</t>
  </si>
  <si>
    <t>Красносельское ш., д. 46, к.3</t>
  </si>
  <si>
    <t>Красносельское ш., д. 46, к.4</t>
  </si>
  <si>
    <t>Коммунаров, д. 116, к.1</t>
  </si>
  <si>
    <t>Коммунаров, д. 116, к.2</t>
  </si>
  <si>
    <t>Коммунаров, д. 118, к.1</t>
  </si>
  <si>
    <t>Коммунаров, д. 118, к.2</t>
  </si>
  <si>
    <t>Коммунаров, д. 120, к.1</t>
  </si>
  <si>
    <t>Коммунаров, д. 122, к.1</t>
  </si>
  <si>
    <t>ул. Заречная, д.2</t>
  </si>
  <si>
    <t>ул. Заречная, д.4</t>
  </si>
  <si>
    <t>ул. Заречная, д.10</t>
  </si>
  <si>
    <t>ул. Заречная, д.12</t>
  </si>
  <si>
    <t>ул. Заречная, д.14</t>
  </si>
  <si>
    <t>ул. Заречная, д.16</t>
  </si>
  <si>
    <t>ул. Школьная, д.43</t>
  </si>
  <si>
    <t>44к3</t>
  </si>
  <si>
    <t>46к2</t>
  </si>
  <si>
    <t>46к3</t>
  </si>
  <si>
    <t>46к4</t>
  </si>
  <si>
    <t>116к1</t>
  </si>
  <si>
    <t>116к2</t>
  </si>
  <si>
    <t>118к1</t>
  </si>
  <si>
    <t>118к2</t>
  </si>
  <si>
    <t>120к1</t>
  </si>
  <si>
    <t>122к1</t>
  </si>
  <si>
    <t>план</t>
  </si>
  <si>
    <t>выполнение</t>
  </si>
  <si>
    <t>Разница (2016 г.)</t>
  </si>
  <si>
    <t>План ТР на 2016 г. (27,537 млн.руб)</t>
  </si>
  <si>
    <t>6п</t>
  </si>
  <si>
    <t>1п</t>
  </si>
  <si>
    <t>3п</t>
  </si>
  <si>
    <t>4п</t>
  </si>
  <si>
    <t>2п</t>
  </si>
  <si>
    <t>Выполн. по дому за 9 мес.</t>
  </si>
  <si>
    <t>% вып.2016</t>
  </si>
  <si>
    <t>План ТР на 2016г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</si>
</sst>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name val="Arial Cyr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0" borderId="2" xfId="0" applyFont="1" applyBorder="1"/>
    <xf numFmtId="164" fontId="3" fillId="0" borderId="2" xfId="0" applyNumberFormat="1" applyFont="1" applyFill="1" applyBorder="1"/>
    <xf numFmtId="0" fontId="2" fillId="0" borderId="2" xfId="0" applyFont="1" applyFill="1" applyBorder="1"/>
    <xf numFmtId="2" fontId="3" fillId="2" borderId="2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0" fontId="6" fillId="3" borderId="2" xfId="0" applyFont="1" applyFill="1" applyBorder="1"/>
    <xf numFmtId="2" fontId="2" fillId="3" borderId="2" xfId="0" applyNumberFormat="1" applyFont="1" applyFill="1" applyBorder="1"/>
    <xf numFmtId="165" fontId="2" fillId="3" borderId="2" xfId="0" applyNumberFormat="1" applyFont="1" applyFill="1" applyBorder="1"/>
    <xf numFmtId="1" fontId="2" fillId="3" borderId="2" xfId="0" applyNumberFormat="1" applyFont="1" applyFill="1" applyBorder="1"/>
    <xf numFmtId="164" fontId="3" fillId="3" borderId="2" xfId="0" applyNumberFormat="1" applyFont="1" applyFill="1" applyBorder="1"/>
    <xf numFmtId="2" fontId="3" fillId="3" borderId="2" xfId="0" applyNumberFormat="1" applyFont="1" applyFill="1" applyBorder="1"/>
    <xf numFmtId="0" fontId="2" fillId="3" borderId="0" xfId="0" applyFont="1" applyFill="1" applyBorder="1"/>
    <xf numFmtId="164" fontId="3" fillId="2" borderId="2" xfId="0" applyNumberFormat="1" applyFont="1" applyFill="1" applyBorder="1"/>
    <xf numFmtId="0" fontId="2" fillId="0" borderId="3" xfId="0" applyFont="1" applyBorder="1"/>
    <xf numFmtId="2" fontId="2" fillId="0" borderId="2" xfId="0" applyNumberFormat="1" applyFont="1" applyBorder="1"/>
    <xf numFmtId="0" fontId="7" fillId="2" borderId="2" xfId="0" applyFont="1" applyFill="1" applyBorder="1"/>
    <xf numFmtId="0" fontId="2" fillId="2" borderId="3" xfId="0" applyFont="1" applyFill="1" applyBorder="1"/>
    <xf numFmtId="0" fontId="6" fillId="0" borderId="2" xfId="0" applyFont="1" applyBorder="1"/>
    <xf numFmtId="1" fontId="3" fillId="2" borderId="2" xfId="0" applyNumberFormat="1" applyFont="1" applyFill="1" applyBorder="1"/>
    <xf numFmtId="164" fontId="8" fillId="2" borderId="2" xfId="0" applyNumberFormat="1" applyFont="1" applyFill="1" applyBorder="1"/>
    <xf numFmtId="165" fontId="3" fillId="2" borderId="2" xfId="0" applyNumberFormat="1" applyFont="1" applyFill="1" applyBorder="1"/>
    <xf numFmtId="164" fontId="2" fillId="0" borderId="2" xfId="0" applyNumberFormat="1" applyFont="1" applyBorder="1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0" fontId="2" fillId="0" borderId="0" xfId="0" applyFont="1" applyFill="1" applyBorder="1"/>
    <xf numFmtId="2" fontId="3" fillId="0" borderId="0" xfId="0" applyNumberFormat="1" applyFont="1"/>
    <xf numFmtId="2" fontId="2" fillId="0" borderId="2" xfId="0" applyNumberFormat="1" applyFont="1" applyFill="1" applyBorder="1"/>
    <xf numFmtId="3" fontId="2" fillId="0" borderId="2" xfId="0" applyNumberFormat="1" applyFont="1" applyFill="1" applyBorder="1"/>
    <xf numFmtId="0" fontId="2" fillId="0" borderId="3" xfId="0" applyFont="1" applyFill="1" applyBorder="1"/>
    <xf numFmtId="0" fontId="9" fillId="0" borderId="2" xfId="0" applyFont="1" applyFill="1" applyBorder="1"/>
    <xf numFmtId="164" fontId="10" fillId="0" borderId="2" xfId="0" applyNumberFormat="1" applyFont="1" applyFill="1" applyBorder="1"/>
    <xf numFmtId="0" fontId="9" fillId="3" borderId="2" xfId="0" applyFont="1" applyFill="1" applyBorder="1"/>
    <xf numFmtId="164" fontId="10" fillId="2" borderId="2" xfId="0" applyNumberFormat="1" applyFont="1" applyFill="1" applyBorder="1"/>
    <xf numFmtId="164" fontId="10" fillId="3" borderId="2" xfId="0" applyNumberFormat="1" applyFont="1" applyFill="1" applyBorder="1"/>
    <xf numFmtId="2" fontId="10" fillId="2" borderId="2" xfId="0" applyNumberFormat="1" applyFont="1" applyFill="1" applyBorder="1"/>
    <xf numFmtId="165" fontId="10" fillId="2" borderId="2" xfId="0" applyNumberFormat="1" applyFont="1" applyFill="1" applyBorder="1"/>
    <xf numFmtId="1" fontId="10" fillId="2" borderId="2" xfId="0" applyNumberFormat="1" applyFont="1" applyFill="1" applyBorder="1"/>
    <xf numFmtId="0" fontId="11" fillId="0" borderId="2" xfId="0" applyFont="1" applyFill="1" applyBorder="1"/>
    <xf numFmtId="2" fontId="12" fillId="2" borderId="2" xfId="0" applyNumberFormat="1" applyFont="1" applyFill="1" applyBorder="1"/>
    <xf numFmtId="164" fontId="12" fillId="2" borderId="2" xfId="0" applyNumberFormat="1" applyFont="1" applyFill="1" applyBorder="1"/>
    <xf numFmtId="0" fontId="11" fillId="3" borderId="2" xfId="0" applyFont="1" applyFill="1" applyBorder="1"/>
    <xf numFmtId="164" fontId="12" fillId="3" borderId="2" xfId="0" applyNumberFormat="1" applyFont="1" applyFill="1" applyBorder="1"/>
    <xf numFmtId="2" fontId="9" fillId="3" borderId="2" xfId="0" applyNumberFormat="1" applyFont="1" applyFill="1" applyBorder="1"/>
    <xf numFmtId="165" fontId="9" fillId="3" borderId="2" xfId="0" applyNumberFormat="1" applyFont="1" applyFill="1" applyBorder="1"/>
    <xf numFmtId="1" fontId="9" fillId="3" borderId="2" xfId="0" applyNumberFormat="1" applyFont="1" applyFill="1" applyBorder="1"/>
    <xf numFmtId="0" fontId="9" fillId="2" borderId="2" xfId="0" applyFont="1" applyFill="1" applyBorder="1"/>
    <xf numFmtId="0" fontId="13" fillId="3" borderId="2" xfId="0" applyFont="1" applyFill="1" applyBorder="1"/>
    <xf numFmtId="0" fontId="13" fillId="0" borderId="2" xfId="0" applyFont="1" applyBorder="1"/>
    <xf numFmtId="0" fontId="4" fillId="0" borderId="0" xfId="0" applyFont="1" applyFill="1"/>
    <xf numFmtId="3" fontId="4" fillId="0" borderId="0" xfId="0" applyNumberFormat="1" applyFont="1"/>
    <xf numFmtId="0" fontId="4" fillId="0" borderId="0" xfId="0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16" fontId="2" fillId="0" borderId="2" xfId="0" applyNumberFormat="1" applyFont="1" applyFill="1" applyBorder="1"/>
    <xf numFmtId="165" fontId="2" fillId="0" borderId="2" xfId="0" applyNumberFormat="1" applyFont="1" applyFill="1" applyBorder="1"/>
    <xf numFmtId="0" fontId="3" fillId="0" borderId="2" xfId="0" applyFont="1" applyFill="1" applyBorder="1"/>
    <xf numFmtId="0" fontId="5" fillId="0" borderId="2" xfId="0" applyFont="1" applyFill="1" applyBorder="1"/>
    <xf numFmtId="16" fontId="3" fillId="0" borderId="2" xfId="0" applyNumberFormat="1" applyFont="1" applyFill="1" applyBorder="1"/>
    <xf numFmtId="0" fontId="14" fillId="0" borderId="0" xfId="0" applyFont="1"/>
    <xf numFmtId="0" fontId="14" fillId="0" borderId="2" xfId="0" applyFont="1" applyBorder="1"/>
    <xf numFmtId="165" fontId="5" fillId="2" borderId="2" xfId="0" applyNumberFormat="1" applyFont="1" applyFill="1" applyBorder="1"/>
    <xf numFmtId="165" fontId="14" fillId="0" borderId="2" xfId="0" applyNumberFormat="1" applyFon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66" fontId="16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12" fillId="0" borderId="2" xfId="0" applyFont="1" applyFill="1" applyBorder="1"/>
    <xf numFmtId="0" fontId="9" fillId="0" borderId="3" xfId="0" applyFont="1" applyBorder="1"/>
    <xf numFmtId="0" fontId="9" fillId="0" borderId="3" xfId="0" applyFont="1" applyFill="1" applyBorder="1"/>
    <xf numFmtId="0" fontId="9" fillId="2" borderId="3" xfId="0" applyFont="1" applyFill="1" applyBorder="1"/>
    <xf numFmtId="164" fontId="2" fillId="3" borderId="2" xfId="0" applyNumberFormat="1" applyFont="1" applyFill="1" applyBorder="1"/>
    <xf numFmtId="164" fontId="2" fillId="0" borderId="2" xfId="0" applyNumberFormat="1" applyFont="1" applyFill="1" applyBorder="1"/>
    <xf numFmtId="2" fontId="5" fillId="2" borderId="2" xfId="0" applyNumberFormat="1" applyFont="1" applyFill="1" applyBorder="1"/>
    <xf numFmtId="2" fontId="9" fillId="0" borderId="2" xfId="0" applyNumberFormat="1" applyFont="1" applyFill="1" applyBorder="1"/>
    <xf numFmtId="0" fontId="14" fillId="2" borderId="2" xfId="0" applyFont="1" applyFill="1" applyBorder="1"/>
    <xf numFmtId="0" fontId="14" fillId="3" borderId="2" xfId="0" applyFont="1" applyFill="1" applyBorder="1"/>
    <xf numFmtId="0" fontId="14" fillId="0" borderId="0" xfId="0" applyFont="1" applyFill="1"/>
    <xf numFmtId="165" fontId="8" fillId="2" borderId="2" xfId="0" applyNumberFormat="1" applyFont="1" applyFill="1" applyBorder="1"/>
    <xf numFmtId="2" fontId="8" fillId="2" borderId="2" xfId="0" applyNumberFormat="1" applyFont="1" applyFill="1" applyBorder="1"/>
    <xf numFmtId="2" fontId="3" fillId="0" borderId="2" xfId="0" applyNumberFormat="1" applyFont="1" applyFill="1" applyBorder="1"/>
    <xf numFmtId="165" fontId="12" fillId="2" borderId="2" xfId="0" applyNumberFormat="1" applyFont="1" applyFill="1" applyBorder="1"/>
    <xf numFmtId="2" fontId="4" fillId="3" borderId="2" xfId="0" applyNumberFormat="1" applyFont="1" applyFill="1" applyBorder="1"/>
    <xf numFmtId="0" fontId="4" fillId="3" borderId="2" xfId="0" applyFont="1" applyFill="1" applyBorder="1"/>
    <xf numFmtId="1" fontId="5" fillId="2" borderId="2" xfId="0" applyNumberFormat="1" applyFont="1" applyFill="1" applyBorder="1"/>
    <xf numFmtId="0" fontId="1" fillId="0" borderId="2" xfId="0" applyFont="1" applyFill="1" applyBorder="1"/>
    <xf numFmtId="0" fontId="10" fillId="0" borderId="2" xfId="0" applyFont="1" applyBorder="1"/>
    <xf numFmtId="1" fontId="9" fillId="0" borderId="2" xfId="0" applyNumberFormat="1" applyFont="1" applyFill="1" applyBorder="1"/>
    <xf numFmtId="0" fontId="2" fillId="0" borderId="2" xfId="0" applyNumberFormat="1" applyFont="1" applyFill="1" applyBorder="1"/>
    <xf numFmtId="0" fontId="9" fillId="0" borderId="6" xfId="0" applyFont="1" applyFill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2" fillId="2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6" fillId="3" borderId="12" xfId="0" applyFont="1" applyFill="1" applyBorder="1"/>
    <xf numFmtId="165" fontId="2" fillId="3" borderId="12" xfId="0" applyNumberFormat="1" applyFont="1" applyFill="1" applyBorder="1"/>
    <xf numFmtId="2" fontId="2" fillId="3" borderId="12" xfId="0" applyNumberFormat="1" applyFont="1" applyFill="1" applyBorder="1"/>
    <xf numFmtId="2" fontId="2" fillId="3" borderId="13" xfId="0" applyNumberFormat="1" applyFont="1" applyFill="1" applyBorder="1"/>
    <xf numFmtId="1" fontId="2" fillId="3" borderId="12" xfId="0" applyNumberFormat="1" applyFont="1" applyFill="1" applyBorder="1"/>
    <xf numFmtId="1" fontId="2" fillId="3" borderId="14" xfId="0" applyNumberFormat="1" applyFont="1" applyFill="1" applyBorder="1"/>
    <xf numFmtId="1" fontId="4" fillId="3" borderId="12" xfId="0" applyNumberFormat="1" applyFont="1" applyFill="1" applyBorder="1"/>
    <xf numFmtId="1" fontId="14" fillId="3" borderId="12" xfId="0" applyNumberFormat="1" applyFont="1" applyFill="1" applyBorder="1"/>
    <xf numFmtId="164" fontId="3" fillId="3" borderId="12" xfId="0" applyNumberFormat="1" applyFont="1" applyFill="1" applyBorder="1"/>
    <xf numFmtId="164" fontId="12" fillId="3" borderId="12" xfId="0" applyNumberFormat="1" applyFont="1" applyFill="1" applyBorder="1"/>
    <xf numFmtId="0" fontId="12" fillId="0" borderId="12" xfId="0" applyFont="1" applyFill="1" applyBorder="1"/>
    <xf numFmtId="165" fontId="2" fillId="0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2" fillId="3" borderId="12" xfId="0" applyFont="1" applyFill="1" applyBorder="1"/>
    <xf numFmtId="0" fontId="3" fillId="0" borderId="12" xfId="0" applyFont="1" applyFill="1" applyBorder="1"/>
    <xf numFmtId="0" fontId="2" fillId="0" borderId="10" xfId="0" applyFont="1" applyBorder="1"/>
    <xf numFmtId="0" fontId="2" fillId="3" borderId="10" xfId="0" applyFont="1" applyFill="1" applyBorder="1"/>
    <xf numFmtId="0" fontId="2" fillId="0" borderId="11" xfId="0" applyFont="1" applyBorder="1"/>
    <xf numFmtId="0" fontId="6" fillId="0" borderId="12" xfId="0" applyFont="1" applyBorder="1"/>
    <xf numFmtId="1" fontId="3" fillId="2" borderId="12" xfId="0" applyNumberFormat="1" applyFont="1" applyFill="1" applyBorder="1"/>
    <xf numFmtId="164" fontId="3" fillId="2" borderId="12" xfId="0" applyNumberFormat="1" applyFont="1" applyFill="1" applyBorder="1"/>
    <xf numFmtId="164" fontId="8" fillId="2" borderId="12" xfId="0" applyNumberFormat="1" applyFont="1" applyFill="1" applyBorder="1"/>
    <xf numFmtId="164" fontId="5" fillId="2" borderId="12" xfId="0" applyNumberFormat="1" applyFont="1" applyFill="1" applyBorder="1"/>
    <xf numFmtId="1" fontId="5" fillId="2" borderId="12" xfId="0" applyNumberFormat="1" applyFont="1" applyFill="1" applyBorder="1"/>
    <xf numFmtId="165" fontId="3" fillId="2" borderId="12" xfId="0" applyNumberFormat="1" applyFont="1" applyFill="1" applyBorder="1"/>
    <xf numFmtId="1" fontId="8" fillId="2" borderId="12" xfId="0" applyNumberFormat="1" applyFont="1" applyFill="1" applyBorder="1"/>
    <xf numFmtId="0" fontId="3" fillId="0" borderId="0" xfId="0" applyFont="1" applyFill="1" applyBorder="1"/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/>
    <xf numFmtId="0" fontId="4" fillId="2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/>
    <xf numFmtId="166" fontId="10" fillId="0" borderId="2" xfId="0" applyNumberFormat="1" applyFont="1" applyFill="1" applyBorder="1"/>
    <xf numFmtId="166" fontId="17" fillId="0" borderId="2" xfId="0" applyNumberFormat="1" applyFont="1" applyFill="1" applyBorder="1" applyProtection="1">
      <protection locked="0"/>
    </xf>
    <xf numFmtId="164" fontId="0" fillId="4" borderId="2" xfId="0" applyNumberFormat="1" applyFill="1" applyBorder="1"/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5" fontId="18" fillId="5" borderId="2" xfId="0" applyNumberFormat="1" applyFont="1" applyFill="1" applyBorder="1"/>
    <xf numFmtId="165" fontId="2" fillId="5" borderId="2" xfId="0" applyNumberFormat="1" applyFont="1" applyFill="1" applyBorder="1"/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"/>
  <sheetViews>
    <sheetView workbookViewId="0">
      <pane xSplit="2" ySplit="3" topLeftCell="AN85" activePane="bottomRight" state="frozen"/>
      <selection pane="topRight" activeCell="C1" sqref="C1"/>
      <selection pane="bottomLeft" activeCell="A4" sqref="A4"/>
      <selection pane="bottomRight" activeCell="BE27" sqref="BE27"/>
    </sheetView>
  </sheetViews>
  <sheetFormatPr defaultRowHeight="12.75"/>
  <cols>
    <col min="1" max="1" width="3" style="1" bestFit="1" customWidth="1"/>
    <col min="2" max="2" width="27.285156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5.285156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4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8.140625" style="1" customWidth="1"/>
    <col min="58" max="60" width="9.140625" style="2"/>
    <col min="61" max="16384" width="9.140625" style="3"/>
  </cols>
  <sheetData>
    <row r="1" spans="1:60" ht="13.5" thickBot="1"/>
    <row r="2" spans="1:60" s="9" customFormat="1" ht="46.5" customHeight="1">
      <c r="A2" s="4"/>
      <c r="B2" s="182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 t="s">
        <v>98</v>
      </c>
      <c r="BD2" s="175"/>
      <c r="BE2" s="5" t="s">
        <v>59</v>
      </c>
      <c r="BF2" s="6" t="s">
        <v>25</v>
      </c>
      <c r="BG2" s="7"/>
      <c r="BH2" s="7"/>
    </row>
    <row r="3" spans="1:60" s="9" customFormat="1" ht="20.25" customHeigh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29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</row>
    <row r="4" spans="1:60" s="18" customFormat="1" ht="19.5" customHeigh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</row>
    <row r="5" spans="1:60" s="18" customFormat="1" ht="19.5" customHeigh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>
        <v>0.34399999999999997</v>
      </c>
      <c r="BF5" s="15">
        <f>D5+F5+H5+J5+L5+N5+P5+R5+T5+V5+X5+Z5+AB5+AD5+AF5+AH5+AJ5+AL5+AN5+AP5+AR5+AT5+AV5+AX5+AZ5+BB5+BD5+BE5</f>
        <v>0.34399999999999997</v>
      </c>
      <c r="BG5" s="16"/>
      <c r="BH5" s="17"/>
    </row>
    <row r="6" spans="1:60" s="18" customFormat="1" ht="19.5" customHeigh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13" si="0">D6+F6+H6+J6+L6+N6+P6+R6+T6+V6+X6+Z6+AB6+AD6+AF6+AH6+AJ6+AL6+AN6+AP6+AR6+AT6+AV6+AX6+AZ6+BB6+BD6+BE6</f>
        <v>0</v>
      </c>
      <c r="BG6" s="16"/>
      <c r="BH6" s="17"/>
    </row>
    <row r="7" spans="1:60" s="18" customFormat="1" ht="19.5" customHeigh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</row>
    <row r="8" spans="1:60" s="18" customFormat="1" ht="19.5" customHeight="1">
      <c r="A8" s="13">
        <v>94.534000000000006</v>
      </c>
      <c r="B8" s="14" t="s">
        <v>39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</row>
    <row r="9" spans="1:60" s="18" customFormat="1" ht="19.5" customHeigh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</row>
    <row r="10" spans="1:60" s="18" customFormat="1" ht="19.5" customHeigh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</row>
    <row r="11" spans="1:60" s="18" customFormat="1" ht="19.5" customHeigh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0</v>
      </c>
      <c r="BG11" s="16"/>
      <c r="BH11" s="17"/>
    </row>
    <row r="12" spans="1:60" s="18" customFormat="1" ht="19.5" customHeigh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3"/>
      <c r="AE12" s="13"/>
      <c r="AF12" s="13"/>
      <c r="AG12" s="13"/>
      <c r="AH12" s="13"/>
      <c r="AI12" s="13"/>
      <c r="AJ12" s="13"/>
      <c r="AK12" s="13"/>
      <c r="AL12" s="13"/>
      <c r="AM12" s="13">
        <v>1.8</v>
      </c>
      <c r="AN12" s="13">
        <v>2.2200000000000002</v>
      </c>
      <c r="AO12" s="13"/>
      <c r="AP12" s="13"/>
      <c r="AQ12" s="13"/>
      <c r="AR12" s="13"/>
      <c r="AS12" s="13"/>
      <c r="AT12" s="13"/>
      <c r="AU12" s="13">
        <v>10</v>
      </c>
      <c r="AV12" s="13">
        <v>0.95899999999999996</v>
      </c>
      <c r="AW12" s="16">
        <v>15</v>
      </c>
      <c r="AX12" s="16">
        <v>11.923</v>
      </c>
      <c r="AY12" s="16"/>
      <c r="AZ12" s="16"/>
      <c r="BA12" s="16"/>
      <c r="BB12" s="16"/>
      <c r="BC12" s="16"/>
      <c r="BD12" s="16"/>
      <c r="BE12" s="13"/>
      <c r="BF12" s="15">
        <f t="shared" si="0"/>
        <v>15.102</v>
      </c>
      <c r="BG12" s="16"/>
      <c r="BH12" s="17"/>
    </row>
    <row r="13" spans="1:60" s="18" customFormat="1" ht="19.5" customHeigh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7"/>
      <c r="O13" s="16"/>
      <c r="P13" s="16"/>
      <c r="Q13" s="16"/>
      <c r="R13" s="16"/>
      <c r="S13" s="16">
        <v>6</v>
      </c>
      <c r="T13" s="16">
        <v>3.379</v>
      </c>
      <c r="U13" s="16"/>
      <c r="V13" s="16"/>
      <c r="W13" s="16"/>
      <c r="X13" s="16"/>
      <c r="Y13" s="16"/>
      <c r="Z13" s="16"/>
      <c r="AA13" s="16"/>
      <c r="AB13" s="16"/>
      <c r="AC13" s="16"/>
      <c r="AD13" s="13"/>
      <c r="AE13" s="13"/>
      <c r="AF13" s="13"/>
      <c r="AG13" s="13"/>
      <c r="AH13" s="13"/>
      <c r="AI13" s="13"/>
      <c r="AJ13" s="13"/>
      <c r="AK13" s="13">
        <v>1.5</v>
      </c>
      <c r="AL13" s="13">
        <v>3.375</v>
      </c>
      <c r="AM13" s="13">
        <v>6.6</v>
      </c>
      <c r="AN13" s="13">
        <v>7.6920000000000002</v>
      </c>
      <c r="AO13" s="13">
        <v>2</v>
      </c>
      <c r="AP13" s="13">
        <v>6.8780000000000001</v>
      </c>
      <c r="AQ13" s="13">
        <v>4</v>
      </c>
      <c r="AR13" s="13">
        <v>2.7069999999999999</v>
      </c>
      <c r="AS13" s="13"/>
      <c r="AT13" s="13"/>
      <c r="AU13" s="13"/>
      <c r="AV13" s="13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24.030999999999999</v>
      </c>
      <c r="BG13" s="16"/>
      <c r="BH13" s="17"/>
    </row>
    <row r="14" spans="1:60" s="18" customFormat="1" ht="19.5" customHeigh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4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4</v>
      </c>
      <c r="V14" s="16">
        <v>79.603999999999999</v>
      </c>
      <c r="W14" s="16"/>
      <c r="X14" s="16"/>
      <c r="Y14" s="16"/>
      <c r="Z14" s="16"/>
      <c r="AA14" s="16"/>
      <c r="AB14" s="16"/>
      <c r="AC14" s="16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ref="BF14:BF70" si="1">D14+F14+H14+J14+L14+N14+P14+R14+T14+V14+X14+Z14+AB14+AD14+AF14+AH14+AJ14+AL14+AN14+AP14+AR14+AT14+AV14+AX14+AZ14+BB14+BD14+BE14</f>
        <v>79.603999999999999</v>
      </c>
      <c r="BG14" s="16"/>
      <c r="BH14" s="17"/>
    </row>
    <row r="15" spans="1:60" s="18" customFormat="1" ht="19.5" customHeigh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2</v>
      </c>
      <c r="V15" s="16">
        <v>2.1190000000000002</v>
      </c>
      <c r="W15" s="16"/>
      <c r="X15" s="16"/>
      <c r="Y15" s="16"/>
      <c r="Z15" s="16"/>
      <c r="AA15" s="16"/>
      <c r="AB15" s="16"/>
      <c r="AC15" s="16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>
        <v>1</v>
      </c>
      <c r="AP15" s="13">
        <v>3.29</v>
      </c>
      <c r="AQ15" s="13">
        <v>22</v>
      </c>
      <c r="AR15" s="13">
        <v>13.554</v>
      </c>
      <c r="AS15" s="13"/>
      <c r="AT15" s="13"/>
      <c r="AU15" s="13"/>
      <c r="AV15" s="13"/>
      <c r="AW15" s="16"/>
      <c r="AX15" s="16"/>
      <c r="AY15" s="16"/>
      <c r="AZ15" s="16"/>
      <c r="BA15" s="16"/>
      <c r="BB15" s="16"/>
      <c r="BC15" s="16"/>
      <c r="BD15" s="16"/>
      <c r="BE15" s="13">
        <v>0.60699999999999998</v>
      </c>
      <c r="BF15" s="15">
        <f t="shared" si="1"/>
        <v>19.57</v>
      </c>
      <c r="BG15" s="16"/>
      <c r="BH15" s="17"/>
    </row>
    <row r="16" spans="1:60" s="18" customFormat="1" ht="19.5" customHeigh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4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1</v>
      </c>
      <c r="V16" s="16">
        <v>1.6990000000000001</v>
      </c>
      <c r="W16" s="16"/>
      <c r="X16" s="16"/>
      <c r="Y16" s="16"/>
      <c r="Z16" s="16"/>
      <c r="AA16" s="16"/>
      <c r="AB16" s="16"/>
      <c r="AC16" s="16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>
        <v>9</v>
      </c>
      <c r="AR16" s="13">
        <v>11.427</v>
      </c>
      <c r="AS16" s="13"/>
      <c r="AT16" s="13"/>
      <c r="AU16" s="13"/>
      <c r="AV16" s="13"/>
      <c r="AW16" s="16"/>
      <c r="AX16" s="16"/>
      <c r="AY16" s="16">
        <v>2</v>
      </c>
      <c r="AZ16" s="16">
        <v>1.47</v>
      </c>
      <c r="BA16" s="16"/>
      <c r="BB16" s="16"/>
      <c r="BC16" s="16"/>
      <c r="BD16" s="16"/>
      <c r="BE16" s="13">
        <v>0.68500000000000005</v>
      </c>
      <c r="BF16" s="15">
        <f t="shared" si="1"/>
        <v>15.281000000000001</v>
      </c>
      <c r="BG16" s="16"/>
      <c r="BH16" s="17"/>
    </row>
    <row r="17" spans="1:60" s="18" customFormat="1" ht="19.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>
        <v>2</v>
      </c>
      <c r="AR17" s="13">
        <v>1.3819999999999999</v>
      </c>
      <c r="AS17" s="13"/>
      <c r="AT17" s="13"/>
      <c r="AU17" s="13"/>
      <c r="AV17" s="13"/>
      <c r="AW17" s="16"/>
      <c r="AX17" s="16"/>
      <c r="AY17" s="16">
        <v>1</v>
      </c>
      <c r="AZ17" s="16">
        <v>0.73499999999999999</v>
      </c>
      <c r="BA17" s="16"/>
      <c r="BB17" s="16"/>
      <c r="BC17" s="16"/>
      <c r="BD17" s="16"/>
      <c r="BE17" s="13">
        <v>0.26100000000000001</v>
      </c>
      <c r="BF17" s="15">
        <f t="shared" si="1"/>
        <v>2.3780000000000001</v>
      </c>
      <c r="BG17" s="16"/>
      <c r="BH17" s="17"/>
    </row>
    <row r="18" spans="1:60" s="18" customFormat="1" ht="19.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2</v>
      </c>
      <c r="V18" s="16">
        <v>21.614999999999998</v>
      </c>
      <c r="W18" s="16"/>
      <c r="X18" s="16"/>
      <c r="Y18" s="16"/>
      <c r="Z18" s="16"/>
      <c r="AA18" s="16"/>
      <c r="AB18" s="16"/>
      <c r="AC18" s="16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>
        <v>4</v>
      </c>
      <c r="AR18" s="13">
        <v>2.2690000000000001</v>
      </c>
      <c r="AS18" s="13"/>
      <c r="AT18" s="13"/>
      <c r="AU18" s="13"/>
      <c r="AV18" s="13"/>
      <c r="AW18" s="16"/>
      <c r="AX18" s="16"/>
      <c r="AY18" s="16">
        <v>1</v>
      </c>
      <c r="AZ18" s="16">
        <v>0.73499999999999999</v>
      </c>
      <c r="BA18" s="16"/>
      <c r="BB18" s="16"/>
      <c r="BC18" s="16"/>
      <c r="BD18" s="16"/>
      <c r="BE18" s="13">
        <v>0.26100000000000001</v>
      </c>
      <c r="BF18" s="15">
        <f t="shared" si="1"/>
        <v>24.88</v>
      </c>
      <c r="BG18" s="16"/>
      <c r="BH18" s="17"/>
    </row>
    <row r="19" spans="1:60" s="18" customFormat="1" ht="19.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1</v>
      </c>
      <c r="V19" s="16">
        <v>19.901</v>
      </c>
      <c r="W19" s="16"/>
      <c r="X19" s="16"/>
      <c r="Y19" s="16"/>
      <c r="Z19" s="16"/>
      <c r="AA19" s="16"/>
      <c r="AB19" s="16"/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1"/>
        <v>19.901</v>
      </c>
      <c r="BG19" s="16"/>
      <c r="BH19" s="17"/>
    </row>
    <row r="20" spans="1:60" s="18" customFormat="1" ht="19.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v>1</v>
      </c>
      <c r="V20" s="16">
        <v>19.901</v>
      </c>
      <c r="W20" s="16"/>
      <c r="X20" s="16"/>
      <c r="Y20" s="16"/>
      <c r="Z20" s="16"/>
      <c r="AA20" s="16"/>
      <c r="AB20" s="16"/>
      <c r="AC20" s="16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6"/>
      <c r="AX20" s="16"/>
      <c r="AY20" s="16"/>
      <c r="AZ20" s="16"/>
      <c r="BA20" s="16"/>
      <c r="BB20" s="16"/>
      <c r="BC20" s="16"/>
      <c r="BD20" s="16"/>
      <c r="BE20" s="158"/>
      <c r="BF20" s="15">
        <f t="shared" si="1"/>
        <v>19.901</v>
      </c>
      <c r="BG20" s="16"/>
      <c r="BH20" s="17"/>
    </row>
    <row r="21" spans="1:60" s="18" customFormat="1" ht="19.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>
        <v>12</v>
      </c>
      <c r="AR21" s="13">
        <v>7.17</v>
      </c>
      <c r="AS21" s="13"/>
      <c r="AT21" s="13"/>
      <c r="AU21" s="13"/>
      <c r="AV21" s="13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1"/>
        <v>7.17</v>
      </c>
      <c r="BG21" s="16"/>
      <c r="BH21" s="17"/>
    </row>
    <row r="22" spans="1:60" s="18" customFormat="1" ht="19.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20+1</f>
        <v>21</v>
      </c>
      <c r="V22" s="16">
        <f>193.312+1.271</f>
        <v>194.583</v>
      </c>
      <c r="W22" s="16"/>
      <c r="X22" s="16"/>
      <c r="Y22" s="16"/>
      <c r="Z22" s="16"/>
      <c r="AA22" s="16"/>
      <c r="AB22" s="16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>
        <v>2</v>
      </c>
      <c r="AP22" s="13">
        <v>6.4790000000000001</v>
      </c>
      <c r="AQ22" s="13">
        <v>6</v>
      </c>
      <c r="AR22" s="13">
        <v>6.5309999999999997</v>
      </c>
      <c r="AS22" s="13"/>
      <c r="AT22" s="13"/>
      <c r="AU22" s="13"/>
      <c r="AV22" s="13"/>
      <c r="AW22" s="16">
        <v>7</v>
      </c>
      <c r="AX22" s="16">
        <v>4.9589999999999996</v>
      </c>
      <c r="AY22" s="16"/>
      <c r="AZ22" s="16"/>
      <c r="BA22" s="16"/>
      <c r="BB22" s="16"/>
      <c r="BC22" s="16"/>
      <c r="BD22" s="16"/>
      <c r="BE22" s="13">
        <v>0.79600000000000004</v>
      </c>
      <c r="BF22" s="15">
        <f t="shared" si="1"/>
        <v>213.34800000000001</v>
      </c>
      <c r="BG22" s="16"/>
      <c r="BH22" s="17"/>
    </row>
    <row r="23" spans="1:60" s="18" customFormat="1" ht="19.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v>1</v>
      </c>
      <c r="V23" s="16">
        <v>5.8840000000000003</v>
      </c>
      <c r="W23" s="16"/>
      <c r="X23" s="16"/>
      <c r="Y23" s="16"/>
      <c r="Z23" s="16"/>
      <c r="AA23" s="16"/>
      <c r="AB23" s="16"/>
      <c r="AC23" s="16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1"/>
        <v>5.8840000000000003</v>
      </c>
      <c r="BG23" s="16"/>
      <c r="BH23" s="17"/>
    </row>
    <row r="24" spans="1:60" s="18" customFormat="1" ht="19.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1</v>
      </c>
      <c r="V24" s="16">
        <v>5.8840000000000003</v>
      </c>
      <c r="W24" s="16"/>
      <c r="X24" s="16"/>
      <c r="Y24" s="16"/>
      <c r="Z24" s="16"/>
      <c r="AA24" s="16"/>
      <c r="AB24" s="16"/>
      <c r="AC24" s="16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1"/>
        <v>5.8840000000000003</v>
      </c>
      <c r="BG24" s="16"/>
      <c r="BH24" s="17"/>
    </row>
    <row r="25" spans="1:60" s="18" customFormat="1" ht="19.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1"/>
        <v>0</v>
      </c>
      <c r="BG25" s="16"/>
      <c r="BH25" s="17"/>
    </row>
    <row r="26" spans="1:60" s="18" customFormat="1" ht="19.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3</v>
      </c>
      <c r="AN26" s="13">
        <v>3.266</v>
      </c>
      <c r="AO26" s="13">
        <v>1</v>
      </c>
      <c r="AP26" s="13">
        <v>4.6980000000000004</v>
      </c>
      <c r="AQ26" s="13"/>
      <c r="AR26" s="13"/>
      <c r="AS26" s="13"/>
      <c r="AT26" s="13"/>
      <c r="AU26" s="13"/>
      <c r="AV26" s="13"/>
      <c r="AW26" s="16">
        <v>2</v>
      </c>
      <c r="AX26" s="16">
        <v>0.38600000000000001</v>
      </c>
      <c r="AY26" s="16"/>
      <c r="AZ26" s="16"/>
      <c r="BA26" s="16"/>
      <c r="BB26" s="16"/>
      <c r="BC26" s="16"/>
      <c r="BD26" s="16"/>
      <c r="BE26" s="13">
        <v>0.34499999999999997</v>
      </c>
      <c r="BF26" s="15">
        <f t="shared" si="1"/>
        <v>8.6950000000000003</v>
      </c>
      <c r="BG26" s="16"/>
      <c r="BH26" s="17"/>
    </row>
    <row r="27" spans="1:60" s="18" customFormat="1" ht="19.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1"/>
        <v>0</v>
      </c>
      <c r="BG27" s="16"/>
      <c r="BH27" s="17"/>
    </row>
    <row r="28" spans="1:60" s="18" customFormat="1" ht="19.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>
        <v>2</v>
      </c>
      <c r="AL28" s="16">
        <v>2.4489999999999998</v>
      </c>
      <c r="AM28" s="16"/>
      <c r="AN28" s="16"/>
      <c r="AO28" s="16">
        <v>1</v>
      </c>
      <c r="AP28" s="16">
        <v>4.8630000000000004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1"/>
        <v>7.3120000000000003</v>
      </c>
      <c r="BG28" s="16"/>
      <c r="BH28" s="17"/>
    </row>
    <row r="29" spans="1:60" s="18" customFormat="1" ht="19.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1"/>
        <v>0</v>
      </c>
      <c r="BG29" s="16"/>
      <c r="BH29" s="17"/>
    </row>
    <row r="30" spans="1:60" s="26" customFormat="1" ht="19.5" customHeight="1" thickBot="1">
      <c r="A30" s="19"/>
      <c r="B30" s="20" t="s">
        <v>42</v>
      </c>
      <c r="C30" s="19"/>
      <c r="D30" s="21">
        <f t="shared" ref="D30:AI30" si="2">SUM(D4:D29)</f>
        <v>0</v>
      </c>
      <c r="E30" s="22">
        <f t="shared" si="2"/>
        <v>0</v>
      </c>
      <c r="F30" s="21">
        <f t="shared" si="2"/>
        <v>0</v>
      </c>
      <c r="G30" s="21">
        <f t="shared" si="2"/>
        <v>0</v>
      </c>
      <c r="H30" s="21">
        <f t="shared" si="2"/>
        <v>0</v>
      </c>
      <c r="I30" s="21">
        <f t="shared" si="2"/>
        <v>0</v>
      </c>
      <c r="J30" s="21">
        <f t="shared" si="2"/>
        <v>0</v>
      </c>
      <c r="K30" s="23">
        <f t="shared" si="2"/>
        <v>0</v>
      </c>
      <c r="L30" s="21">
        <f t="shared" si="2"/>
        <v>0</v>
      </c>
      <c r="M30" s="21">
        <f t="shared" si="2"/>
        <v>0</v>
      </c>
      <c r="N30" s="21">
        <f t="shared" si="2"/>
        <v>0</v>
      </c>
      <c r="O30" s="21">
        <f t="shared" si="2"/>
        <v>0</v>
      </c>
      <c r="P30" s="21">
        <f t="shared" si="2"/>
        <v>0</v>
      </c>
      <c r="Q30" s="23">
        <f t="shared" si="2"/>
        <v>0</v>
      </c>
      <c r="R30" s="21">
        <f t="shared" si="2"/>
        <v>0</v>
      </c>
      <c r="S30" s="21">
        <f t="shared" si="2"/>
        <v>6</v>
      </c>
      <c r="T30" s="21">
        <f t="shared" si="2"/>
        <v>3.379</v>
      </c>
      <c r="U30" s="21">
        <f t="shared" si="2"/>
        <v>34</v>
      </c>
      <c r="V30" s="21">
        <f t="shared" si="2"/>
        <v>351.19000000000005</v>
      </c>
      <c r="W30" s="21">
        <f t="shared" si="2"/>
        <v>0</v>
      </c>
      <c r="X30" s="21">
        <f t="shared" si="2"/>
        <v>0</v>
      </c>
      <c r="Y30" s="21">
        <f t="shared" si="2"/>
        <v>0</v>
      </c>
      <c r="Z30" s="21">
        <f t="shared" si="2"/>
        <v>0</v>
      </c>
      <c r="AA30" s="23">
        <f t="shared" si="2"/>
        <v>0</v>
      </c>
      <c r="AB30" s="21">
        <f t="shared" si="2"/>
        <v>0</v>
      </c>
      <c r="AC30" s="23">
        <f t="shared" si="2"/>
        <v>0</v>
      </c>
      <c r="AD30" s="21">
        <f t="shared" si="2"/>
        <v>0</v>
      </c>
      <c r="AE30" s="23">
        <f t="shared" si="2"/>
        <v>0</v>
      </c>
      <c r="AF30" s="21">
        <f t="shared" si="2"/>
        <v>0</v>
      </c>
      <c r="AG30" s="23">
        <f t="shared" si="2"/>
        <v>0</v>
      </c>
      <c r="AH30" s="21">
        <f t="shared" si="2"/>
        <v>0</v>
      </c>
      <c r="AI30" s="23">
        <f t="shared" si="2"/>
        <v>0</v>
      </c>
      <c r="AJ30" s="21">
        <f t="shared" ref="AJ30:BF30" si="3">SUM(AJ4:AJ29)</f>
        <v>0</v>
      </c>
      <c r="AK30" s="23">
        <f t="shared" si="3"/>
        <v>3.5</v>
      </c>
      <c r="AL30" s="21">
        <f t="shared" si="3"/>
        <v>5.8239999999999998</v>
      </c>
      <c r="AM30" s="23">
        <f t="shared" si="3"/>
        <v>11.4</v>
      </c>
      <c r="AN30" s="21">
        <f t="shared" si="3"/>
        <v>13.178000000000001</v>
      </c>
      <c r="AO30" s="23">
        <f t="shared" si="3"/>
        <v>7</v>
      </c>
      <c r="AP30" s="21">
        <f t="shared" si="3"/>
        <v>26.207999999999998</v>
      </c>
      <c r="AQ30" s="23">
        <f t="shared" si="3"/>
        <v>59</v>
      </c>
      <c r="AR30" s="21">
        <f t="shared" si="3"/>
        <v>45.04</v>
      </c>
      <c r="AS30" s="21">
        <f t="shared" si="3"/>
        <v>0</v>
      </c>
      <c r="AT30" s="21">
        <f t="shared" si="3"/>
        <v>0</v>
      </c>
      <c r="AU30" s="23">
        <f t="shared" si="3"/>
        <v>10</v>
      </c>
      <c r="AV30" s="21">
        <f t="shared" si="3"/>
        <v>0.95899999999999996</v>
      </c>
      <c r="AW30" s="23">
        <f t="shared" si="3"/>
        <v>24</v>
      </c>
      <c r="AX30" s="21">
        <f t="shared" si="3"/>
        <v>17.267999999999997</v>
      </c>
      <c r="AY30" s="23">
        <f t="shared" si="3"/>
        <v>4</v>
      </c>
      <c r="AZ30" s="21">
        <f t="shared" si="3"/>
        <v>2.94</v>
      </c>
      <c r="BA30" s="21">
        <f t="shared" si="3"/>
        <v>0</v>
      </c>
      <c r="BB30" s="21">
        <f t="shared" si="3"/>
        <v>0</v>
      </c>
      <c r="BC30" s="21">
        <f t="shared" si="3"/>
        <v>0</v>
      </c>
      <c r="BD30" s="21">
        <f t="shared" si="3"/>
        <v>0</v>
      </c>
      <c r="BE30" s="21">
        <f t="shared" si="3"/>
        <v>3.2990000000000004</v>
      </c>
      <c r="BF30" s="24">
        <f t="shared" si="3"/>
        <v>469.28500000000003</v>
      </c>
      <c r="BG30" s="19"/>
      <c r="BH30" s="25"/>
    </row>
    <row r="31" spans="1:60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</row>
    <row r="32" spans="1:60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</row>
    <row r="33" spans="1:60" s="18" customFormat="1" ht="20.25" customHeigh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>
        <v>3</v>
      </c>
      <c r="L33" s="16">
        <v>0.97899999999999998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7</v>
      </c>
      <c r="X33" s="16">
        <v>7.5759999999999996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>
        <v>3</v>
      </c>
      <c r="AN33" s="16">
        <v>3.0979999999999999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>
        <v>6.2839999999999998</v>
      </c>
      <c r="BF33" s="27">
        <f t="shared" si="1"/>
        <v>17.936999999999998</v>
      </c>
      <c r="BG33" s="13"/>
      <c r="BH33" s="17"/>
    </row>
    <row r="34" spans="1:60" s="18" customFormat="1" ht="20.25" customHeigh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>
        <v>1</v>
      </c>
      <c r="L34" s="16">
        <v>0.32600000000000001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5</v>
      </c>
      <c r="X34" s="16">
        <v>10.037000000000001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>
        <v>3</v>
      </c>
      <c r="AN34" s="16">
        <v>3.407</v>
      </c>
      <c r="AO34" s="16"/>
      <c r="AP34" s="16"/>
      <c r="AQ34" s="16">
        <v>10</v>
      </c>
      <c r="AR34" s="16">
        <v>5.6970000000000001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>
        <v>4.13</v>
      </c>
      <c r="BF34" s="27">
        <f t="shared" si="1"/>
        <v>23.597000000000001</v>
      </c>
      <c r="BG34" s="13"/>
      <c r="BH34" s="17"/>
    </row>
    <row r="35" spans="1:60" s="18" customFormat="1" ht="20.25" customHeigh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>
        <v>6</v>
      </c>
      <c r="L35" s="16">
        <v>1.958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v>4</v>
      </c>
      <c r="X35" s="16">
        <v>9.0370000000000008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>
        <v>7</v>
      </c>
      <c r="AX35" s="16">
        <v>3.2160000000000002</v>
      </c>
      <c r="AY35" s="16"/>
      <c r="AZ35" s="16"/>
      <c r="BA35" s="16"/>
      <c r="BB35" s="16"/>
      <c r="BC35" s="16"/>
      <c r="BD35" s="16"/>
      <c r="BE35" s="16"/>
      <c r="BF35" s="27">
        <f t="shared" si="1"/>
        <v>14.211000000000002</v>
      </c>
      <c r="BG35" s="13"/>
      <c r="BH35" s="17"/>
    </row>
    <row r="36" spans="1:60" ht="20.25" customHeight="1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1"/>
        <v>0</v>
      </c>
      <c r="BG36" s="13"/>
      <c r="BH36" s="17"/>
    </row>
    <row r="37" spans="1:60" ht="20.25" customHeight="1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1"/>
        <v>0</v>
      </c>
      <c r="BG37" s="13"/>
      <c r="BH37" s="17"/>
    </row>
    <row r="38" spans="1:60" ht="20.25" customHeight="1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1"/>
        <v>0</v>
      </c>
      <c r="BG38" s="13"/>
      <c r="BH38" s="17"/>
    </row>
    <row r="39" spans="1:60" ht="20.25" customHeight="1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1"/>
        <v>0</v>
      </c>
      <c r="BG39" s="13"/>
      <c r="BH39" s="17"/>
    </row>
    <row r="40" spans="1:60" ht="20.25" customHeight="1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1"/>
        <v>0</v>
      </c>
      <c r="BG40" s="13"/>
      <c r="BH40" s="17"/>
    </row>
    <row r="41" spans="1:60" ht="20.25" customHeight="1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1"/>
        <v>0</v>
      </c>
      <c r="BG41" s="13"/>
      <c r="BH41" s="17"/>
    </row>
    <row r="42" spans="1:60" ht="20.25" customHeight="1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>
        <v>7</v>
      </c>
      <c r="AH42" s="16">
        <v>31.984999999999999</v>
      </c>
      <c r="AI42" s="16"/>
      <c r="AJ42" s="16"/>
      <c r="AK42" s="16"/>
      <c r="AL42" s="16"/>
      <c r="AM42" s="16"/>
      <c r="AN42" s="16"/>
      <c r="AO42" s="16"/>
      <c r="AP42" s="16"/>
      <c r="AQ42" s="16">
        <v>3</v>
      </c>
      <c r="AR42" s="16">
        <v>18.448</v>
      </c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1"/>
        <v>50.433</v>
      </c>
      <c r="BG42" s="13"/>
      <c r="BH42" s="17"/>
    </row>
    <row r="43" spans="1:60" ht="20.25" customHeight="1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1"/>
        <v>0</v>
      </c>
      <c r="BG43" s="13"/>
      <c r="BH43" s="17"/>
    </row>
    <row r="44" spans="1:60" ht="20.25" customHeight="1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>
        <v>5</v>
      </c>
      <c r="X44" s="16">
        <v>10.83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>
        <v>6.4130000000000003</v>
      </c>
      <c r="BF44" s="27">
        <f t="shared" si="1"/>
        <v>17.243000000000002</v>
      </c>
      <c r="BG44" s="13"/>
      <c r="BH44" s="17"/>
    </row>
    <row r="45" spans="1:60" ht="20.25" customHeight="1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>
        <v>1</v>
      </c>
      <c r="J45" s="16">
        <v>149.39400000000001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1"/>
        <v>149.39400000000001</v>
      </c>
      <c r="BG45" s="19"/>
      <c r="BH45" s="17"/>
    </row>
    <row r="46" spans="1:60" ht="20.25" customHeight="1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1"/>
        <v>0</v>
      </c>
      <c r="BG46" s="13"/>
      <c r="BH46" s="17"/>
    </row>
    <row r="47" spans="1:60" ht="20.25" customHeight="1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1"/>
        <v>0</v>
      </c>
      <c r="BG47" s="13"/>
      <c r="BH47" s="17"/>
    </row>
    <row r="48" spans="1:60" ht="20.25" customHeight="1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>
        <v>2</v>
      </c>
      <c r="AJ48" s="16">
        <v>1.927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>
        <v>0.89</v>
      </c>
      <c r="BF48" s="27">
        <f t="shared" si="1"/>
        <v>2.8170000000000002</v>
      </c>
      <c r="BG48" s="13"/>
      <c r="BH48" s="17"/>
    </row>
    <row r="49" spans="1:60" ht="20.2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1"/>
        <v>0</v>
      </c>
      <c r="BG49" s="13"/>
      <c r="BH49" s="17"/>
    </row>
    <row r="50" spans="1:60" ht="20.2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1"/>
        <v>0</v>
      </c>
      <c r="BG50" s="13"/>
      <c r="BH50" s="17"/>
    </row>
    <row r="51" spans="1:60" ht="20.2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1"/>
        <v>0</v>
      </c>
      <c r="BG51" s="13"/>
      <c r="BH51" s="17"/>
    </row>
    <row r="52" spans="1:60" s="26" customFormat="1" ht="16.5" customHeight="1" thickBot="1">
      <c r="A52" s="19"/>
      <c r="B52" s="20" t="s">
        <v>42</v>
      </c>
      <c r="C52" s="19"/>
      <c r="D52" s="19">
        <f t="shared" ref="D52:P52" si="4">SUM(D33:D51)</f>
        <v>0</v>
      </c>
      <c r="E52" s="19">
        <f t="shared" si="4"/>
        <v>0</v>
      </c>
      <c r="F52" s="19">
        <f t="shared" si="4"/>
        <v>0</v>
      </c>
      <c r="G52" s="19">
        <f t="shared" si="4"/>
        <v>0</v>
      </c>
      <c r="H52" s="19">
        <f t="shared" si="4"/>
        <v>0</v>
      </c>
      <c r="I52" s="19">
        <f t="shared" si="4"/>
        <v>1</v>
      </c>
      <c r="J52" s="19">
        <f t="shared" si="4"/>
        <v>149.39400000000001</v>
      </c>
      <c r="K52" s="19">
        <f t="shared" si="4"/>
        <v>10</v>
      </c>
      <c r="L52" s="19">
        <f t="shared" si="4"/>
        <v>3.2629999999999999</v>
      </c>
      <c r="M52" s="19">
        <f t="shared" si="4"/>
        <v>0</v>
      </c>
      <c r="N52" s="19">
        <f t="shared" si="4"/>
        <v>0</v>
      </c>
      <c r="O52" s="19">
        <f t="shared" si="4"/>
        <v>0</v>
      </c>
      <c r="P52" s="19">
        <f t="shared" si="4"/>
        <v>0</v>
      </c>
      <c r="Q52" s="19"/>
      <c r="R52" s="19">
        <f>SUM(R33:R51)</f>
        <v>0</v>
      </c>
      <c r="S52" s="19">
        <f t="shared" ref="S52:BE52" si="5">SUM(S33:S51)</f>
        <v>0</v>
      </c>
      <c r="T52" s="19">
        <f t="shared" si="5"/>
        <v>0</v>
      </c>
      <c r="U52" s="19">
        <f t="shared" si="5"/>
        <v>0</v>
      </c>
      <c r="V52" s="19">
        <f t="shared" si="5"/>
        <v>0</v>
      </c>
      <c r="W52" s="19">
        <f t="shared" si="5"/>
        <v>21</v>
      </c>
      <c r="X52" s="19">
        <f t="shared" si="5"/>
        <v>37.479999999999997</v>
      </c>
      <c r="Y52" s="19">
        <f t="shared" si="5"/>
        <v>0</v>
      </c>
      <c r="Z52" s="19">
        <f t="shared" si="5"/>
        <v>0</v>
      </c>
      <c r="AA52" s="19">
        <f t="shared" si="5"/>
        <v>0</v>
      </c>
      <c r="AB52" s="19">
        <f t="shared" si="5"/>
        <v>0</v>
      </c>
      <c r="AC52" s="19">
        <f t="shared" si="5"/>
        <v>0</v>
      </c>
      <c r="AD52" s="19">
        <f t="shared" si="5"/>
        <v>0</v>
      </c>
      <c r="AE52" s="19">
        <f t="shared" si="5"/>
        <v>0</v>
      </c>
      <c r="AF52" s="19">
        <f t="shared" si="5"/>
        <v>0</v>
      </c>
      <c r="AG52" s="19">
        <f t="shared" si="5"/>
        <v>7</v>
      </c>
      <c r="AH52" s="19">
        <f t="shared" si="5"/>
        <v>31.984999999999999</v>
      </c>
      <c r="AI52" s="19">
        <f t="shared" si="5"/>
        <v>2</v>
      </c>
      <c r="AJ52" s="19">
        <f t="shared" si="5"/>
        <v>1.927</v>
      </c>
      <c r="AK52" s="19">
        <f t="shared" si="5"/>
        <v>0</v>
      </c>
      <c r="AL52" s="19">
        <f t="shared" si="5"/>
        <v>0</v>
      </c>
      <c r="AM52" s="19">
        <f t="shared" si="5"/>
        <v>6</v>
      </c>
      <c r="AN52" s="19">
        <f t="shared" si="5"/>
        <v>6.5049999999999999</v>
      </c>
      <c r="AO52" s="19">
        <f t="shared" si="5"/>
        <v>0</v>
      </c>
      <c r="AP52" s="19">
        <f t="shared" si="5"/>
        <v>0</v>
      </c>
      <c r="AQ52" s="19">
        <f t="shared" si="5"/>
        <v>13</v>
      </c>
      <c r="AR52" s="19">
        <f t="shared" si="5"/>
        <v>24.145</v>
      </c>
      <c r="AS52" s="19">
        <f t="shared" si="5"/>
        <v>0</v>
      </c>
      <c r="AT52" s="19">
        <f t="shared" si="5"/>
        <v>0</v>
      </c>
      <c r="AU52" s="19">
        <f t="shared" si="5"/>
        <v>0</v>
      </c>
      <c r="AV52" s="19">
        <f t="shared" si="5"/>
        <v>0</v>
      </c>
      <c r="AW52" s="19">
        <f t="shared" si="5"/>
        <v>7</v>
      </c>
      <c r="AX52" s="19">
        <f t="shared" si="5"/>
        <v>3.2160000000000002</v>
      </c>
      <c r="AY52" s="19">
        <f t="shared" si="5"/>
        <v>0</v>
      </c>
      <c r="AZ52" s="19">
        <f t="shared" si="5"/>
        <v>0</v>
      </c>
      <c r="BA52" s="19">
        <f t="shared" si="5"/>
        <v>0</v>
      </c>
      <c r="BB52" s="19">
        <f t="shared" si="5"/>
        <v>0</v>
      </c>
      <c r="BC52" s="19">
        <f t="shared" si="5"/>
        <v>0</v>
      </c>
      <c r="BD52" s="19">
        <f t="shared" si="5"/>
        <v>0</v>
      </c>
      <c r="BE52" s="19">
        <f t="shared" si="5"/>
        <v>17.716999999999999</v>
      </c>
      <c r="BF52" s="24">
        <f>SUM(BF33:BF51)</f>
        <v>275.63200000000001</v>
      </c>
      <c r="BG52" s="19"/>
      <c r="BH52" s="25"/>
    </row>
    <row r="53" spans="1:60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</row>
    <row r="54" spans="1:60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</row>
    <row r="55" spans="1:60" ht="19.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17">
        <f t="shared" si="1"/>
        <v>0</v>
      </c>
      <c r="BG55" s="28"/>
      <c r="BH55" s="17"/>
    </row>
    <row r="56" spans="1:60" ht="19.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>
        <v>1</v>
      </c>
      <c r="J56" s="16">
        <v>166.32400000000001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>
        <v>4</v>
      </c>
      <c r="X56" s="16">
        <v>8.4320000000000004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>
        <v>1.5</v>
      </c>
      <c r="AN56" s="16">
        <v>1.615</v>
      </c>
      <c r="AO56" s="16"/>
      <c r="AP56" s="16"/>
      <c r="AQ56" s="44">
        <v>7</v>
      </c>
      <c r="AR56" s="44">
        <v>4.0339999999999998</v>
      </c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>
        <v>0.58299999999999996</v>
      </c>
      <c r="BF56" s="27">
        <f t="shared" si="1"/>
        <v>180.988</v>
      </c>
      <c r="BG56" s="28"/>
      <c r="BH56" s="17"/>
    </row>
    <row r="57" spans="1:60" ht="19.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>
        <v>1</v>
      </c>
      <c r="J57" s="16">
        <v>333.92700000000002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6</v>
      </c>
      <c r="AN57" s="16">
        <v>11.827</v>
      </c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1"/>
        <v>345.75400000000002</v>
      </c>
      <c r="BG57" s="28"/>
      <c r="BH57" s="17"/>
    </row>
    <row r="58" spans="1:60" ht="19.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1"/>
        <v>0</v>
      </c>
      <c r="BG58" s="28"/>
      <c r="BH58" s="17"/>
    </row>
    <row r="59" spans="1:60" ht="19.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1"/>
        <v>0</v>
      </c>
      <c r="BG59" s="28"/>
      <c r="BH59" s="14"/>
    </row>
    <row r="60" spans="1:60" ht="19.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1"/>
        <v>0</v>
      </c>
      <c r="BG60" s="28"/>
      <c r="BH60" s="14"/>
    </row>
    <row r="61" spans="1:60" ht="19.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1"/>
        <v>0</v>
      </c>
      <c r="BG61" s="28"/>
      <c r="BH61" s="14"/>
    </row>
    <row r="62" spans="1:60" ht="19.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1"/>
        <v>0</v>
      </c>
      <c r="BG62" s="28"/>
      <c r="BH62" s="14"/>
    </row>
    <row r="63" spans="1:60" ht="19.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1"/>
        <v>0</v>
      </c>
      <c r="BG63" s="28"/>
      <c r="BH63" s="17"/>
    </row>
    <row r="64" spans="1:60" ht="19.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8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1</v>
      </c>
      <c r="Z64" s="16">
        <v>1.1919999999999999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1"/>
        <v>1.1919999999999999</v>
      </c>
      <c r="BG64" s="28"/>
      <c r="BH64" s="17"/>
    </row>
    <row r="65" spans="1:60" ht="19.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1"/>
        <v>0</v>
      </c>
      <c r="BG65" s="28"/>
      <c r="BH65" s="17"/>
    </row>
    <row r="66" spans="1:60" ht="19.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>
        <v>6</v>
      </c>
      <c r="L66" s="16">
        <v>3.4369999999999998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1</v>
      </c>
      <c r="X66" s="16">
        <v>2.1280000000000001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>
        <v>1</v>
      </c>
      <c r="AP66" s="16">
        <v>4.8630000000000004</v>
      </c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1"/>
        <v>10.428000000000001</v>
      </c>
      <c r="BG66" s="28"/>
      <c r="BH66" s="17"/>
    </row>
    <row r="67" spans="1:60" ht="19.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>
        <v>17.713999999999999</v>
      </c>
      <c r="BF67" s="27">
        <f t="shared" si="1"/>
        <v>17.713999999999999</v>
      </c>
      <c r="BG67" s="28"/>
      <c r="BH67" s="17"/>
    </row>
    <row r="68" spans="1:60" ht="19.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1</v>
      </c>
      <c r="X68" s="16">
        <v>2.387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1"/>
        <v>2.387</v>
      </c>
      <c r="BG68" s="28"/>
      <c r="BH68" s="17"/>
    </row>
    <row r="69" spans="1:60" ht="19.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1"/>
        <v>0</v>
      </c>
      <c r="BG69" s="28"/>
      <c r="BH69" s="17"/>
    </row>
    <row r="70" spans="1:60" ht="19.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1"/>
        <v>0</v>
      </c>
      <c r="BG70" s="28"/>
      <c r="BH70" s="17"/>
    </row>
    <row r="71" spans="1:60" ht="19.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6">D71+F71+H71+J71+L71+N71+P71+R71+T71+V71+X71+Z71+AB71+AD71+AF71+AH71+AJ71+AL71+AN71+AP71+AR71+AT71+AV71+AX71+AZ71+BB71+BD71+BE71</f>
        <v>0</v>
      </c>
      <c r="BG71" s="28"/>
      <c r="BH71" s="17"/>
    </row>
    <row r="72" spans="1:60" ht="19.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6"/>
        <v>0</v>
      </c>
      <c r="BG72" s="28"/>
      <c r="BH72" s="17"/>
    </row>
    <row r="73" spans="1:60" ht="19.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4</v>
      </c>
      <c r="X73" s="16">
        <v>8.8640000000000008</v>
      </c>
      <c r="Y73" s="16">
        <v>2</v>
      </c>
      <c r="Z73" s="16">
        <v>0.63500000000000001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>
        <v>6</v>
      </c>
      <c r="AL73" s="16">
        <v>3.931</v>
      </c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>
        <v>0.23699999999999999</v>
      </c>
      <c r="BF73" s="27">
        <f t="shared" si="6"/>
        <v>13.667</v>
      </c>
      <c r="BG73" s="28"/>
      <c r="BH73" s="17"/>
    </row>
    <row r="74" spans="1:60" ht="19.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6"/>
        <v>0</v>
      </c>
      <c r="BG74" s="28"/>
      <c r="BH74" s="17"/>
    </row>
    <row r="75" spans="1:60" ht="19.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6"/>
        <v>0</v>
      </c>
      <c r="BG75" s="28"/>
      <c r="BH75" s="17"/>
    </row>
    <row r="76" spans="1:60" ht="19.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>
        <v>1</v>
      </c>
      <c r="J76" s="16">
        <v>86.572999999999993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6"/>
        <v>86.572999999999993</v>
      </c>
      <c r="BG76" s="28"/>
      <c r="BH76" s="17"/>
    </row>
    <row r="77" spans="1:60" ht="19.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6"/>
        <v>0</v>
      </c>
      <c r="BG77" s="28"/>
      <c r="BH77" s="17"/>
    </row>
    <row r="78" spans="1:60" ht="19.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6"/>
        <v>0</v>
      </c>
      <c r="BG78" s="28"/>
      <c r="BH78" s="17"/>
    </row>
    <row r="79" spans="1:60" ht="19.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>
        <v>1.1000000000000001</v>
      </c>
      <c r="AL79" s="16">
        <v>0.76200000000000001</v>
      </c>
      <c r="AM79" s="16"/>
      <c r="AN79" s="16"/>
      <c r="AO79" s="16"/>
      <c r="AP79" s="16"/>
      <c r="AQ79" s="44">
        <v>2</v>
      </c>
      <c r="AR79" s="44">
        <v>1.1619999999999999</v>
      </c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>
        <v>0.17299999999999999</v>
      </c>
      <c r="BF79" s="27">
        <f t="shared" si="6"/>
        <v>2.097</v>
      </c>
      <c r="BG79" s="28"/>
      <c r="BH79" s="17"/>
    </row>
    <row r="80" spans="1:60" ht="19.5" customHeight="1">
      <c r="A80" s="14">
        <v>26</v>
      </c>
      <c r="B80" s="14" t="s">
        <v>158</v>
      </c>
      <c r="C80" s="16"/>
      <c r="D80" s="16"/>
      <c r="E80" s="16"/>
      <c r="F80" s="42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6"/>
        <v>0</v>
      </c>
      <c r="BG80" s="28"/>
      <c r="BH80" s="17"/>
    </row>
    <row r="81" spans="1:60" s="26" customFormat="1" ht="19.5" customHeight="1" thickBot="1">
      <c r="A81" s="19"/>
      <c r="B81" s="20" t="s">
        <v>42</v>
      </c>
      <c r="C81" s="19">
        <f t="shared" ref="C81:I81" si="7">SUM(C55:C80)</f>
        <v>0</v>
      </c>
      <c r="D81" s="19">
        <f t="shared" si="7"/>
        <v>0</v>
      </c>
      <c r="E81" s="19">
        <f t="shared" si="7"/>
        <v>0</v>
      </c>
      <c r="F81" s="19">
        <f t="shared" si="7"/>
        <v>0</v>
      </c>
      <c r="G81" s="19">
        <f t="shared" si="7"/>
        <v>0</v>
      </c>
      <c r="H81" s="19">
        <f t="shared" si="7"/>
        <v>0</v>
      </c>
      <c r="I81" s="19">
        <f t="shared" si="7"/>
        <v>3</v>
      </c>
      <c r="J81" s="19">
        <f>SUM(J55:J80)</f>
        <v>586.82400000000007</v>
      </c>
      <c r="K81" s="19">
        <f t="shared" ref="K81:BE81" si="8">SUM(K55:K80)</f>
        <v>6</v>
      </c>
      <c r="L81" s="19">
        <f t="shared" si="8"/>
        <v>3.4369999999999998</v>
      </c>
      <c r="M81" s="19">
        <f t="shared" si="8"/>
        <v>0</v>
      </c>
      <c r="N81" s="19">
        <f t="shared" si="8"/>
        <v>0</v>
      </c>
      <c r="O81" s="19">
        <f t="shared" si="8"/>
        <v>0</v>
      </c>
      <c r="P81" s="19">
        <f t="shared" si="8"/>
        <v>0</v>
      </c>
      <c r="Q81" s="19">
        <f t="shared" si="8"/>
        <v>0</v>
      </c>
      <c r="R81" s="19">
        <f t="shared" si="8"/>
        <v>0</v>
      </c>
      <c r="S81" s="19">
        <f t="shared" si="8"/>
        <v>0</v>
      </c>
      <c r="T81" s="19">
        <f t="shared" si="8"/>
        <v>0</v>
      </c>
      <c r="U81" s="19">
        <f t="shared" si="8"/>
        <v>0</v>
      </c>
      <c r="V81" s="19">
        <f t="shared" si="8"/>
        <v>0</v>
      </c>
      <c r="W81" s="19">
        <f t="shared" si="8"/>
        <v>10</v>
      </c>
      <c r="X81" s="19">
        <f t="shared" si="8"/>
        <v>21.811</v>
      </c>
      <c r="Y81" s="19">
        <f t="shared" si="8"/>
        <v>3</v>
      </c>
      <c r="Z81" s="19">
        <f t="shared" si="8"/>
        <v>1.827</v>
      </c>
      <c r="AA81" s="19">
        <f t="shared" si="8"/>
        <v>0</v>
      </c>
      <c r="AB81" s="19">
        <f t="shared" si="8"/>
        <v>0</v>
      </c>
      <c r="AC81" s="19">
        <f t="shared" si="8"/>
        <v>0</v>
      </c>
      <c r="AD81" s="19">
        <f t="shared" si="8"/>
        <v>0</v>
      </c>
      <c r="AE81" s="19">
        <f t="shared" si="8"/>
        <v>0</v>
      </c>
      <c r="AF81" s="19">
        <f t="shared" si="8"/>
        <v>0</v>
      </c>
      <c r="AG81" s="19">
        <f t="shared" si="8"/>
        <v>0</v>
      </c>
      <c r="AH81" s="19">
        <f t="shared" si="8"/>
        <v>0</v>
      </c>
      <c r="AI81" s="19">
        <f t="shared" si="8"/>
        <v>0</v>
      </c>
      <c r="AJ81" s="19">
        <f t="shared" si="8"/>
        <v>0</v>
      </c>
      <c r="AK81" s="19">
        <f t="shared" si="8"/>
        <v>7.1</v>
      </c>
      <c r="AL81" s="19">
        <f t="shared" si="8"/>
        <v>4.6929999999999996</v>
      </c>
      <c r="AM81" s="19">
        <f t="shared" si="8"/>
        <v>7.5</v>
      </c>
      <c r="AN81" s="19">
        <f t="shared" si="8"/>
        <v>13.442</v>
      </c>
      <c r="AO81" s="19">
        <f t="shared" si="8"/>
        <v>1</v>
      </c>
      <c r="AP81" s="19">
        <f t="shared" si="8"/>
        <v>4.8630000000000004</v>
      </c>
      <c r="AQ81" s="19">
        <f t="shared" si="8"/>
        <v>9</v>
      </c>
      <c r="AR81" s="19">
        <f t="shared" si="8"/>
        <v>5.1959999999999997</v>
      </c>
      <c r="AS81" s="19">
        <f t="shared" si="8"/>
        <v>0</v>
      </c>
      <c r="AT81" s="19">
        <f t="shared" si="8"/>
        <v>0</v>
      </c>
      <c r="AU81" s="19">
        <f t="shared" si="8"/>
        <v>0</v>
      </c>
      <c r="AV81" s="19">
        <f t="shared" si="8"/>
        <v>0</v>
      </c>
      <c r="AW81" s="19">
        <f t="shared" si="8"/>
        <v>0</v>
      </c>
      <c r="AX81" s="19">
        <f t="shared" si="8"/>
        <v>0</v>
      </c>
      <c r="AY81" s="19">
        <f t="shared" si="8"/>
        <v>0</v>
      </c>
      <c r="AZ81" s="19">
        <f t="shared" si="8"/>
        <v>0</v>
      </c>
      <c r="BA81" s="19">
        <f t="shared" si="8"/>
        <v>0</v>
      </c>
      <c r="BB81" s="19">
        <f t="shared" si="8"/>
        <v>0</v>
      </c>
      <c r="BC81" s="19">
        <f t="shared" si="8"/>
        <v>0</v>
      </c>
      <c r="BD81" s="19">
        <f t="shared" si="8"/>
        <v>0</v>
      </c>
      <c r="BE81" s="19">
        <f t="shared" si="8"/>
        <v>18.706999999999994</v>
      </c>
      <c r="BF81" s="24">
        <f>SUM(BF55:BF80)</f>
        <v>660.8</v>
      </c>
      <c r="BG81" s="86"/>
      <c r="BH81" s="24"/>
    </row>
    <row r="82" spans="1:60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</row>
    <row r="83" spans="1:60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</row>
    <row r="84" spans="1:60" s="18" customFormat="1" ht="19.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1</v>
      </c>
      <c r="T84" s="16">
        <v>1.9019999999999999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>
        <v>3</v>
      </c>
      <c r="AR84" s="44">
        <v>1.3129999999999999</v>
      </c>
      <c r="AS84" s="31"/>
      <c r="AT84" s="13"/>
      <c r="AU84" s="16"/>
      <c r="AV84" s="16"/>
      <c r="AW84" s="16">
        <v>2</v>
      </c>
      <c r="AX84" s="16">
        <v>0.79600000000000004</v>
      </c>
      <c r="AY84" s="16">
        <v>2</v>
      </c>
      <c r="AZ84" s="16">
        <v>5.5170000000000003</v>
      </c>
      <c r="BA84" s="16"/>
      <c r="BB84" s="16"/>
      <c r="BC84" s="16"/>
      <c r="BD84" s="16"/>
      <c r="BE84" s="13">
        <v>0.23699999999999999</v>
      </c>
      <c r="BF84" s="27">
        <f t="shared" si="6"/>
        <v>9.7650000000000006</v>
      </c>
      <c r="BG84" s="31"/>
      <c r="BH84" s="17"/>
    </row>
    <row r="85" spans="1:60" s="18" customFormat="1" ht="19.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>
        <v>1</v>
      </c>
      <c r="J85" s="16">
        <v>256.25599999999997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1</v>
      </c>
      <c r="X85" s="16">
        <v>2.5630000000000002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>
        <v>7</v>
      </c>
      <c r="AR85" s="44">
        <v>3.0950000000000002</v>
      </c>
      <c r="AS85" s="31"/>
      <c r="AT85" s="13"/>
      <c r="AU85" s="16"/>
      <c r="AV85" s="16"/>
      <c r="AW85" s="16">
        <v>3</v>
      </c>
      <c r="AX85" s="16">
        <v>1.1950000000000001</v>
      </c>
      <c r="AY85" s="16">
        <v>5</v>
      </c>
      <c r="AZ85" s="16">
        <v>3.1579999999999999</v>
      </c>
      <c r="BA85" s="16"/>
      <c r="BB85" s="16"/>
      <c r="BC85" s="16"/>
      <c r="BD85" s="16"/>
      <c r="BE85" s="13"/>
      <c r="BF85" s="27">
        <f t="shared" si="6"/>
        <v>266.267</v>
      </c>
      <c r="BG85" s="31"/>
      <c r="BH85" s="17"/>
    </row>
    <row r="86" spans="1:60" s="18" customFormat="1" ht="19.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2</v>
      </c>
      <c r="T86" s="16">
        <v>1.5449999999999999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>
        <v>6</v>
      </c>
      <c r="AR86" s="44">
        <v>2.6259999999999999</v>
      </c>
      <c r="AS86" s="31"/>
      <c r="AT86" s="13"/>
      <c r="AU86" s="16"/>
      <c r="AV86" s="16"/>
      <c r="AW86" s="16"/>
      <c r="AX86" s="16"/>
      <c r="AY86" s="16">
        <v>2</v>
      </c>
      <c r="AZ86" s="16">
        <v>1.2629999999999999</v>
      </c>
      <c r="BA86" s="16"/>
      <c r="BB86" s="16"/>
      <c r="BC86" s="16"/>
      <c r="BD86" s="16"/>
      <c r="BE86" s="13"/>
      <c r="BF86" s="27">
        <f t="shared" si="6"/>
        <v>5.4339999999999993</v>
      </c>
      <c r="BG86" s="31"/>
      <c r="BH86" s="17"/>
    </row>
    <row r="87" spans="1:60" s="18" customFormat="1" ht="19.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31"/>
      <c r="AT87" s="13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27">
        <f t="shared" si="6"/>
        <v>0</v>
      </c>
      <c r="BG87" s="31"/>
      <c r="BH87" s="17"/>
    </row>
    <row r="88" spans="1:60" s="18" customFormat="1" ht="19.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31"/>
      <c r="AT88" s="13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6"/>
        <v>0</v>
      </c>
      <c r="BG88" s="31"/>
      <c r="BH88" s="17"/>
    </row>
    <row r="89" spans="1:60" s="18" customFormat="1" ht="19.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2</v>
      </c>
      <c r="X89" s="16">
        <v>3.6240000000000001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>
        <v>1</v>
      </c>
      <c r="AR89" s="44">
        <v>0.45400000000000001</v>
      </c>
      <c r="AS89" s="31"/>
      <c r="AT89" s="13"/>
      <c r="AU89" s="16"/>
      <c r="AV89" s="16"/>
      <c r="AW89" s="16"/>
      <c r="AX89" s="16"/>
      <c r="AY89" s="16">
        <v>3</v>
      </c>
      <c r="AZ89" s="16">
        <v>4.5039999999999996</v>
      </c>
      <c r="BA89" s="16"/>
      <c r="BB89" s="16"/>
      <c r="BC89" s="16"/>
      <c r="BD89" s="16"/>
      <c r="BE89" s="13">
        <v>0.47399999999999998</v>
      </c>
      <c r="BF89" s="27">
        <f t="shared" si="6"/>
        <v>9.0560000000000009</v>
      </c>
      <c r="BG89" s="31"/>
      <c r="BH89" s="17"/>
    </row>
    <row r="90" spans="1:60" s="18" customFormat="1" ht="19.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2</v>
      </c>
      <c r="T90" s="16">
        <v>1.706</v>
      </c>
      <c r="U90" s="16"/>
      <c r="V90" s="16"/>
      <c r="W90" s="16">
        <v>1</v>
      </c>
      <c r="X90" s="16">
        <v>2.5640000000000001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>
        <v>7</v>
      </c>
      <c r="AR90" s="44">
        <v>4.423</v>
      </c>
      <c r="AS90" s="31"/>
      <c r="AT90" s="13"/>
      <c r="AU90" s="16"/>
      <c r="AV90" s="16"/>
      <c r="AW90" s="16">
        <v>12</v>
      </c>
      <c r="AX90" s="16">
        <v>5.4409999999999998</v>
      </c>
      <c r="AY90" s="16">
        <v>6</v>
      </c>
      <c r="AZ90" s="16">
        <v>3.7890000000000001</v>
      </c>
      <c r="BA90" s="16"/>
      <c r="BB90" s="16"/>
      <c r="BC90" s="16"/>
      <c r="BD90" s="16"/>
      <c r="BE90" s="13">
        <v>2.3959999999999999</v>
      </c>
      <c r="BF90" s="27">
        <f t="shared" si="6"/>
        <v>20.319000000000003</v>
      </c>
      <c r="BG90" s="31"/>
      <c r="BH90" s="17"/>
    </row>
    <row r="91" spans="1:60" s="18" customFormat="1" ht="19.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1</v>
      </c>
      <c r="T91" s="16">
        <v>2.4940000000000002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>
        <v>3</v>
      </c>
      <c r="AR91" s="44">
        <v>1.3440000000000001</v>
      </c>
      <c r="AS91" s="31"/>
      <c r="AT91" s="13"/>
      <c r="AU91" s="16"/>
      <c r="AV91" s="16"/>
      <c r="AW91" s="16"/>
      <c r="AX91" s="16"/>
      <c r="AY91" s="16">
        <v>1</v>
      </c>
      <c r="AZ91" s="16">
        <v>0.63200000000000001</v>
      </c>
      <c r="BA91" s="16"/>
      <c r="BB91" s="16"/>
      <c r="BC91" s="16"/>
      <c r="BD91" s="16"/>
      <c r="BE91" s="13">
        <v>0.4</v>
      </c>
      <c r="BF91" s="27">
        <f t="shared" si="6"/>
        <v>4.87</v>
      </c>
      <c r="BG91" s="31"/>
      <c r="BH91" s="17"/>
    </row>
    <row r="92" spans="1:60" ht="19.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>
        <v>1</v>
      </c>
      <c r="AR92" s="44">
        <v>0.438</v>
      </c>
      <c r="AS92" s="31"/>
      <c r="AT92" s="13"/>
      <c r="AU92" s="16"/>
      <c r="AV92" s="16"/>
      <c r="AW92" s="16">
        <v>4</v>
      </c>
      <c r="AX92" s="16">
        <v>1.5920000000000001</v>
      </c>
      <c r="AY92" s="16">
        <v>2</v>
      </c>
      <c r="AZ92" s="16">
        <v>3.5390000000000001</v>
      </c>
      <c r="BA92" s="16"/>
      <c r="BB92" s="16"/>
      <c r="BC92" s="16"/>
      <c r="BD92" s="16"/>
      <c r="BE92" s="14">
        <v>0.504</v>
      </c>
      <c r="BF92" s="27">
        <f t="shared" si="6"/>
        <v>6.0730000000000004</v>
      </c>
      <c r="BG92" s="28"/>
      <c r="BH92" s="17"/>
    </row>
    <row r="93" spans="1:60" s="18" customFormat="1" ht="19.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>
        <v>3</v>
      </c>
      <c r="AR93" s="44">
        <v>1.3129999999999999</v>
      </c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6"/>
        <v>1.3129999999999999</v>
      </c>
      <c r="BG93" s="31"/>
      <c r="BH93" s="17"/>
    </row>
    <row r="94" spans="1:60" s="18" customFormat="1" ht="19.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2</v>
      </c>
      <c r="T94" s="16">
        <v>2.7509999999999999</v>
      </c>
      <c r="U94" s="16"/>
      <c r="V94" s="16"/>
      <c r="W94" s="16">
        <v>3</v>
      </c>
      <c r="X94" s="16">
        <v>2.266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>
        <v>1</v>
      </c>
      <c r="AL94" s="16">
        <v>1.2589999999999999</v>
      </c>
      <c r="AM94" s="16"/>
      <c r="AN94" s="16"/>
      <c r="AO94" s="16">
        <v>1</v>
      </c>
      <c r="AP94" s="16">
        <v>1.9430000000000001</v>
      </c>
      <c r="AQ94" s="44">
        <v>2</v>
      </c>
      <c r="AR94" s="44">
        <v>0.89100000000000001</v>
      </c>
      <c r="AS94" s="44"/>
      <c r="AT94" s="16"/>
      <c r="AU94" s="16"/>
      <c r="AV94" s="16"/>
      <c r="AW94" s="16">
        <v>2</v>
      </c>
      <c r="AX94" s="16">
        <v>0.79600000000000004</v>
      </c>
      <c r="AY94" s="16">
        <v>4</v>
      </c>
      <c r="AZ94" s="16">
        <v>4.8019999999999996</v>
      </c>
      <c r="BA94" s="16"/>
      <c r="BB94" s="16"/>
      <c r="BC94" s="16"/>
      <c r="BD94" s="16"/>
      <c r="BE94" s="13"/>
      <c r="BF94" s="27">
        <f t="shared" si="6"/>
        <v>14.707999999999998</v>
      </c>
      <c r="BG94" s="31"/>
      <c r="BH94" s="17"/>
    </row>
    <row r="95" spans="1:60" s="18" customFormat="1" ht="19.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1</v>
      </c>
      <c r="T95" s="16">
        <v>0.47699999999999998</v>
      </c>
      <c r="U95" s="16">
        <v>1</v>
      </c>
      <c r="V95" s="16">
        <v>1.18</v>
      </c>
      <c r="W95" s="16">
        <v>1</v>
      </c>
      <c r="X95" s="16">
        <v>2.5630000000000002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>
        <v>2</v>
      </c>
      <c r="AR95" s="44">
        <v>0.875</v>
      </c>
      <c r="AS95" s="44"/>
      <c r="AT95" s="16"/>
      <c r="AU95" s="16"/>
      <c r="AV95" s="16"/>
      <c r="AW95" s="16">
        <v>6</v>
      </c>
      <c r="AX95" s="16">
        <v>2.5550000000000002</v>
      </c>
      <c r="AY95" s="16">
        <v>2</v>
      </c>
      <c r="AZ95" s="16">
        <v>3.5390000000000001</v>
      </c>
      <c r="BA95" s="16"/>
      <c r="BB95" s="16"/>
      <c r="BC95" s="16"/>
      <c r="BD95" s="16"/>
      <c r="BE95" s="13">
        <v>0.23699999999999999</v>
      </c>
      <c r="BF95" s="27">
        <f t="shared" si="6"/>
        <v>11.426</v>
      </c>
      <c r="BG95" s="31"/>
      <c r="BH95" s="17"/>
    </row>
    <row r="96" spans="1:60" s="18" customFormat="1" ht="19.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3</v>
      </c>
      <c r="T96" s="16">
        <v>3.57</v>
      </c>
      <c r="U96" s="16"/>
      <c r="V96" s="16"/>
      <c r="W96" s="16">
        <v>3</v>
      </c>
      <c r="X96" s="16">
        <v>3.645</v>
      </c>
      <c r="Y96" s="16"/>
      <c r="Z96" s="16"/>
      <c r="AA96" s="16"/>
      <c r="AB96" s="16"/>
      <c r="AC96" s="16"/>
      <c r="AD96" s="16"/>
      <c r="AE96" s="16">
        <v>1</v>
      </c>
      <c r="AF96" s="16">
        <v>17.001999999999999</v>
      </c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>
        <v>2</v>
      </c>
      <c r="AR96" s="44">
        <v>0.875</v>
      </c>
      <c r="AS96" s="44"/>
      <c r="AT96" s="16"/>
      <c r="AU96" s="16"/>
      <c r="AV96" s="16"/>
      <c r="AW96" s="16">
        <v>3</v>
      </c>
      <c r="AX96" s="16">
        <v>1.1950000000000001</v>
      </c>
      <c r="AY96" s="16">
        <v>2</v>
      </c>
      <c r="AZ96" s="16">
        <v>3.5390000000000001</v>
      </c>
      <c r="BA96" s="16"/>
      <c r="BB96" s="16"/>
      <c r="BC96" s="16"/>
      <c r="BD96" s="16"/>
      <c r="BE96" s="13"/>
      <c r="BF96" s="27">
        <f t="shared" si="6"/>
        <v>29.826000000000001</v>
      </c>
      <c r="BG96" s="31"/>
      <c r="BH96" s="17"/>
    </row>
    <row r="97" spans="1:60" s="18" customFormat="1" ht="19.5" customHeigh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2</v>
      </c>
      <c r="X97" s="16">
        <v>2.246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>
        <v>1</v>
      </c>
      <c r="AT97" s="16">
        <v>0.437</v>
      </c>
      <c r="AU97" s="16"/>
      <c r="AV97" s="16"/>
      <c r="AW97" s="16"/>
      <c r="AX97" s="16"/>
      <c r="AY97" s="16">
        <v>2</v>
      </c>
      <c r="AZ97" s="16">
        <v>1.2629999999999999</v>
      </c>
      <c r="BA97" s="16"/>
      <c r="BB97" s="16"/>
      <c r="BC97" s="16"/>
      <c r="BD97" s="16"/>
      <c r="BE97" s="13">
        <f>16.067+2.987</f>
        <v>19.054000000000002</v>
      </c>
      <c r="BF97" s="27">
        <f t="shared" si="6"/>
        <v>23</v>
      </c>
      <c r="BG97" s="31"/>
      <c r="BH97" s="17"/>
    </row>
    <row r="98" spans="1:60" s="18" customFormat="1" ht="19.5" customHeigh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>
        <v>1</v>
      </c>
      <c r="T98" s="16">
        <v>1.9359999999999999</v>
      </c>
      <c r="U98" s="16"/>
      <c r="V98" s="16"/>
      <c r="W98" s="16">
        <v>3</v>
      </c>
      <c r="X98" s="16">
        <v>6.6760000000000002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>
        <v>1</v>
      </c>
      <c r="AN98" s="16">
        <v>1.2629999999999999</v>
      </c>
      <c r="AO98" s="16"/>
      <c r="AP98" s="16"/>
      <c r="AQ98" s="44"/>
      <c r="AR98" s="44"/>
      <c r="AS98" s="44">
        <v>8</v>
      </c>
      <c r="AT98" s="16">
        <v>3.5019999999999998</v>
      </c>
      <c r="AU98" s="16"/>
      <c r="AV98" s="16"/>
      <c r="AW98" s="16">
        <v>12</v>
      </c>
      <c r="AX98" s="16">
        <v>5.4409999999999998</v>
      </c>
      <c r="AY98" s="16">
        <v>1</v>
      </c>
      <c r="AZ98" s="16">
        <v>2.907</v>
      </c>
      <c r="BA98" s="16"/>
      <c r="BB98" s="16"/>
      <c r="BC98" s="16"/>
      <c r="BD98" s="16"/>
      <c r="BE98" s="13"/>
      <c r="BF98" s="27">
        <f t="shared" si="6"/>
        <v>21.724999999999998</v>
      </c>
      <c r="BG98" s="31"/>
      <c r="BH98" s="17"/>
    </row>
    <row r="99" spans="1:60" s="18" customFormat="1" ht="19.5" customHeigh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2</v>
      </c>
      <c r="X99" s="16">
        <v>5.1269999999999998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>
        <v>2</v>
      </c>
      <c r="AX99" s="16">
        <v>0.79600000000000004</v>
      </c>
      <c r="AY99" s="16">
        <v>2</v>
      </c>
      <c r="AZ99" s="16">
        <v>3.5390000000000001</v>
      </c>
      <c r="BA99" s="16">
        <v>1.44</v>
      </c>
      <c r="BB99" s="16">
        <v>1.845</v>
      </c>
      <c r="BC99" s="16"/>
      <c r="BD99" s="16"/>
      <c r="BE99" s="13"/>
      <c r="BF99" s="27">
        <f t="shared" si="6"/>
        <v>11.307</v>
      </c>
      <c r="BG99" s="31"/>
      <c r="BH99" s="17"/>
    </row>
    <row r="100" spans="1:60" s="18" customFormat="1" ht="19.5" customHeigh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v>2</v>
      </c>
      <c r="V100" s="16">
        <v>6.984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>
        <v>1</v>
      </c>
      <c r="AR100" s="44">
        <v>0.438</v>
      </c>
      <c r="AS100" s="44"/>
      <c r="AT100" s="16"/>
      <c r="AU100" s="16"/>
      <c r="AV100" s="16"/>
      <c r="AW100" s="16">
        <v>136</v>
      </c>
      <c r="AX100" s="16">
        <v>106.41200000000001</v>
      </c>
      <c r="AY100" s="16">
        <v>1</v>
      </c>
      <c r="AZ100" s="16">
        <v>0.63100000000000001</v>
      </c>
      <c r="BA100" s="16"/>
      <c r="BB100" s="16"/>
      <c r="BC100" s="16"/>
      <c r="BD100" s="16"/>
      <c r="BE100" s="13"/>
      <c r="BF100" s="27">
        <f t="shared" si="6"/>
        <v>114.465</v>
      </c>
      <c r="BG100" s="31"/>
      <c r="BH100" s="17"/>
    </row>
    <row r="101" spans="1:60" s="18" customFormat="1" ht="19.5" customHeigh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>
        <v>1</v>
      </c>
      <c r="J101" s="16">
        <v>108.48699999999999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6"/>
        <v>108.48699999999999</v>
      </c>
      <c r="BG101" s="31"/>
      <c r="BH101" s="17"/>
    </row>
    <row r="102" spans="1:60" s="18" customFormat="1" ht="19.5" customHeigh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2</v>
      </c>
      <c r="T102" s="16">
        <v>2.9889999999999999</v>
      </c>
      <c r="U102" s="16"/>
      <c r="V102" s="16"/>
      <c r="W102" s="16">
        <v>2</v>
      </c>
      <c r="X102" s="16">
        <v>4.4509999999999996</v>
      </c>
      <c r="Y102" s="16"/>
      <c r="Z102" s="16"/>
      <c r="AA102" s="16"/>
      <c r="AB102" s="16"/>
      <c r="AC102" s="16"/>
      <c r="AD102" s="16"/>
      <c r="AE102" s="16"/>
      <c r="AF102" s="16"/>
      <c r="AG102" s="16">
        <v>1</v>
      </c>
      <c r="AH102" s="16">
        <v>2.1139999999999999</v>
      </c>
      <c r="AI102" s="16"/>
      <c r="AJ102" s="16"/>
      <c r="AK102" s="16"/>
      <c r="AL102" s="16"/>
      <c r="AM102" s="16"/>
      <c r="AN102" s="16"/>
      <c r="AO102" s="16"/>
      <c r="AP102" s="16"/>
      <c r="AQ102" s="44">
        <v>4</v>
      </c>
      <c r="AR102" s="44">
        <v>1.7509999999999999</v>
      </c>
      <c r="AS102" s="44"/>
      <c r="AT102" s="16"/>
      <c r="AU102" s="16"/>
      <c r="AV102" s="16"/>
      <c r="AW102" s="16">
        <v>33</v>
      </c>
      <c r="AX102" s="16">
        <v>26.173999999999999</v>
      </c>
      <c r="AY102" s="16">
        <v>4</v>
      </c>
      <c r="AZ102" s="16">
        <v>4.8019999999999996</v>
      </c>
      <c r="BA102" s="16"/>
      <c r="BB102" s="16"/>
      <c r="BC102" s="16"/>
      <c r="BD102" s="16"/>
      <c r="BE102" s="13"/>
      <c r="BF102" s="27">
        <f t="shared" si="6"/>
        <v>42.280999999999999</v>
      </c>
      <c r="BG102" s="31"/>
      <c r="BH102" s="17"/>
    </row>
    <row r="103" spans="1:60" s="18" customFormat="1" ht="19.5" customHeigh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>
        <v>2</v>
      </c>
      <c r="X103" s="16">
        <v>4.1829999999999998</v>
      </c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>
        <v>1</v>
      </c>
      <c r="AR103" s="44">
        <v>0.436</v>
      </c>
      <c r="AS103" s="44"/>
      <c r="AT103" s="16"/>
      <c r="AU103" s="16"/>
      <c r="AV103" s="16"/>
      <c r="AW103" s="16"/>
      <c r="AX103" s="16"/>
      <c r="AY103" s="16">
        <v>2</v>
      </c>
      <c r="AZ103" s="16">
        <v>1.2589999999999999</v>
      </c>
      <c r="BA103" s="16"/>
      <c r="BB103" s="16"/>
      <c r="BC103" s="16"/>
      <c r="BD103" s="16"/>
      <c r="BE103" s="13">
        <v>0.23699999999999999</v>
      </c>
      <c r="BF103" s="27">
        <f t="shared" si="6"/>
        <v>6.1150000000000002</v>
      </c>
      <c r="BG103" s="31"/>
      <c r="BH103" s="17"/>
    </row>
    <row r="104" spans="1:60" s="18" customFormat="1" ht="19.5" customHeigh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6"/>
        <v>0</v>
      </c>
      <c r="BG104" s="31"/>
      <c r="BH104" s="17"/>
    </row>
    <row r="105" spans="1:60" s="18" customFormat="1" ht="19.5" customHeigh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10</v>
      </c>
      <c r="X105" s="16">
        <v>2.4929999999999999</v>
      </c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>
        <v>4</v>
      </c>
      <c r="AN105" s="16">
        <v>15.714</v>
      </c>
      <c r="AO105" s="16"/>
      <c r="AP105" s="16"/>
      <c r="AQ105" s="44">
        <v>1</v>
      </c>
      <c r="AR105" s="44">
        <v>0.438</v>
      </c>
      <c r="AS105" s="44"/>
      <c r="AT105" s="16"/>
      <c r="AU105" s="16"/>
      <c r="AV105" s="16"/>
      <c r="AW105" s="16"/>
      <c r="AX105" s="16"/>
      <c r="AY105" s="16">
        <v>3</v>
      </c>
      <c r="AZ105" s="16">
        <v>4.17</v>
      </c>
      <c r="BA105" s="16"/>
      <c r="BB105" s="16"/>
      <c r="BC105" s="16"/>
      <c r="BD105" s="16"/>
      <c r="BE105" s="13"/>
      <c r="BF105" s="27">
        <f t="shared" si="6"/>
        <v>22.814999999999998</v>
      </c>
      <c r="BG105" s="31"/>
      <c r="BH105" s="17"/>
    </row>
    <row r="106" spans="1:60" s="18" customFormat="1" ht="19.5" customHeigh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>
        <v>1</v>
      </c>
      <c r="X106" s="16">
        <v>2.226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>
        <v>1</v>
      </c>
      <c r="AZ106" s="16">
        <v>2.907</v>
      </c>
      <c r="BA106" s="16"/>
      <c r="BB106" s="16"/>
      <c r="BC106" s="16"/>
      <c r="BD106" s="16"/>
      <c r="BE106" s="13"/>
      <c r="BF106" s="27">
        <f t="shared" si="6"/>
        <v>5.133</v>
      </c>
      <c r="BG106" s="31"/>
      <c r="BH106" s="17"/>
    </row>
    <row r="107" spans="1:60" s="18" customFormat="1" ht="19.5" customHeigh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6"/>
        <v>0</v>
      </c>
      <c r="BG107" s="31"/>
      <c r="BH107" s="17"/>
    </row>
    <row r="108" spans="1:60" s="18" customFormat="1" ht="19.5" customHeigh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2</v>
      </c>
      <c r="X108" s="16">
        <v>2.246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>
        <v>6</v>
      </c>
      <c r="AR108" s="44">
        <v>2.6259999999999999</v>
      </c>
      <c r="AS108" s="44"/>
      <c r="AT108" s="16"/>
      <c r="AU108" s="16"/>
      <c r="AV108" s="16"/>
      <c r="AW108" s="16"/>
      <c r="AX108" s="16"/>
      <c r="AY108" s="16">
        <v>2</v>
      </c>
      <c r="AZ108" s="16">
        <v>3.5390000000000001</v>
      </c>
      <c r="BA108" s="16"/>
      <c r="BB108" s="16"/>
      <c r="BC108" s="16"/>
      <c r="BD108" s="16"/>
      <c r="BE108" s="13"/>
      <c r="BF108" s="27">
        <f t="shared" si="6"/>
        <v>8.4109999999999996</v>
      </c>
      <c r="BG108" s="31"/>
      <c r="BH108" s="17"/>
    </row>
    <row r="109" spans="1:60" s="18" customFormat="1" ht="19.5" customHeigh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6</v>
      </c>
      <c r="V109" s="16">
        <v>2.5550000000000002</v>
      </c>
      <c r="W109" s="16">
        <v>3</v>
      </c>
      <c r="X109" s="16">
        <v>8.8019999999999996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>
        <v>11</v>
      </c>
      <c r="AR109" s="44">
        <v>4.8150000000000004</v>
      </c>
      <c r="AS109" s="44"/>
      <c r="AT109" s="16"/>
      <c r="AU109" s="16"/>
      <c r="AV109" s="16"/>
      <c r="AW109" s="16"/>
      <c r="AX109" s="16"/>
      <c r="AY109" s="16">
        <v>3</v>
      </c>
      <c r="AZ109" s="16">
        <v>1.895</v>
      </c>
      <c r="BA109" s="16"/>
      <c r="BB109" s="16"/>
      <c r="BC109" s="16"/>
      <c r="BD109" s="16"/>
      <c r="BE109" s="13">
        <v>0.71099999999999997</v>
      </c>
      <c r="BF109" s="27">
        <f>D109+F109+H109+J109+L109+N109+P109+R109+T109+V109+X109+Z109+AB109+AD109+AF109+AH109+AJ109+AL109+AN109+AP109+AR109+AT109+AV109+AX109+AZ109+BB109+BD109+BE109</f>
        <v>18.777999999999999</v>
      </c>
      <c r="BG109" s="31"/>
      <c r="BH109" s="17"/>
    </row>
    <row r="110" spans="1:60" s="26" customFormat="1" ht="19.5" customHeight="1">
      <c r="A110" s="19"/>
      <c r="B110" s="20" t="s">
        <v>42</v>
      </c>
      <c r="C110" s="19">
        <f>SUM(C84:C109)</f>
        <v>0</v>
      </c>
      <c r="D110" s="19">
        <f t="shared" ref="D110:BE110" si="9">SUM(D84:D109)</f>
        <v>0</v>
      </c>
      <c r="E110" s="19">
        <f t="shared" si="9"/>
        <v>0</v>
      </c>
      <c r="F110" s="19">
        <f t="shared" si="9"/>
        <v>0</v>
      </c>
      <c r="G110" s="19">
        <f t="shared" si="9"/>
        <v>0</v>
      </c>
      <c r="H110" s="19">
        <f t="shared" si="9"/>
        <v>0</v>
      </c>
      <c r="I110" s="19">
        <f t="shared" si="9"/>
        <v>2</v>
      </c>
      <c r="J110" s="19">
        <f t="shared" si="9"/>
        <v>364.74299999999994</v>
      </c>
      <c r="K110" s="19">
        <f t="shared" si="9"/>
        <v>0</v>
      </c>
      <c r="L110" s="19">
        <f t="shared" si="9"/>
        <v>0</v>
      </c>
      <c r="M110" s="19">
        <f t="shared" si="9"/>
        <v>0</v>
      </c>
      <c r="N110" s="19">
        <f t="shared" si="9"/>
        <v>0</v>
      </c>
      <c r="O110" s="19">
        <f t="shared" si="9"/>
        <v>0</v>
      </c>
      <c r="P110" s="19">
        <f t="shared" si="9"/>
        <v>0</v>
      </c>
      <c r="Q110" s="19">
        <f t="shared" si="9"/>
        <v>0</v>
      </c>
      <c r="R110" s="19">
        <f t="shared" si="9"/>
        <v>0</v>
      </c>
      <c r="S110" s="19">
        <f t="shared" si="9"/>
        <v>15</v>
      </c>
      <c r="T110" s="19">
        <f t="shared" si="9"/>
        <v>19.37</v>
      </c>
      <c r="U110" s="19">
        <f t="shared" si="9"/>
        <v>9</v>
      </c>
      <c r="V110" s="19">
        <f t="shared" si="9"/>
        <v>10.718999999999999</v>
      </c>
      <c r="W110" s="19">
        <f t="shared" si="9"/>
        <v>38</v>
      </c>
      <c r="X110" s="19">
        <f t="shared" si="9"/>
        <v>55.674999999999997</v>
      </c>
      <c r="Y110" s="19">
        <f t="shared" si="9"/>
        <v>0</v>
      </c>
      <c r="Z110" s="19">
        <f t="shared" si="9"/>
        <v>0</v>
      </c>
      <c r="AA110" s="19">
        <f t="shared" si="9"/>
        <v>0</v>
      </c>
      <c r="AB110" s="19">
        <f t="shared" si="9"/>
        <v>0</v>
      </c>
      <c r="AC110" s="19">
        <f t="shared" si="9"/>
        <v>0</v>
      </c>
      <c r="AD110" s="19">
        <f t="shared" si="9"/>
        <v>0</v>
      </c>
      <c r="AE110" s="19">
        <f t="shared" si="9"/>
        <v>1</v>
      </c>
      <c r="AF110" s="19">
        <f t="shared" si="9"/>
        <v>17.001999999999999</v>
      </c>
      <c r="AG110" s="19">
        <f t="shared" si="9"/>
        <v>1</v>
      </c>
      <c r="AH110" s="19">
        <f t="shared" si="9"/>
        <v>2.1139999999999999</v>
      </c>
      <c r="AI110" s="19">
        <f t="shared" si="9"/>
        <v>0</v>
      </c>
      <c r="AJ110" s="19">
        <f t="shared" si="9"/>
        <v>0</v>
      </c>
      <c r="AK110" s="19">
        <f t="shared" si="9"/>
        <v>1</v>
      </c>
      <c r="AL110" s="19">
        <f t="shared" si="9"/>
        <v>1.2589999999999999</v>
      </c>
      <c r="AM110" s="19">
        <f t="shared" si="9"/>
        <v>5</v>
      </c>
      <c r="AN110" s="19">
        <f t="shared" si="9"/>
        <v>16.977</v>
      </c>
      <c r="AO110" s="19">
        <f t="shared" si="9"/>
        <v>1</v>
      </c>
      <c r="AP110" s="19">
        <f t="shared" si="9"/>
        <v>1.9430000000000001</v>
      </c>
      <c r="AQ110" s="19">
        <f t="shared" si="9"/>
        <v>61</v>
      </c>
      <c r="AR110" s="19">
        <f t="shared" si="9"/>
        <v>28.151000000000003</v>
      </c>
      <c r="AS110" s="19">
        <f t="shared" si="9"/>
        <v>9</v>
      </c>
      <c r="AT110" s="19">
        <f t="shared" si="9"/>
        <v>3.9389999999999996</v>
      </c>
      <c r="AU110" s="19">
        <f t="shared" si="9"/>
        <v>0</v>
      </c>
      <c r="AV110" s="19">
        <f t="shared" si="9"/>
        <v>0</v>
      </c>
      <c r="AW110" s="19">
        <f t="shared" si="9"/>
        <v>215</v>
      </c>
      <c r="AX110" s="19">
        <f t="shared" si="9"/>
        <v>152.393</v>
      </c>
      <c r="AY110" s="19">
        <f t="shared" si="9"/>
        <v>50</v>
      </c>
      <c r="AZ110" s="19">
        <f t="shared" si="9"/>
        <v>61.19400000000001</v>
      </c>
      <c r="BA110" s="19">
        <f t="shared" si="9"/>
        <v>1.44</v>
      </c>
      <c r="BB110" s="19">
        <f t="shared" si="9"/>
        <v>1.845</v>
      </c>
      <c r="BC110" s="19">
        <f t="shared" si="9"/>
        <v>0</v>
      </c>
      <c r="BD110" s="19">
        <f t="shared" si="9"/>
        <v>0</v>
      </c>
      <c r="BE110" s="19">
        <f t="shared" si="9"/>
        <v>24.249999999999996</v>
      </c>
      <c r="BF110" s="24">
        <f>SUM(BF84:BF109)</f>
        <v>761.57399999999996</v>
      </c>
      <c r="BG110" s="19"/>
      <c r="BH110" s="24"/>
    </row>
    <row r="111" spans="1:60" ht="19.5" customHeight="1">
      <c r="A111" s="14"/>
      <c r="B111" s="32" t="s">
        <v>56</v>
      </c>
      <c r="C111" s="33">
        <f t="shared" ref="C111:BE111" si="10">C110+C81+C52+C30</f>
        <v>0</v>
      </c>
      <c r="D111" s="27">
        <f t="shared" si="10"/>
        <v>0</v>
      </c>
      <c r="E111" s="33">
        <f t="shared" si="10"/>
        <v>0</v>
      </c>
      <c r="F111" s="34">
        <f t="shared" si="10"/>
        <v>0</v>
      </c>
      <c r="G111" s="33">
        <f t="shared" si="10"/>
        <v>0</v>
      </c>
      <c r="H111" s="27">
        <f t="shared" si="10"/>
        <v>0</v>
      </c>
      <c r="I111" s="33">
        <f t="shared" si="10"/>
        <v>6</v>
      </c>
      <c r="J111" s="17">
        <f t="shared" si="10"/>
        <v>1100.961</v>
      </c>
      <c r="K111" s="33">
        <f t="shared" si="10"/>
        <v>16</v>
      </c>
      <c r="L111" s="27">
        <f t="shared" si="10"/>
        <v>6.6999999999999993</v>
      </c>
      <c r="M111" s="33">
        <f t="shared" si="10"/>
        <v>0</v>
      </c>
      <c r="N111" s="27">
        <f t="shared" si="10"/>
        <v>0</v>
      </c>
      <c r="O111" s="33">
        <f t="shared" si="10"/>
        <v>0</v>
      </c>
      <c r="P111" s="27">
        <f t="shared" si="10"/>
        <v>0</v>
      </c>
      <c r="Q111" s="33">
        <f t="shared" si="10"/>
        <v>0</v>
      </c>
      <c r="R111" s="34">
        <f t="shared" si="10"/>
        <v>0</v>
      </c>
      <c r="S111" s="33">
        <f t="shared" si="10"/>
        <v>21</v>
      </c>
      <c r="T111" s="27">
        <f t="shared" si="10"/>
        <v>22.749000000000002</v>
      </c>
      <c r="U111" s="33">
        <f t="shared" si="10"/>
        <v>43</v>
      </c>
      <c r="V111" s="27">
        <f t="shared" si="10"/>
        <v>361.90900000000005</v>
      </c>
      <c r="W111" s="33">
        <f t="shared" si="10"/>
        <v>69</v>
      </c>
      <c r="X111" s="27">
        <f t="shared" si="10"/>
        <v>114.96599999999998</v>
      </c>
      <c r="Y111" s="33">
        <f t="shared" si="10"/>
        <v>3</v>
      </c>
      <c r="Z111" s="27">
        <f t="shared" si="10"/>
        <v>1.827</v>
      </c>
      <c r="AA111" s="33">
        <f t="shared" si="10"/>
        <v>0</v>
      </c>
      <c r="AB111" s="27">
        <f t="shared" si="10"/>
        <v>0</v>
      </c>
      <c r="AC111" s="33">
        <f t="shared" si="10"/>
        <v>0</v>
      </c>
      <c r="AD111" s="27">
        <f t="shared" si="10"/>
        <v>0</v>
      </c>
      <c r="AE111" s="33">
        <f t="shared" si="10"/>
        <v>1</v>
      </c>
      <c r="AF111" s="27">
        <f t="shared" si="10"/>
        <v>17.001999999999999</v>
      </c>
      <c r="AG111" s="33">
        <f t="shared" si="10"/>
        <v>8</v>
      </c>
      <c r="AH111" s="27">
        <f t="shared" si="10"/>
        <v>34.098999999999997</v>
      </c>
      <c r="AI111" s="33">
        <f t="shared" si="10"/>
        <v>2</v>
      </c>
      <c r="AJ111" s="27">
        <f t="shared" si="10"/>
        <v>1.927</v>
      </c>
      <c r="AK111" s="33">
        <f t="shared" si="10"/>
        <v>11.6</v>
      </c>
      <c r="AL111" s="27">
        <f t="shared" si="10"/>
        <v>11.776</v>
      </c>
      <c r="AM111" s="33">
        <f t="shared" si="10"/>
        <v>29.9</v>
      </c>
      <c r="AN111" s="27">
        <f t="shared" si="10"/>
        <v>50.102000000000004</v>
      </c>
      <c r="AO111" s="33">
        <f t="shared" si="10"/>
        <v>9</v>
      </c>
      <c r="AP111" s="27">
        <f t="shared" si="10"/>
        <v>33.013999999999996</v>
      </c>
      <c r="AQ111" s="33">
        <f t="shared" si="10"/>
        <v>142</v>
      </c>
      <c r="AR111" s="27">
        <f t="shared" si="10"/>
        <v>102.53200000000001</v>
      </c>
      <c r="AS111" s="33">
        <f t="shared" si="10"/>
        <v>9</v>
      </c>
      <c r="AT111" s="27">
        <f t="shared" si="10"/>
        <v>3.9389999999999996</v>
      </c>
      <c r="AU111" s="33">
        <f t="shared" si="10"/>
        <v>10</v>
      </c>
      <c r="AV111" s="27">
        <f t="shared" si="10"/>
        <v>0.95899999999999996</v>
      </c>
      <c r="AW111" s="33">
        <f t="shared" si="10"/>
        <v>246</v>
      </c>
      <c r="AX111" s="27">
        <f t="shared" si="10"/>
        <v>172.87700000000001</v>
      </c>
      <c r="AY111" s="35">
        <f t="shared" si="10"/>
        <v>54</v>
      </c>
      <c r="AZ111" s="27">
        <f t="shared" si="10"/>
        <v>64.134000000000015</v>
      </c>
      <c r="BA111" s="27">
        <f t="shared" si="10"/>
        <v>1.44</v>
      </c>
      <c r="BB111" s="27">
        <f t="shared" si="10"/>
        <v>1.845</v>
      </c>
      <c r="BC111" s="27">
        <f t="shared" si="10"/>
        <v>0</v>
      </c>
      <c r="BD111" s="27">
        <f t="shared" si="10"/>
        <v>0</v>
      </c>
      <c r="BE111" s="27">
        <f t="shared" si="10"/>
        <v>63.972999999999992</v>
      </c>
      <c r="BF111" s="27">
        <f>BF110+BF81+BF52+BF30</f>
        <v>2167.2909999999997</v>
      </c>
      <c r="BG111" s="36"/>
      <c r="BH111" s="36"/>
    </row>
    <row r="112" spans="1:60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17" right="0.16" top="0.45" bottom="0.44" header="0.48" footer="0.46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113"/>
  <sheetViews>
    <sheetView workbookViewId="0">
      <pane xSplit="2" ySplit="3" topLeftCell="AS73" activePane="bottomRight" state="frozen"/>
      <selection pane="topRight" activeCell="C1" sqref="C1"/>
      <selection pane="bottomLeft" activeCell="A4" sqref="A4"/>
      <selection pane="bottomRight" activeCell="A85" sqref="A85:IV85"/>
    </sheetView>
  </sheetViews>
  <sheetFormatPr defaultRowHeight="12.75"/>
  <cols>
    <col min="1" max="1" width="3" style="1" bestFit="1" customWidth="1"/>
    <col min="2" max="2" width="27.7109375" style="1" customWidth="1"/>
    <col min="3" max="3" width="4.5703125" style="1" customWidth="1"/>
    <col min="4" max="4" width="6.5703125" style="1" customWidth="1"/>
    <col min="5" max="5" width="5.140625" style="1" customWidth="1"/>
    <col min="6" max="6" width="6.42578125" style="1" customWidth="1"/>
    <col min="7" max="7" width="5.285156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5.710937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4.5703125" style="1" customWidth="1"/>
    <col min="52" max="52" width="9.140625" style="1"/>
    <col min="53" max="53" width="6.7109375" style="1" customWidth="1"/>
    <col min="54" max="56" width="9.140625" style="1"/>
    <col min="57" max="57" width="7.5703125" style="1" customWidth="1"/>
    <col min="58" max="60" width="9.140625" style="2"/>
    <col min="61" max="76" width="9.140625" style="40"/>
    <col min="77" max="16384" width="9.140625" style="3"/>
  </cols>
  <sheetData>
    <row r="1" spans="1:76" ht="13.5" thickBot="1"/>
    <row r="2" spans="1:76" s="9" customFormat="1" ht="51" customHeight="1">
      <c r="A2" s="4"/>
      <c r="B2" s="191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80" t="s">
        <v>11</v>
      </c>
      <c r="Z2" s="181"/>
      <c r="AA2" s="180" t="s">
        <v>12</v>
      </c>
      <c r="AB2" s="181"/>
      <c r="AC2" s="180" t="s">
        <v>13</v>
      </c>
      <c r="AD2" s="181"/>
      <c r="AE2" s="180" t="s">
        <v>58</v>
      </c>
      <c r="AF2" s="181"/>
      <c r="AG2" s="180" t="s">
        <v>14</v>
      </c>
      <c r="AH2" s="181"/>
      <c r="AI2" s="180" t="s">
        <v>15</v>
      </c>
      <c r="AJ2" s="181"/>
      <c r="AK2" s="180" t="s">
        <v>16</v>
      </c>
      <c r="AL2" s="181"/>
      <c r="AM2" s="180" t="s">
        <v>17</v>
      </c>
      <c r="AN2" s="181"/>
      <c r="AO2" s="180" t="s">
        <v>18</v>
      </c>
      <c r="AP2" s="190"/>
      <c r="AQ2" s="188" t="s">
        <v>19</v>
      </c>
      <c r="AR2" s="188"/>
      <c r="AS2" s="184" t="s">
        <v>20</v>
      </c>
      <c r="AT2" s="185"/>
      <c r="AU2" s="184" t="s">
        <v>21</v>
      </c>
      <c r="AV2" s="185"/>
      <c r="AW2" s="184" t="s">
        <v>22</v>
      </c>
      <c r="AX2" s="185"/>
      <c r="AY2" s="184" t="s">
        <v>23</v>
      </c>
      <c r="AZ2" s="185"/>
      <c r="BA2" s="184" t="s">
        <v>24</v>
      </c>
      <c r="BB2" s="189"/>
      <c r="BC2" s="188"/>
      <c r="BD2" s="188"/>
      <c r="BE2" s="108" t="s">
        <v>59</v>
      </c>
      <c r="BF2" s="109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</row>
    <row r="3" spans="1:76" s="9" customFormat="1" thickBot="1">
      <c r="A3" s="4"/>
      <c r="B3" s="192"/>
      <c r="C3" s="106" t="s">
        <v>26</v>
      </c>
      <c r="D3" s="107" t="s">
        <v>27</v>
      </c>
      <c r="E3" s="106" t="s">
        <v>28</v>
      </c>
      <c r="F3" s="107" t="s">
        <v>27</v>
      </c>
      <c r="G3" s="111" t="s">
        <v>26</v>
      </c>
      <c r="H3" s="107" t="s">
        <v>27</v>
      </c>
      <c r="I3" s="111" t="s">
        <v>29</v>
      </c>
      <c r="J3" s="107" t="s">
        <v>27</v>
      </c>
      <c r="K3" s="111" t="s">
        <v>30</v>
      </c>
      <c r="L3" s="107" t="s">
        <v>27</v>
      </c>
      <c r="M3" s="111" t="s">
        <v>26</v>
      </c>
      <c r="N3" s="107" t="s">
        <v>27</v>
      </c>
      <c r="O3" s="111" t="s">
        <v>30</v>
      </c>
      <c r="P3" s="107" t="s">
        <v>27</v>
      </c>
      <c r="Q3" s="111" t="s">
        <v>26</v>
      </c>
      <c r="R3" s="107" t="s">
        <v>31</v>
      </c>
      <c r="S3" s="111" t="s">
        <v>30</v>
      </c>
      <c r="T3" s="107" t="s">
        <v>31</v>
      </c>
      <c r="U3" s="111" t="s">
        <v>30</v>
      </c>
      <c r="V3" s="107" t="s">
        <v>31</v>
      </c>
      <c r="W3" s="111" t="s">
        <v>30</v>
      </c>
      <c r="X3" s="107" t="s">
        <v>27</v>
      </c>
      <c r="Y3" s="111" t="s">
        <v>26</v>
      </c>
      <c r="Z3" s="107" t="s">
        <v>27</v>
      </c>
      <c r="AA3" s="111" t="s">
        <v>26</v>
      </c>
      <c r="AB3" s="107" t="s">
        <v>27</v>
      </c>
      <c r="AC3" s="111" t="s">
        <v>30</v>
      </c>
      <c r="AD3" s="107" t="s">
        <v>27</v>
      </c>
      <c r="AE3" s="111" t="s">
        <v>32</v>
      </c>
      <c r="AF3" s="111" t="s">
        <v>27</v>
      </c>
      <c r="AG3" s="111" t="s">
        <v>28</v>
      </c>
      <c r="AH3" s="107" t="s">
        <v>27</v>
      </c>
      <c r="AI3" s="111" t="s">
        <v>28</v>
      </c>
      <c r="AJ3" s="107" t="s">
        <v>27</v>
      </c>
      <c r="AK3" s="111" t="s">
        <v>28</v>
      </c>
      <c r="AL3" s="107" t="s">
        <v>27</v>
      </c>
      <c r="AM3" s="111" t="s">
        <v>28</v>
      </c>
      <c r="AN3" s="107" t="s">
        <v>27</v>
      </c>
      <c r="AO3" s="111" t="s">
        <v>30</v>
      </c>
      <c r="AP3" s="107" t="s">
        <v>27</v>
      </c>
      <c r="AQ3" s="111" t="s">
        <v>30</v>
      </c>
      <c r="AR3" s="107" t="s">
        <v>27</v>
      </c>
      <c r="AS3" s="107" t="s">
        <v>30</v>
      </c>
      <c r="AT3" s="107" t="s">
        <v>27</v>
      </c>
      <c r="AU3" s="107" t="s">
        <v>28</v>
      </c>
      <c r="AV3" s="107" t="s">
        <v>27</v>
      </c>
      <c r="AW3" s="107" t="s">
        <v>30</v>
      </c>
      <c r="AX3" s="107" t="s">
        <v>27</v>
      </c>
      <c r="AY3" s="107" t="s">
        <v>30</v>
      </c>
      <c r="AZ3" s="107" t="s">
        <v>27</v>
      </c>
      <c r="BA3" s="107" t="s">
        <v>26</v>
      </c>
      <c r="BB3" s="107" t="s">
        <v>27</v>
      </c>
      <c r="BC3" s="107" t="s">
        <v>26</v>
      </c>
      <c r="BD3" s="107" t="s">
        <v>27</v>
      </c>
      <c r="BE3" s="107" t="s">
        <v>27</v>
      </c>
      <c r="BF3" s="1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1:76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>
        <v>9</v>
      </c>
      <c r="AR4" s="16">
        <v>14.366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>
        <v>1.369</v>
      </c>
      <c r="BF4" s="15">
        <f>D4+F4+H4+J4+L4+N4+P4+R4+T4+V4+X4+Z4+AB4+AD4+AF4+AH4+AJ4+AL4+AN4+AP4+AR4+AT4+AV4+AX4+AZ4+BB4+BD4+BE4</f>
        <v>15.734999999999999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</row>
    <row r="5" spans="1:76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>
        <v>10</v>
      </c>
      <c r="AR5" s="16">
        <v>18.260000000000002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18.260000000000002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v>6</v>
      </c>
      <c r="AR6" s="16">
        <v>11.513999999999999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>
        <v>1.369</v>
      </c>
      <c r="BF6" s="15">
        <f t="shared" ref="BF6:BF70" si="0">D6+F6+H6+J6+L6+N6+P6+R6+T6+V6+X6+Z6+AB6+AD6+AF6+AH6+AJ6+AL6+AN6+AP6+AR6+AT6+AV6+AX6+AZ6+BB6+BD6+BE6</f>
        <v>12.882999999999999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>
        <v>7</v>
      </c>
      <c r="AR7" s="16">
        <v>12.154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>
        <v>0.85599999999999998</v>
      </c>
      <c r="BF7" s="15">
        <f t="shared" si="0"/>
        <v>13.01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52</v>
      </c>
      <c r="AL8" s="16">
        <v>257.19600000000003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>
        <v>1.764</v>
      </c>
      <c r="BF8" s="15">
        <f t="shared" si="0"/>
        <v>258.96000000000004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3</v>
      </c>
      <c r="X9" s="16">
        <v>5.0599999999999996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>
        <v>1</v>
      </c>
      <c r="AX9" s="16">
        <v>0.219</v>
      </c>
      <c r="AY9" s="16"/>
      <c r="AZ9" s="16"/>
      <c r="BA9" s="16"/>
      <c r="BB9" s="16"/>
      <c r="BC9" s="16"/>
      <c r="BD9" s="16"/>
      <c r="BE9" s="13"/>
      <c r="BF9" s="15">
        <f t="shared" si="0"/>
        <v>5.2789999999999999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</v>
      </c>
      <c r="X10" s="16">
        <v>5.3760000000000003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5.3760000000000003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70</v>
      </c>
      <c r="R11" s="16">
        <v>99.653000000000006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12</v>
      </c>
      <c r="AR11" s="16">
        <v>14.329000000000001</v>
      </c>
      <c r="AS11" s="16"/>
      <c r="AT11" s="16"/>
      <c r="AU11" s="16"/>
      <c r="AV11" s="16"/>
      <c r="AW11" s="16">
        <v>1</v>
      </c>
      <c r="AX11" s="16">
        <v>0.252</v>
      </c>
      <c r="AY11" s="16"/>
      <c r="AZ11" s="16"/>
      <c r="BA11" s="16"/>
      <c r="BB11" s="16"/>
      <c r="BC11" s="16"/>
      <c r="BD11" s="16"/>
      <c r="BE11" s="13"/>
      <c r="BF11" s="15">
        <f t="shared" si="0"/>
        <v>114.23399999999999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v>1</v>
      </c>
      <c r="AX12" s="16">
        <v>0.219</v>
      </c>
      <c r="AY12" s="16"/>
      <c r="AZ12" s="16"/>
      <c r="BA12" s="40"/>
      <c r="BB12" s="40"/>
      <c r="BC12" s="40"/>
      <c r="BD12" s="40"/>
      <c r="BE12" s="18">
        <v>0.64400000000000002</v>
      </c>
      <c r="BF12" s="15">
        <f t="shared" si="0"/>
        <v>0.86299999999999999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1</v>
      </c>
      <c r="T13" s="16">
        <v>3.4209999999999998</v>
      </c>
      <c r="U13" s="16"/>
      <c r="V13" s="16"/>
      <c r="W13" s="16"/>
      <c r="X13" s="16"/>
      <c r="Y13" s="16"/>
      <c r="Z13" s="16"/>
      <c r="AA13" s="16">
        <v>4.2</v>
      </c>
      <c r="AB13" s="16">
        <v>5.5229999999999997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1</v>
      </c>
      <c r="AX13" s="16">
        <v>0.219</v>
      </c>
      <c r="AY13" s="16"/>
      <c r="AZ13" s="16"/>
      <c r="BA13" s="16"/>
      <c r="BB13" s="16"/>
      <c r="BC13" s="16"/>
      <c r="BD13" s="16"/>
      <c r="BE13" s="13">
        <v>7.0039999999999996</v>
      </c>
      <c r="BF13" s="15">
        <f t="shared" si="0"/>
        <v>16.166999999999998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>
        <v>0.996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>
        <v>1</v>
      </c>
      <c r="AX14" s="16">
        <v>0.219</v>
      </c>
      <c r="AY14" s="16"/>
      <c r="AZ14" s="16"/>
      <c r="BA14" s="16"/>
      <c r="BB14" s="16"/>
      <c r="BC14" s="16"/>
      <c r="BD14" s="16"/>
      <c r="BE14" s="13">
        <v>0.6</v>
      </c>
      <c r="BF14" s="15">
        <f t="shared" si="0"/>
        <v>1.8149999999999999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s="18" customFormat="1">
      <c r="A15" s="13">
        <v>12</v>
      </c>
      <c r="B15" s="14" t="s">
        <v>173</v>
      </c>
      <c r="C15" s="16"/>
      <c r="D15" s="16"/>
      <c r="E15" s="16">
        <v>218.5</v>
      </c>
      <c r="F15" s="16">
        <v>55.061999999999998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</v>
      </c>
      <c r="AD15" s="16">
        <v>0.84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>
        <v>1</v>
      </c>
      <c r="AX15" s="16">
        <v>0.219</v>
      </c>
      <c r="AY15" s="16"/>
      <c r="AZ15" s="16"/>
      <c r="BA15" s="16"/>
      <c r="BB15" s="16"/>
      <c r="BC15" s="16"/>
      <c r="BD15" s="16"/>
      <c r="BE15" s="13"/>
      <c r="BF15" s="15">
        <f t="shared" si="0"/>
        <v>56.121000000000002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1</v>
      </c>
      <c r="T16" s="16">
        <v>0.96499999999999997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0.96499999999999997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0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 s="18" customFormat="1" ht="15.75" customHeight="1">
      <c r="A18" s="13">
        <v>15</v>
      </c>
      <c r="B18" s="14" t="s">
        <v>175</v>
      </c>
      <c r="C18" s="16"/>
      <c r="D18" s="16"/>
      <c r="E18" s="16">
        <f>10+62+228.5+156</f>
        <v>456.5</v>
      </c>
      <c r="F18" s="16">
        <f>5.302+30.994+96.894</f>
        <v>133.19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>
        <v>15</v>
      </c>
      <c r="AR18" s="16">
        <v>22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>
        <v>0.68500000000000005</v>
      </c>
      <c r="BF18" s="15">
        <f t="shared" si="0"/>
        <v>155.875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>
        <v>2</v>
      </c>
      <c r="AL19" s="16">
        <v>1.3640000000000001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>
        <v>1</v>
      </c>
      <c r="AX19" s="16">
        <v>0.252</v>
      </c>
      <c r="AY19" s="16"/>
      <c r="AZ19" s="16"/>
      <c r="BA19" s="16"/>
      <c r="BB19" s="16"/>
      <c r="BC19" s="16"/>
      <c r="BD19" s="16"/>
      <c r="BE19" s="13"/>
      <c r="BF19" s="15">
        <f t="shared" si="0"/>
        <v>1.6160000000000001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 s="18" customFormat="1" ht="15.75" customHeight="1">
      <c r="A20" s="13">
        <v>17</v>
      </c>
      <c r="B20" s="14" t="s">
        <v>177</v>
      </c>
      <c r="C20" s="16"/>
      <c r="D20" s="16"/>
      <c r="E20" s="16">
        <v>25</v>
      </c>
      <c r="F20" s="16">
        <v>13.256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104</v>
      </c>
      <c r="AJ20" s="16">
        <v>308.714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321.97000000000003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0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11</v>
      </c>
      <c r="AR23" s="16">
        <v>18.446999999999999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>
        <v>0.34200000000000003</v>
      </c>
      <c r="BF23" s="15">
        <f t="shared" si="0"/>
        <v>18.788999999999998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9</v>
      </c>
      <c r="AR24" s="16">
        <v>14.79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>
        <v>0.54800000000000004</v>
      </c>
      <c r="BF24" s="15">
        <f t="shared" si="0"/>
        <v>15.337999999999999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v>3</v>
      </c>
      <c r="AR25" s="16">
        <v>2.0339999999999998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>
        <v>0.20100000000000001</v>
      </c>
      <c r="BF25" s="15">
        <f t="shared" si="0"/>
        <v>2.2349999999999999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v>5</v>
      </c>
      <c r="AR26" s="16">
        <v>4.3129999999999997</v>
      </c>
      <c r="AS26" s="16"/>
      <c r="AT26" s="16"/>
      <c r="AU26" s="16"/>
      <c r="AV26" s="16"/>
      <c r="AW26" s="16">
        <v>1</v>
      </c>
      <c r="AX26" s="16">
        <v>0.20100000000000001</v>
      </c>
      <c r="AY26" s="16"/>
      <c r="AZ26" s="16"/>
      <c r="BA26" s="16"/>
      <c r="BB26" s="16"/>
      <c r="BC26" s="16"/>
      <c r="BD26" s="16"/>
      <c r="BE26" s="13"/>
      <c r="BF26" s="15">
        <f t="shared" si="0"/>
        <v>4.5139999999999993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v>5</v>
      </c>
      <c r="AR27" s="16">
        <v>3.2730000000000001</v>
      </c>
      <c r="AS27" s="16"/>
      <c r="AT27" s="16"/>
      <c r="AU27" s="16"/>
      <c r="AV27" s="16"/>
      <c r="AW27" s="16">
        <v>1</v>
      </c>
      <c r="AX27" s="16">
        <v>0.20100000000000001</v>
      </c>
      <c r="AY27" s="16"/>
      <c r="AZ27" s="16"/>
      <c r="BA27" s="16"/>
      <c r="BB27" s="16"/>
      <c r="BC27" s="16"/>
      <c r="BD27" s="16"/>
      <c r="BE27" s="13"/>
      <c r="BF27" s="15">
        <f t="shared" si="0"/>
        <v>3.4740000000000002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v>4</v>
      </c>
      <c r="AR28" s="16">
        <v>2.8610000000000002</v>
      </c>
      <c r="AS28" s="16"/>
      <c r="AT28" s="16"/>
      <c r="AU28" s="16"/>
      <c r="AV28" s="16"/>
      <c r="AW28" s="16">
        <v>1</v>
      </c>
      <c r="AX28" s="16">
        <v>0.20100000000000001</v>
      </c>
      <c r="AY28" s="16"/>
      <c r="AZ28" s="16"/>
      <c r="BA28" s="16"/>
      <c r="BB28" s="16"/>
      <c r="BC28" s="16"/>
      <c r="BD28" s="16"/>
      <c r="BE28" s="13"/>
      <c r="BF28" s="15">
        <f t="shared" si="0"/>
        <v>3.0620000000000003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>
        <v>1</v>
      </c>
      <c r="J29" s="16">
        <v>230.126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0"/>
        <v>230.126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700</v>
      </c>
      <c r="F30" s="21">
        <f>SUM(F4:F29)</f>
        <v>201.50800000000001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1</v>
      </c>
      <c r="J30" s="21">
        <f t="shared" si="1"/>
        <v>230.126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70</v>
      </c>
      <c r="R30" s="21">
        <f t="shared" si="1"/>
        <v>99.653000000000006</v>
      </c>
      <c r="S30" s="21">
        <f t="shared" si="1"/>
        <v>3</v>
      </c>
      <c r="T30" s="21">
        <f t="shared" si="1"/>
        <v>5.3819999999999997</v>
      </c>
      <c r="U30" s="21">
        <f t="shared" si="1"/>
        <v>0</v>
      </c>
      <c r="V30" s="21">
        <f t="shared" si="1"/>
        <v>0</v>
      </c>
      <c r="W30" s="21">
        <f t="shared" si="1"/>
        <v>5</v>
      </c>
      <c r="X30" s="21">
        <f t="shared" si="1"/>
        <v>10.436</v>
      </c>
      <c r="Y30" s="21">
        <f t="shared" si="1"/>
        <v>0</v>
      </c>
      <c r="Z30" s="21">
        <f t="shared" si="1"/>
        <v>0</v>
      </c>
      <c r="AA30" s="23">
        <f t="shared" si="1"/>
        <v>4.2</v>
      </c>
      <c r="AB30" s="21">
        <f t="shared" si="1"/>
        <v>5.5229999999999997</v>
      </c>
      <c r="AC30" s="23">
        <f t="shared" si="1"/>
        <v>1</v>
      </c>
      <c r="AD30" s="21">
        <f t="shared" si="1"/>
        <v>0.84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104</v>
      </c>
      <c r="AJ30" s="21">
        <f t="shared" si="1"/>
        <v>308.714</v>
      </c>
      <c r="AK30" s="23">
        <f t="shared" si="1"/>
        <v>54</v>
      </c>
      <c r="AL30" s="21">
        <f t="shared" si="1"/>
        <v>258.56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96</v>
      </c>
      <c r="AR30" s="21">
        <f t="shared" si="1"/>
        <v>138.34099999999998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10</v>
      </c>
      <c r="AX30" s="21">
        <f t="shared" si="1"/>
        <v>2.202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15.382000000000001</v>
      </c>
      <c r="BF30" s="24">
        <f t="shared" si="1"/>
        <v>1276.6669999999997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</row>
    <row r="32" spans="1:76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</row>
    <row r="33" spans="1:76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v>9</v>
      </c>
      <c r="AR34" s="16">
        <v>12.843999999999999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>
        <v>0.56899999999999995</v>
      </c>
      <c r="BF34" s="27">
        <f t="shared" si="0"/>
        <v>13.413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8</v>
      </c>
      <c r="AR35" s="16">
        <v>12.827999999999999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1.0269999999999999</v>
      </c>
      <c r="BF35" s="27">
        <f t="shared" si="0"/>
        <v>13.854999999999999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9</v>
      </c>
      <c r="AR36" s="16">
        <v>13.484999999999999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13.484999999999999</v>
      </c>
      <c r="BG36" s="13"/>
      <c r="BH36" s="17"/>
    </row>
    <row r="37" spans="1:76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>
        <v>1</v>
      </c>
      <c r="AX37" s="16">
        <v>1.6719999999999999</v>
      </c>
      <c r="AY37" s="16"/>
      <c r="AZ37" s="16"/>
      <c r="BA37" s="16"/>
      <c r="BB37" s="16"/>
      <c r="BC37" s="16"/>
      <c r="BD37" s="16"/>
      <c r="BE37" s="16"/>
      <c r="BF37" s="27">
        <f t="shared" si="0"/>
        <v>1.6719999999999999</v>
      </c>
      <c r="BG37" s="13"/>
      <c r="BH37" s="17"/>
    </row>
    <row r="38" spans="1:76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76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v>7</v>
      </c>
      <c r="AR39" s="16">
        <v>11.804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11.804</v>
      </c>
      <c r="BG39" s="13"/>
      <c r="BH39" s="17"/>
    </row>
    <row r="40" spans="1:76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v>10</v>
      </c>
      <c r="AR40" s="16">
        <v>12.553000000000001</v>
      </c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12.553000000000001</v>
      </c>
      <c r="BG40" s="13"/>
      <c r="BH40" s="17"/>
    </row>
    <row r="41" spans="1:76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v>9</v>
      </c>
      <c r="AR41" s="16">
        <v>13.118</v>
      </c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13.118</v>
      </c>
      <c r="BG41" s="13"/>
      <c r="BH41" s="17"/>
    </row>
    <row r="42" spans="1:76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>
        <v>8</v>
      </c>
      <c r="AV42" s="16">
        <v>0.79300000000000004</v>
      </c>
      <c r="AW42" s="16"/>
      <c r="AX42" s="16"/>
      <c r="AY42" s="16"/>
      <c r="AZ42" s="16"/>
      <c r="BA42" s="16"/>
      <c r="BB42" s="16"/>
      <c r="BC42" s="16"/>
      <c r="BD42" s="16"/>
      <c r="BE42" s="16">
        <v>1.8979999999999999</v>
      </c>
      <c r="BF42" s="27">
        <f t="shared" si="0"/>
        <v>2.6909999999999998</v>
      </c>
      <c r="BG42" s="13"/>
      <c r="BH42" s="17"/>
    </row>
    <row r="43" spans="1:76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v>9</v>
      </c>
      <c r="AR43" s="16">
        <v>13.148999999999999</v>
      </c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13.148999999999999</v>
      </c>
      <c r="BG43" s="13"/>
      <c r="BH43" s="17"/>
    </row>
    <row r="44" spans="1:76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>
        <v>8</v>
      </c>
      <c r="AR44" s="16">
        <v>12.827999999999999</v>
      </c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12.827999999999999</v>
      </c>
      <c r="BG44" s="13"/>
      <c r="BH44" s="17"/>
    </row>
    <row r="45" spans="1:76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9"/>
      <c r="BH45" s="17"/>
    </row>
    <row r="46" spans="1:76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9</v>
      </c>
      <c r="AR46" s="16">
        <v>13.324999999999999</v>
      </c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>
        <v>0.51400000000000001</v>
      </c>
      <c r="BF46" s="27">
        <f t="shared" si="0"/>
        <v>13.838999999999999</v>
      </c>
      <c r="BG46" s="13"/>
      <c r="BH46" s="17"/>
    </row>
    <row r="47" spans="1:76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v>23</v>
      </c>
      <c r="AR47" s="16">
        <v>39.963999999999999</v>
      </c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0"/>
        <v>39.963999999999999</v>
      </c>
      <c r="BG47" s="13"/>
      <c r="BH47" s="17"/>
    </row>
    <row r="48" spans="1:76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76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v>3</v>
      </c>
      <c r="AH49" s="16">
        <v>5.1609999999999996</v>
      </c>
      <c r="AI49" s="16">
        <v>3</v>
      </c>
      <c r="AJ49" s="16">
        <v>5.835</v>
      </c>
      <c r="AK49" s="16">
        <v>22</v>
      </c>
      <c r="AL49" s="16">
        <v>28.620999999999999</v>
      </c>
      <c r="AM49" s="16"/>
      <c r="AN49" s="16"/>
      <c r="AO49" s="16"/>
      <c r="AP49" s="16"/>
      <c r="AQ49" s="16">
        <f>45+10</f>
        <v>55</v>
      </c>
      <c r="AR49" s="16">
        <f>35.97+18.782</f>
        <v>54.751999999999995</v>
      </c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7.3150000000000004</v>
      </c>
      <c r="BF49" s="27">
        <f t="shared" si="0"/>
        <v>101.684</v>
      </c>
      <c r="BG49" s="13"/>
      <c r="BH49" s="17"/>
    </row>
    <row r="50" spans="1:76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24</v>
      </c>
      <c r="Z50" s="16">
        <v>48.564999999999998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>
        <v>11</v>
      </c>
      <c r="AR50" s="16">
        <v>19.378</v>
      </c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f>188.331+0.685</f>
        <v>189.01599999999999</v>
      </c>
      <c r="BF50" s="27">
        <f t="shared" si="0"/>
        <v>256.959</v>
      </c>
      <c r="BG50" s="13"/>
      <c r="BH50" s="17"/>
    </row>
    <row r="51" spans="1:76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76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24</v>
      </c>
      <c r="Z52" s="19">
        <f t="shared" si="3"/>
        <v>48.564999999999998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3</v>
      </c>
      <c r="AH52" s="19">
        <f t="shared" si="3"/>
        <v>5.1609999999999996</v>
      </c>
      <c r="AI52" s="19">
        <f t="shared" si="3"/>
        <v>3</v>
      </c>
      <c r="AJ52" s="19">
        <f t="shared" si="3"/>
        <v>5.835</v>
      </c>
      <c r="AK52" s="19">
        <f t="shared" si="3"/>
        <v>22</v>
      </c>
      <c r="AL52" s="19">
        <f t="shared" si="3"/>
        <v>28.620999999999999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167</v>
      </c>
      <c r="AR52" s="19">
        <f t="shared" si="3"/>
        <v>230.02799999999996</v>
      </c>
      <c r="AS52" s="19">
        <f t="shared" si="3"/>
        <v>0</v>
      </c>
      <c r="AT52" s="19">
        <f t="shared" si="3"/>
        <v>0</v>
      </c>
      <c r="AU52" s="19">
        <f t="shared" si="3"/>
        <v>8</v>
      </c>
      <c r="AV52" s="19">
        <f t="shared" si="3"/>
        <v>0.79300000000000004</v>
      </c>
      <c r="AW52" s="19">
        <f t="shared" si="3"/>
        <v>1</v>
      </c>
      <c r="AX52" s="19">
        <f t="shared" si="3"/>
        <v>1.6719999999999999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200.339</v>
      </c>
      <c r="BF52" s="24">
        <f>SUM(BF33:BF51)</f>
        <v>521.0139999999999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</row>
    <row r="53" spans="1:76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</row>
    <row r="54" spans="1:76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</row>
    <row r="55" spans="1:76" ht="15.75" customHeight="1">
      <c r="A55" s="14">
        <v>1</v>
      </c>
      <c r="B55" s="14" t="s">
        <v>133</v>
      </c>
      <c r="C55" s="16">
        <v>1.2</v>
      </c>
      <c r="D55" s="16">
        <v>0.65900000000000003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>
        <v>0.71699999999999997</v>
      </c>
      <c r="BF55" s="17">
        <f t="shared" si="0"/>
        <v>1.3759999999999999</v>
      </c>
      <c r="BG55" s="28"/>
      <c r="BH55" s="17"/>
    </row>
    <row r="56" spans="1:76" ht="15.75" customHeight="1">
      <c r="A56" s="14">
        <v>2</v>
      </c>
      <c r="B56" s="14" t="s">
        <v>134</v>
      </c>
      <c r="C56" s="16">
        <v>3</v>
      </c>
      <c r="D56" s="16">
        <v>1.6479999999999999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>
        <v>27</v>
      </c>
      <c r="AR56" s="44">
        <v>49.686999999999998</v>
      </c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>
        <v>1.0269999999999999</v>
      </c>
      <c r="BF56" s="17">
        <f t="shared" si="0"/>
        <v>52.362000000000002</v>
      </c>
      <c r="BG56" s="28"/>
      <c r="BH56" s="17"/>
    </row>
    <row r="57" spans="1:76" ht="15.75" customHeight="1">
      <c r="A57" s="14">
        <v>3</v>
      </c>
      <c r="B57" s="14" t="s">
        <v>135</v>
      </c>
      <c r="C57" s="16">
        <v>0.4</v>
      </c>
      <c r="D57" s="16">
        <v>0.22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2</v>
      </c>
      <c r="T57" s="16">
        <v>2.3889999999999998</v>
      </c>
      <c r="U57" s="16"/>
      <c r="V57" s="16"/>
      <c r="W57" s="16">
        <v>2</v>
      </c>
      <c r="X57" s="16">
        <v>5.28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0"/>
        <v>7.8890000000000002</v>
      </c>
      <c r="BG57" s="28"/>
      <c r="BH57" s="17"/>
    </row>
    <row r="58" spans="1:76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76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76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>
        <v>18</v>
      </c>
      <c r="AR60" s="44">
        <v>30.03</v>
      </c>
      <c r="AS60" s="44"/>
      <c r="AT60" s="16"/>
      <c r="AU60" s="16"/>
      <c r="AV60" s="16"/>
      <c r="AW60" s="16">
        <v>52</v>
      </c>
      <c r="AX60" s="16">
        <v>42.484000000000002</v>
      </c>
      <c r="AY60" s="16"/>
      <c r="AZ60" s="42"/>
      <c r="BA60" s="42"/>
      <c r="BB60" s="42"/>
      <c r="BC60" s="42"/>
      <c r="BD60" s="42"/>
      <c r="BE60" s="29">
        <v>1.613</v>
      </c>
      <c r="BF60" s="27">
        <f t="shared" si="0"/>
        <v>74.12700000000001</v>
      </c>
      <c r="BG60" s="28"/>
      <c r="BH60" s="14"/>
    </row>
    <row r="61" spans="1:76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>
        <v>19</v>
      </c>
      <c r="AR61" s="44">
        <v>24.936</v>
      </c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>
        <v>14.321999999999999</v>
      </c>
      <c r="BF61" s="27">
        <f t="shared" si="0"/>
        <v>39.257999999999996</v>
      </c>
      <c r="BG61" s="28"/>
      <c r="BH61" s="14"/>
    </row>
    <row r="62" spans="1:76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>
        <v>27</v>
      </c>
      <c r="AR62" s="44">
        <v>45.537999999999997</v>
      </c>
      <c r="AS62" s="44"/>
      <c r="AT62" s="16"/>
      <c r="AU62" s="16"/>
      <c r="AV62" s="16"/>
      <c r="AW62" s="16">
        <v>10</v>
      </c>
      <c r="AX62" s="16">
        <v>5.2480000000000002</v>
      </c>
      <c r="AY62" s="16">
        <v>1</v>
      </c>
      <c r="AZ62" s="42">
        <v>0.65</v>
      </c>
      <c r="BA62" s="42"/>
      <c r="BB62" s="42"/>
      <c r="BC62" s="42"/>
      <c r="BD62" s="42"/>
      <c r="BE62" s="29">
        <v>1.4630000000000001</v>
      </c>
      <c r="BF62" s="27">
        <f t="shared" si="0"/>
        <v>52.898999999999994</v>
      </c>
      <c r="BG62" s="28"/>
      <c r="BH62" s="14"/>
    </row>
    <row r="63" spans="1:76" ht="15.75" customHeight="1">
      <c r="A63" s="14">
        <v>9</v>
      </c>
      <c r="B63" s="14" t="s">
        <v>141</v>
      </c>
      <c r="C63" s="16">
        <v>14</v>
      </c>
      <c r="D63" s="16">
        <v>10.78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>
        <v>26</v>
      </c>
      <c r="AR63" s="44">
        <v>37.835999999999999</v>
      </c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>
        <v>2.1280000000000001</v>
      </c>
      <c r="BF63" s="27">
        <f t="shared" si="0"/>
        <v>50.744</v>
      </c>
      <c r="BG63" s="28"/>
      <c r="BH63" s="17"/>
    </row>
    <row r="64" spans="1:76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>
        <v>26</v>
      </c>
      <c r="AR65" s="44">
        <v>40.792000000000002</v>
      </c>
      <c r="AS65" s="44"/>
      <c r="AT65" s="16"/>
      <c r="AU65" s="16"/>
      <c r="AV65" s="16"/>
      <c r="AW65" s="16">
        <v>3</v>
      </c>
      <c r="AX65" s="16">
        <v>9.2349999999999994</v>
      </c>
      <c r="AY65" s="16"/>
      <c r="AZ65" s="42"/>
      <c r="BA65" s="42"/>
      <c r="BB65" s="42"/>
      <c r="BC65" s="42"/>
      <c r="BD65" s="42"/>
      <c r="BE65" s="29">
        <v>2.379</v>
      </c>
      <c r="BF65" s="27">
        <f t="shared" si="0"/>
        <v>52.405999999999999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>
        <v>30</v>
      </c>
      <c r="AR66" s="44">
        <v>42.551000000000002</v>
      </c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>
        <v>4.43</v>
      </c>
      <c r="BF66" s="27">
        <f t="shared" si="0"/>
        <v>46.981000000000002</v>
      </c>
      <c r="BG66" s="28"/>
      <c r="BH66" s="17"/>
    </row>
    <row r="67" spans="1:60" ht="15.75" customHeight="1">
      <c r="A67" s="14">
        <v>13</v>
      </c>
      <c r="B67" s="14" t="s">
        <v>146</v>
      </c>
      <c r="C67" s="16">
        <v>3.5</v>
      </c>
      <c r="D67" s="16">
        <v>2.0590000000000002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>
        <v>30</v>
      </c>
      <c r="AR67" s="44">
        <v>52.738999999999997</v>
      </c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54.797999999999995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0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9.57</v>
      </c>
      <c r="AB70" s="16">
        <v>9.2970000000000006</v>
      </c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>
        <v>10</v>
      </c>
      <c r="AR70" s="44">
        <v>15.032</v>
      </c>
      <c r="AS70" s="44"/>
      <c r="AT70" s="16"/>
      <c r="AU70" s="16"/>
      <c r="AV70" s="16"/>
      <c r="AW70" s="16">
        <v>1</v>
      </c>
      <c r="AX70" s="16">
        <v>0.16800000000000001</v>
      </c>
      <c r="AY70" s="16"/>
      <c r="AZ70" s="16"/>
      <c r="BA70" s="16"/>
      <c r="BB70" s="16"/>
      <c r="BC70" s="16"/>
      <c r="BD70" s="16"/>
      <c r="BE70" s="14">
        <v>0.76200000000000001</v>
      </c>
      <c r="BF70" s="27">
        <f t="shared" si="0"/>
        <v>25.259</v>
      </c>
      <c r="BG70" s="28"/>
      <c r="BH70" s="17"/>
    </row>
    <row r="71" spans="1:60" ht="15.75" customHeight="1">
      <c r="A71" s="14">
        <v>17</v>
      </c>
      <c r="B71" s="14" t="s">
        <v>144</v>
      </c>
      <c r="C71" s="16">
        <v>3.3</v>
      </c>
      <c r="D71" s="16">
        <v>1.8129999999999999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7</v>
      </c>
      <c r="V71" s="16">
        <v>8.282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>
        <v>0.71699999999999997</v>
      </c>
      <c r="BF71" s="27">
        <f t="shared" ref="BF71:BF108" si="4">D71+F71+H71+J71+L71+N71+P71+R71+T71+V71+X71+Z71+AB71+AD71+AF71+AH71+AJ71+AL71+AN71+AP71+AR71+AT71+AV71+AX71+AZ71+BB71+BD71+BE71</f>
        <v>10.812000000000001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>
        <v>0.4</v>
      </c>
      <c r="D73" s="16">
        <v>0.22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2</v>
      </c>
      <c r="AN73" s="16">
        <v>3.1459999999999999</v>
      </c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/>
      <c r="BF73" s="27">
        <f t="shared" si="4"/>
        <v>3.3660000000000001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>
        <v>1</v>
      </c>
      <c r="J74" s="16">
        <v>75.382999999999996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1.5</v>
      </c>
      <c r="Z74" s="16">
        <v>3.444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78.826999999999998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>
        <v>4</v>
      </c>
      <c r="AR78" s="44">
        <v>7.3150000000000004</v>
      </c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>
        <v>0.68500000000000005</v>
      </c>
      <c r="BF78" s="27">
        <f t="shared" si="4"/>
        <v>8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>
        <v>40</v>
      </c>
      <c r="AR79" s="44">
        <v>29.478000000000002</v>
      </c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29.478000000000002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>
        <v>14</v>
      </c>
      <c r="AR80" s="44">
        <v>16.907</v>
      </c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>
        <v>0.85599999999999998</v>
      </c>
      <c r="BF80" s="27">
        <f t="shared" si="4"/>
        <v>17.763000000000002</v>
      </c>
      <c r="BG80" s="28"/>
      <c r="BH80" s="17"/>
    </row>
    <row r="81" spans="1:76" s="26" customFormat="1" ht="15.75" customHeight="1" thickBot="1">
      <c r="A81" s="19"/>
      <c r="B81" s="20" t="s">
        <v>42</v>
      </c>
      <c r="C81" s="19">
        <f t="shared" ref="C81:I81" si="5">SUM(C55:C80)</f>
        <v>25.8</v>
      </c>
      <c r="D81" s="19">
        <f t="shared" si="5"/>
        <v>17.398999999999997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1</v>
      </c>
      <c r="J81" s="19">
        <f>SUM(J55:J80)</f>
        <v>75.382999999999996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2</v>
      </c>
      <c r="T81" s="19">
        <f t="shared" si="6"/>
        <v>2.3889999999999998</v>
      </c>
      <c r="U81" s="19">
        <f t="shared" si="6"/>
        <v>7</v>
      </c>
      <c r="V81" s="19">
        <f t="shared" si="6"/>
        <v>8.282</v>
      </c>
      <c r="W81" s="19">
        <f t="shared" si="6"/>
        <v>2</v>
      </c>
      <c r="X81" s="19">
        <f t="shared" si="6"/>
        <v>5.28</v>
      </c>
      <c r="Y81" s="19">
        <f t="shared" si="6"/>
        <v>1.5</v>
      </c>
      <c r="Z81" s="19">
        <f t="shared" si="6"/>
        <v>3.444</v>
      </c>
      <c r="AA81" s="19">
        <f t="shared" si="6"/>
        <v>9.57</v>
      </c>
      <c r="AB81" s="19">
        <f t="shared" si="6"/>
        <v>9.2970000000000006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2</v>
      </c>
      <c r="AN81" s="19">
        <f t="shared" si="6"/>
        <v>3.1459999999999999</v>
      </c>
      <c r="AO81" s="19">
        <f t="shared" si="6"/>
        <v>0</v>
      </c>
      <c r="AP81" s="19">
        <f t="shared" si="6"/>
        <v>0</v>
      </c>
      <c r="AQ81" s="19">
        <f t="shared" si="6"/>
        <v>271</v>
      </c>
      <c r="AR81" s="19">
        <f t="shared" si="6"/>
        <v>392.84099999999995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66</v>
      </c>
      <c r="AX81" s="19">
        <f t="shared" si="6"/>
        <v>57.134999999999998</v>
      </c>
      <c r="AY81" s="19">
        <f t="shared" si="6"/>
        <v>1</v>
      </c>
      <c r="AZ81" s="19">
        <f t="shared" si="6"/>
        <v>0.65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31.099</v>
      </c>
      <c r="BF81" s="24">
        <f>SUM(BF55:BF80)</f>
        <v>606.34500000000003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</row>
    <row r="83" spans="1:76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</row>
    <row r="84" spans="1:76" s="18" customFormat="1" ht="15.75" customHeight="1">
      <c r="A84" s="13">
        <v>1</v>
      </c>
      <c r="B84" s="30" t="s">
        <v>112</v>
      </c>
      <c r="C84" s="16">
        <v>11</v>
      </c>
      <c r="D84" s="16">
        <v>6.0430000000000001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1</v>
      </c>
      <c r="X84" s="16">
        <v>2.343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>
        <v>6</v>
      </c>
      <c r="AR84" s="44">
        <v>11.513999999999999</v>
      </c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>
        <f>5.54+0.856</f>
        <v>6.3959999999999999</v>
      </c>
      <c r="BF84" s="27">
        <f t="shared" si="4"/>
        <v>26.295999999999999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</row>
    <row r="85" spans="1:76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>
        <v>2.286</v>
      </c>
      <c r="BF85" s="27">
        <f t="shared" si="4"/>
        <v>2.286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</row>
    <row r="86" spans="1:76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>
        <v>24</v>
      </c>
      <c r="AR86" s="44">
        <v>23.055</v>
      </c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>
        <f>3.205+1.027</f>
        <v>4.2320000000000002</v>
      </c>
      <c r="BF86" s="27">
        <f t="shared" si="4"/>
        <v>27.286999999999999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</row>
    <row r="87" spans="1:76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>
        <v>32</v>
      </c>
      <c r="AR87" s="44">
        <v>36.445999999999998</v>
      </c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>
        <v>2.7869999999999999</v>
      </c>
      <c r="BF87" s="27">
        <f t="shared" si="4"/>
        <v>39.232999999999997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</row>
    <row r="88" spans="1:76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>
        <v>22</v>
      </c>
      <c r="AR88" s="44">
        <v>30.097000000000001</v>
      </c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4"/>
        <v>30.097000000000001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</row>
    <row r="89" spans="1:76" s="18" customFormat="1" ht="15.75" customHeight="1">
      <c r="A89" s="13">
        <v>6</v>
      </c>
      <c r="B89" s="30" t="s">
        <v>116</v>
      </c>
      <c r="C89" s="16"/>
      <c r="D89" s="16"/>
      <c r="E89" s="16">
        <v>57</v>
      </c>
      <c r="F89" s="16">
        <v>14.535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>
        <v>16</v>
      </c>
      <c r="AR89" s="44">
        <v>18.59</v>
      </c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>
        <f>0.415+0.685</f>
        <v>1.1000000000000001</v>
      </c>
      <c r="BF89" s="27">
        <f t="shared" si="4"/>
        <v>34.225000000000001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</row>
    <row r="90" spans="1:76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>
        <v>24</v>
      </c>
      <c r="AR90" s="44">
        <v>25.971</v>
      </c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>
        <f>1.366+0.685</f>
        <v>2.0510000000000002</v>
      </c>
      <c r="BF90" s="27">
        <f>D90+F90+H90+J90+L90+N90+P90+R90+T90+V90+X90+Z90+AB90+AD90+AF90+AH90+AJ90+AL90+AN90+AP90+AR90+AT90+AV90+AX90+AZ90+BB90+BD90+BE90</f>
        <v>28.021999999999998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</row>
    <row r="91" spans="1:76" s="18" customFormat="1" ht="15.75" customHeight="1">
      <c r="A91" s="13">
        <v>8</v>
      </c>
      <c r="B91" s="30" t="s">
        <v>118</v>
      </c>
      <c r="C91" s="16"/>
      <c r="D91" s="16"/>
      <c r="E91" s="16">
        <v>15</v>
      </c>
      <c r="F91" s="16">
        <v>3.8250000000000002</v>
      </c>
      <c r="G91" s="16"/>
      <c r="H91" s="16"/>
      <c r="I91" s="16">
        <v>1</v>
      </c>
      <c r="J91" s="16">
        <v>261.89400000000001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>
        <v>24</v>
      </c>
      <c r="AR91" s="44">
        <v>29.138000000000002</v>
      </c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>
        <v>1.7909999999999999</v>
      </c>
      <c r="BF91" s="27">
        <f t="shared" si="4"/>
        <v>296.64799999999997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</row>
    <row r="92" spans="1:76" ht="15.75" customHeight="1">
      <c r="A92" s="13">
        <v>9</v>
      </c>
      <c r="B92" s="30" t="s">
        <v>119</v>
      </c>
      <c r="C92" s="16">
        <v>2</v>
      </c>
      <c r="D92" s="16">
        <v>1.645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>
        <v>14</v>
      </c>
      <c r="AR92" s="44">
        <v>23.878</v>
      </c>
      <c r="AS92" s="44"/>
      <c r="AT92" s="16"/>
      <c r="AU92" s="16"/>
      <c r="AV92" s="16"/>
      <c r="AW92" s="16">
        <v>64</v>
      </c>
      <c r="AX92" s="16">
        <v>52.289000000000001</v>
      </c>
      <c r="AY92" s="16"/>
      <c r="AZ92" s="16"/>
      <c r="BA92" s="16"/>
      <c r="BB92" s="16"/>
      <c r="BC92" s="16"/>
      <c r="BD92" s="16"/>
      <c r="BE92" s="14">
        <f>1.366+1.027</f>
        <v>2.3929999999999998</v>
      </c>
      <c r="BF92" s="27">
        <f t="shared" si="4"/>
        <v>80.204999999999998</v>
      </c>
      <c r="BG92" s="28"/>
      <c r="BH92" s="17"/>
    </row>
    <row r="93" spans="1:76" s="18" customFormat="1" ht="15.75" customHeight="1">
      <c r="A93" s="13">
        <v>10</v>
      </c>
      <c r="B93" s="30" t="s">
        <v>120</v>
      </c>
      <c r="C93" s="16">
        <v>1.5</v>
      </c>
      <c r="D93" s="16">
        <v>1.0249999999999999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>
        <v>17</v>
      </c>
      <c r="AR93" s="44">
        <v>19.006</v>
      </c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>
        <f>5.54+0.514</f>
        <v>6.0540000000000003</v>
      </c>
      <c r="BF93" s="27">
        <f t="shared" si="4"/>
        <v>26.085000000000001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</row>
    <row r="94" spans="1:76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>
        <v>15</v>
      </c>
      <c r="AR94" s="44">
        <v>17.806999999999999</v>
      </c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17.806999999999999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</row>
    <row r="95" spans="1:76" s="18" customFormat="1" ht="15.75" customHeight="1">
      <c r="A95" s="13">
        <v>12</v>
      </c>
      <c r="B95" s="30" t="s">
        <v>122</v>
      </c>
      <c r="C95" s="16"/>
      <c r="D95" s="16"/>
      <c r="E95" s="16">
        <v>39</v>
      </c>
      <c r="F95" s="16">
        <v>9.9450000000000003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1</v>
      </c>
      <c r="T95" s="16">
        <v>1.365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>
        <v>19</v>
      </c>
      <c r="AR95" s="44">
        <v>21.908999999999999</v>
      </c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>
        <v>1.367</v>
      </c>
      <c r="BF95" s="27">
        <f t="shared" si="4"/>
        <v>34.585999999999999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</row>
    <row r="96" spans="1:76" s="18" customFormat="1" ht="15.75" customHeight="1">
      <c r="A96" s="13">
        <v>13</v>
      </c>
      <c r="B96" s="30" t="s">
        <v>123</v>
      </c>
      <c r="C96" s="16"/>
      <c r="D96" s="16"/>
      <c r="E96" s="16">
        <v>91</v>
      </c>
      <c r="F96" s="16">
        <v>23.204999999999998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>
        <v>16</v>
      </c>
      <c r="AR96" s="44">
        <v>25.742000000000001</v>
      </c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48.947000000000003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</row>
    <row r="97" spans="1:76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2</v>
      </c>
      <c r="T97" s="16">
        <v>2.9470000000000001</v>
      </c>
      <c r="U97" s="16"/>
      <c r="V97" s="16"/>
      <c r="W97" s="16">
        <v>6</v>
      </c>
      <c r="X97" s="16">
        <v>1.4179999999999999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>
        <v>7</v>
      </c>
      <c r="AR97" s="44">
        <v>12.647</v>
      </c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>
        <v>0.85599999999999998</v>
      </c>
      <c r="BF97" s="27">
        <f t="shared" si="4"/>
        <v>17.868000000000002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</row>
    <row r="98" spans="1:76" s="18" customFormat="1">
      <c r="A98" s="13">
        <v>15</v>
      </c>
      <c r="B98" s="30" t="s">
        <v>125</v>
      </c>
      <c r="C98" s="16"/>
      <c r="D98" s="16"/>
      <c r="E98" s="16">
        <v>91</v>
      </c>
      <c r="F98" s="16">
        <v>33.15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>
        <v>1</v>
      </c>
      <c r="AF98" s="16">
        <v>22.863</v>
      </c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/>
      <c r="AR98" s="44"/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56.012999999999998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</row>
    <row r="99" spans="1:76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>
        <v>1</v>
      </c>
      <c r="AF99" s="16">
        <v>17.151</v>
      </c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17.151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</row>
    <row r="100" spans="1:76" s="18" customFormat="1">
      <c r="A100" s="13">
        <v>17</v>
      </c>
      <c r="B100" s="30" t="s">
        <v>127</v>
      </c>
      <c r="C100" s="16"/>
      <c r="D100" s="16"/>
      <c r="E100" s="16">
        <v>18</v>
      </c>
      <c r="F100" s="16">
        <v>4.59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>
        <v>1</v>
      </c>
      <c r="AF100" s="16">
        <v>18.806999999999999</v>
      </c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23.396999999999998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>
        <v>1</v>
      </c>
      <c r="AF101" s="16">
        <v>16.856999999999999</v>
      </c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>
        <v>1.3660000000000001</v>
      </c>
      <c r="BF101" s="27">
        <f t="shared" si="4"/>
        <v>18.222999999999999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>
        <v>3</v>
      </c>
      <c r="X102" s="16">
        <v>0.70899999999999996</v>
      </c>
      <c r="Y102" s="16"/>
      <c r="Z102" s="16"/>
      <c r="AA102" s="16"/>
      <c r="AB102" s="16"/>
      <c r="AC102" s="16"/>
      <c r="AD102" s="16"/>
      <c r="AE102" s="16">
        <v>1</v>
      </c>
      <c r="AF102" s="16">
        <v>21.72</v>
      </c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>
        <v>4</v>
      </c>
      <c r="AR102" s="44">
        <v>2.7240000000000002</v>
      </c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25.152999999999999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s="18" customFormat="1">
      <c r="A103" s="13">
        <v>20</v>
      </c>
      <c r="B103" s="30" t="s">
        <v>130</v>
      </c>
      <c r="C103" s="16"/>
      <c r="D103" s="16"/>
      <c r="E103" s="16">
        <v>17.600000000000001</v>
      </c>
      <c r="F103" s="16">
        <v>4.4880000000000004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>
        <v>1</v>
      </c>
      <c r="AF103" s="16">
        <v>15.581</v>
      </c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20.068999999999999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</row>
    <row r="104" spans="1:76" s="18" customFormat="1">
      <c r="A104" s="13">
        <v>21</v>
      </c>
      <c r="B104" s="30" t="s">
        <v>131</v>
      </c>
      <c r="C104" s="16"/>
      <c r="D104" s="16"/>
      <c r="E104" s="16">
        <v>41.4</v>
      </c>
      <c r="F104" s="16">
        <v>10.557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>
        <v>3</v>
      </c>
      <c r="X104" s="16">
        <v>0.36299999999999999</v>
      </c>
      <c r="Y104" s="16"/>
      <c r="Z104" s="16"/>
      <c r="AA104" s="16"/>
      <c r="AB104" s="16"/>
      <c r="AC104" s="16"/>
      <c r="AD104" s="16"/>
      <c r="AE104" s="16">
        <v>1</v>
      </c>
      <c r="AF104" s="16">
        <v>20.263999999999999</v>
      </c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>
        <v>2</v>
      </c>
      <c r="AR104" s="44">
        <v>2.83</v>
      </c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34.013999999999996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</row>
    <row r="105" spans="1:76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1</v>
      </c>
      <c r="X105" s="16">
        <v>3.31</v>
      </c>
      <c r="Y105" s="16"/>
      <c r="Z105" s="16"/>
      <c r="AA105" s="16"/>
      <c r="AB105" s="16"/>
      <c r="AC105" s="16"/>
      <c r="AD105" s="16"/>
      <c r="AE105" s="16">
        <v>1</v>
      </c>
      <c r="AF105" s="16">
        <v>14.093999999999999</v>
      </c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>
        <v>15</v>
      </c>
      <c r="AR105" s="44">
        <v>19.805</v>
      </c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>
        <f>2.504+0.685</f>
        <v>3.1890000000000001</v>
      </c>
      <c r="BF105" s="27">
        <f t="shared" si="4"/>
        <v>40.398000000000003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</row>
    <row r="106" spans="1:76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>
        <v>14</v>
      </c>
      <c r="AR106" s="44">
        <v>16.952999999999999</v>
      </c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>
        <v>6.3650000000000002</v>
      </c>
      <c r="BF106" s="27">
        <f t="shared" si="4"/>
        <v>23.317999999999998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</row>
    <row r="107" spans="1:76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>
        <v>4</v>
      </c>
      <c r="AX107" s="16">
        <v>3.3980000000000001</v>
      </c>
      <c r="AY107" s="16"/>
      <c r="AZ107" s="16"/>
      <c r="BA107" s="16"/>
      <c r="BB107" s="16"/>
      <c r="BC107" s="16"/>
      <c r="BD107" s="16"/>
      <c r="BE107" s="13">
        <v>1.3660000000000001</v>
      </c>
      <c r="BF107" s="27">
        <f t="shared" si="4"/>
        <v>4.7640000000000002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</row>
    <row r="108" spans="1:76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>
        <v>24</v>
      </c>
      <c r="AR108" s="44">
        <v>30.109000000000002</v>
      </c>
      <c r="AS108" s="44"/>
      <c r="AT108" s="16"/>
      <c r="AU108" s="16"/>
      <c r="AV108" s="16"/>
      <c r="AW108" s="16">
        <v>74</v>
      </c>
      <c r="AX108" s="16">
        <v>65.555999999999997</v>
      </c>
      <c r="AY108" s="16"/>
      <c r="AZ108" s="16"/>
      <c r="BA108" s="16"/>
      <c r="BB108" s="16"/>
      <c r="BC108" s="16"/>
      <c r="BD108" s="16"/>
      <c r="BE108" s="13">
        <v>0.83</v>
      </c>
      <c r="BF108" s="27">
        <f t="shared" si="4"/>
        <v>96.49499999999999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</row>
    <row r="109" spans="1:76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>
        <v>16</v>
      </c>
      <c r="AR109" s="44">
        <v>23.527000000000001</v>
      </c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>
        <v>5.6929999999999996</v>
      </c>
      <c r="BF109" s="27">
        <f>D109+F109+H109+J109+L109+N109+P109+R109+T109+V109+X109+Z109+AB109+AD109+AF109+AH109+AJ109+AL109+AN109+AP109+AR109+AT109+AV109+AX109+AZ109+BB109+BD109+BE109</f>
        <v>29.22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</row>
    <row r="110" spans="1:76" s="26" customFormat="1">
      <c r="A110" s="19"/>
      <c r="B110" s="20" t="s">
        <v>42</v>
      </c>
      <c r="C110" s="19">
        <f>SUM(C84:C109)</f>
        <v>14.5</v>
      </c>
      <c r="D110" s="19">
        <f t="shared" ref="D110:BE110" si="7">SUM(D84:D109)</f>
        <v>8.713000000000001</v>
      </c>
      <c r="E110" s="19">
        <f t="shared" si="7"/>
        <v>370</v>
      </c>
      <c r="F110" s="19">
        <f t="shared" si="7"/>
        <v>104.295</v>
      </c>
      <c r="G110" s="19">
        <f t="shared" si="7"/>
        <v>0</v>
      </c>
      <c r="H110" s="19">
        <f t="shared" si="7"/>
        <v>0</v>
      </c>
      <c r="I110" s="19">
        <f t="shared" si="7"/>
        <v>1</v>
      </c>
      <c r="J110" s="19">
        <f t="shared" si="7"/>
        <v>261.89400000000001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3</v>
      </c>
      <c r="T110" s="19">
        <f t="shared" si="7"/>
        <v>4.3120000000000003</v>
      </c>
      <c r="U110" s="19">
        <f t="shared" si="7"/>
        <v>0</v>
      </c>
      <c r="V110" s="19">
        <f t="shared" si="7"/>
        <v>0</v>
      </c>
      <c r="W110" s="19">
        <f t="shared" si="7"/>
        <v>14</v>
      </c>
      <c r="X110" s="19">
        <f t="shared" si="7"/>
        <v>8.1430000000000007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8</v>
      </c>
      <c r="AF110" s="19">
        <f t="shared" si="7"/>
        <v>147.33699999999999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311</v>
      </c>
      <c r="AR110" s="19">
        <f t="shared" si="7"/>
        <v>391.74799999999993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142</v>
      </c>
      <c r="AX110" s="19">
        <f t="shared" si="7"/>
        <v>121.24299999999999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50.122000000000007</v>
      </c>
      <c r="BF110" s="24">
        <f>SUM(BF84:BF109)</f>
        <v>1097.807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</row>
    <row r="111" spans="1:76">
      <c r="A111" s="14"/>
      <c r="B111" s="32" t="s">
        <v>56</v>
      </c>
      <c r="C111" s="33">
        <f t="shared" ref="C111:BE111" si="8">C110+C81+C52+C30</f>
        <v>40.299999999999997</v>
      </c>
      <c r="D111" s="27">
        <f t="shared" si="8"/>
        <v>26.111999999999998</v>
      </c>
      <c r="E111" s="33">
        <f t="shared" si="8"/>
        <v>1070</v>
      </c>
      <c r="F111" s="34">
        <f t="shared" si="8"/>
        <v>305.803</v>
      </c>
      <c r="G111" s="33">
        <f t="shared" si="8"/>
        <v>0</v>
      </c>
      <c r="H111" s="27">
        <f t="shared" si="8"/>
        <v>0</v>
      </c>
      <c r="I111" s="33">
        <f t="shared" si="8"/>
        <v>3</v>
      </c>
      <c r="J111" s="27">
        <f t="shared" si="8"/>
        <v>567.40300000000002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70</v>
      </c>
      <c r="R111" s="34">
        <f t="shared" si="8"/>
        <v>99.653000000000006</v>
      </c>
      <c r="S111" s="33">
        <f t="shared" si="8"/>
        <v>8</v>
      </c>
      <c r="T111" s="27">
        <f t="shared" si="8"/>
        <v>12.083</v>
      </c>
      <c r="U111" s="33">
        <f t="shared" si="8"/>
        <v>7</v>
      </c>
      <c r="V111" s="27">
        <f t="shared" si="8"/>
        <v>8.282</v>
      </c>
      <c r="W111" s="33">
        <f t="shared" si="8"/>
        <v>21</v>
      </c>
      <c r="X111" s="27">
        <f t="shared" si="8"/>
        <v>23.859000000000002</v>
      </c>
      <c r="Y111" s="33">
        <f t="shared" si="8"/>
        <v>25.5</v>
      </c>
      <c r="Z111" s="27">
        <f t="shared" si="8"/>
        <v>52.009</v>
      </c>
      <c r="AA111" s="33">
        <f t="shared" si="8"/>
        <v>13.77</v>
      </c>
      <c r="AB111" s="27">
        <f t="shared" si="8"/>
        <v>14.82</v>
      </c>
      <c r="AC111" s="33">
        <f t="shared" si="8"/>
        <v>1</v>
      </c>
      <c r="AD111" s="27">
        <f t="shared" si="8"/>
        <v>0.84</v>
      </c>
      <c r="AE111" s="33">
        <f t="shared" si="8"/>
        <v>8</v>
      </c>
      <c r="AF111" s="27">
        <f t="shared" si="8"/>
        <v>147.33699999999999</v>
      </c>
      <c r="AG111" s="33">
        <f t="shared" si="8"/>
        <v>3</v>
      </c>
      <c r="AH111" s="27">
        <f t="shared" si="8"/>
        <v>5.1609999999999996</v>
      </c>
      <c r="AI111" s="33">
        <f t="shared" si="8"/>
        <v>107</v>
      </c>
      <c r="AJ111" s="27">
        <f t="shared" si="8"/>
        <v>314.54899999999998</v>
      </c>
      <c r="AK111" s="33">
        <f t="shared" si="8"/>
        <v>76</v>
      </c>
      <c r="AL111" s="27">
        <f t="shared" si="8"/>
        <v>287.18099999999998</v>
      </c>
      <c r="AM111" s="33">
        <f t="shared" si="8"/>
        <v>2</v>
      </c>
      <c r="AN111" s="27">
        <f t="shared" si="8"/>
        <v>3.1459999999999999</v>
      </c>
      <c r="AO111" s="33">
        <f t="shared" si="8"/>
        <v>0</v>
      </c>
      <c r="AP111" s="27">
        <f t="shared" si="8"/>
        <v>0</v>
      </c>
      <c r="AQ111" s="33">
        <f t="shared" si="8"/>
        <v>845</v>
      </c>
      <c r="AR111" s="27">
        <f t="shared" si="8"/>
        <v>1152.9579999999999</v>
      </c>
      <c r="AS111" s="33">
        <f t="shared" si="8"/>
        <v>0</v>
      </c>
      <c r="AT111" s="27">
        <f t="shared" si="8"/>
        <v>0</v>
      </c>
      <c r="AU111" s="33">
        <f t="shared" si="8"/>
        <v>8</v>
      </c>
      <c r="AV111" s="27">
        <f t="shared" si="8"/>
        <v>0.79300000000000004</v>
      </c>
      <c r="AW111" s="33">
        <f t="shared" si="8"/>
        <v>219</v>
      </c>
      <c r="AX111" s="27">
        <f t="shared" si="8"/>
        <v>182.25199999999998</v>
      </c>
      <c r="AY111" s="35">
        <f t="shared" si="8"/>
        <v>1</v>
      </c>
      <c r="AZ111" s="27">
        <f t="shared" si="8"/>
        <v>0.65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296.94200000000001</v>
      </c>
      <c r="BF111" s="27">
        <f>BF110+BF81+BF52+BF30</f>
        <v>3501.8329999999996</v>
      </c>
      <c r="BG111" s="36"/>
      <c r="BH111" s="36"/>
    </row>
    <row r="112" spans="1:76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G113"/>
  <sheetViews>
    <sheetView workbookViewId="0">
      <pane xSplit="2" ySplit="3" topLeftCell="AP100" activePane="bottomRight" state="frozen"/>
      <selection pane="topRight" activeCell="C1" sqref="C1"/>
      <selection pane="bottomLeft" activeCell="A4" sqref="A4"/>
      <selection pane="bottomRight" activeCell="R103" sqref="R103"/>
    </sheetView>
  </sheetViews>
  <sheetFormatPr defaultRowHeight="12.75"/>
  <cols>
    <col min="1" max="1" width="3" style="1" bestFit="1" customWidth="1"/>
    <col min="2" max="2" width="27" style="1" customWidth="1"/>
    <col min="3" max="3" width="4.5703125" style="1" customWidth="1"/>
    <col min="4" max="4" width="6.5703125" style="1" customWidth="1"/>
    <col min="5" max="5" width="5.42578125" style="1" customWidth="1"/>
    <col min="6" max="6" width="6.42578125" style="1" customWidth="1"/>
    <col min="7" max="7" width="5.5703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8.5703125" style="1" customWidth="1"/>
    <col min="58" max="60" width="9.140625" style="2"/>
    <col min="61" max="85" width="9.140625" style="40"/>
    <col min="86" max="16384" width="9.140625" style="3"/>
  </cols>
  <sheetData>
    <row r="1" spans="1:85" ht="13.5" thickBot="1"/>
    <row r="2" spans="1:85" s="9" customFormat="1" ht="48.75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84" t="s">
        <v>21</v>
      </c>
      <c r="AV2" s="185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</row>
    <row r="3" spans="1:85" s="9" customFormat="1" ht="19.5" customHeigh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1:85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</row>
    <row r="5" spans="1:85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>
        <v>1</v>
      </c>
      <c r="AX5" s="16">
        <v>0.82</v>
      </c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0.82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</row>
    <row r="6" spans="1:85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85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</row>
    <row r="8" spans="1:85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1:85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</row>
    <row r="10" spans="1:85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</row>
    <row r="11" spans="1:85" s="18" customFormat="1">
      <c r="A11" s="13">
        <v>8</v>
      </c>
      <c r="B11" s="14" t="s">
        <v>170</v>
      </c>
      <c r="C11" s="16">
        <v>24</v>
      </c>
      <c r="D11" s="16">
        <v>13.552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13.552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</row>
    <row r="12" spans="1:85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>
        <v>92</v>
      </c>
      <c r="AL12" s="16">
        <v>202.571</v>
      </c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202.571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</row>
    <row r="13" spans="1:85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0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</row>
    <row r="14" spans="1:85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 t="s">
        <v>200</v>
      </c>
      <c r="J14" s="16">
        <v>212.422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>
        <v>7</v>
      </c>
      <c r="AX14" s="16">
        <v>4.0140000000000002</v>
      </c>
      <c r="AY14" s="16"/>
      <c r="AZ14" s="16"/>
      <c r="BA14" s="16"/>
      <c r="BB14" s="16"/>
      <c r="BC14" s="16"/>
      <c r="BD14" s="16"/>
      <c r="BE14" s="13">
        <v>0.27200000000000002</v>
      </c>
      <c r="BF14" s="15">
        <f t="shared" si="0"/>
        <v>216.708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</row>
    <row r="15" spans="1:85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 t="s">
        <v>201</v>
      </c>
      <c r="J15" s="16">
        <v>228.65899999999999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2</v>
      </c>
      <c r="AH15" s="16">
        <v>1.623</v>
      </c>
      <c r="AI15" s="16">
        <v>13</v>
      </c>
      <c r="AJ15" s="16">
        <v>19.007000000000001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249.28899999999999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</row>
    <row r="16" spans="1:85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3</v>
      </c>
      <c r="AJ16" s="16">
        <v>4.8360000000000003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1</v>
      </c>
      <c r="AX16" s="16">
        <v>0.53800000000000003</v>
      </c>
      <c r="AY16" s="16"/>
      <c r="AZ16" s="16"/>
      <c r="BA16" s="16"/>
      <c r="BB16" s="16"/>
      <c r="BC16" s="16"/>
      <c r="BD16" s="16"/>
      <c r="BE16" s="13"/>
      <c r="BF16" s="15">
        <f t="shared" si="0"/>
        <v>5.3740000000000006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</row>
    <row r="17" spans="1:85" s="18" customFormat="1" ht="15.75" customHeight="1">
      <c r="A17" s="13">
        <v>14</v>
      </c>
      <c r="B17" s="14" t="s">
        <v>36</v>
      </c>
      <c r="C17" s="16"/>
      <c r="D17" s="16"/>
      <c r="E17" s="16">
        <f>32+159.8</f>
        <v>191.8</v>
      </c>
      <c r="F17" s="16">
        <f>8.602+42.954</f>
        <v>51.555999999999997</v>
      </c>
      <c r="G17" s="16">
        <v>52</v>
      </c>
      <c r="H17" s="16">
        <v>19.204999999999998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70.760999999999996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</row>
    <row r="18" spans="1:85" s="18" customFormat="1" ht="15.75" customHeight="1">
      <c r="A18" s="13">
        <v>15</v>
      </c>
      <c r="B18" s="14" t="s">
        <v>175</v>
      </c>
      <c r="C18" s="16"/>
      <c r="D18" s="16"/>
      <c r="E18" s="16">
        <f>51+159.8</f>
        <v>210.8</v>
      </c>
      <c r="F18" s="87">
        <f>6.989+6.72+42.954</f>
        <v>56.662999999999997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56.662999999999997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</row>
    <row r="19" spans="1:85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>
        <v>1</v>
      </c>
      <c r="AX19" s="16">
        <v>0.53800000000000003</v>
      </c>
      <c r="AY19" s="16"/>
      <c r="AZ19" s="16"/>
      <c r="BA19" s="16"/>
      <c r="BB19" s="16"/>
      <c r="BC19" s="16"/>
      <c r="BD19" s="16"/>
      <c r="BE19" s="13">
        <v>0.27200000000000002</v>
      </c>
      <c r="BF19" s="15">
        <f t="shared" si="0"/>
        <v>0.81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</row>
    <row r="20" spans="1:85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0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</row>
    <row r="21" spans="1:85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</row>
    <row r="22" spans="1:85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4</v>
      </c>
      <c r="AJ22" s="16">
        <v>5.7889999999999997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>
        <v>1</v>
      </c>
      <c r="AX22" s="16">
        <v>0.253</v>
      </c>
      <c r="AY22" s="16"/>
      <c r="AZ22" s="16"/>
      <c r="BA22" s="16"/>
      <c r="BB22" s="16"/>
      <c r="BC22" s="16"/>
      <c r="BD22" s="16"/>
      <c r="BE22" s="13"/>
      <c r="BF22" s="15">
        <f t="shared" si="0"/>
        <v>6.0419999999999998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</row>
    <row r="23" spans="1:85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</row>
    <row r="24" spans="1:85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</row>
    <row r="25" spans="1:85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</row>
    <row r="26" spans="1:85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</row>
    <row r="27" spans="1:85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</row>
    <row r="28" spans="1:85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</row>
    <row r="29" spans="1:85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v>1</v>
      </c>
      <c r="AR29" s="16">
        <v>0.68300000000000005</v>
      </c>
      <c r="AS29" s="16"/>
      <c r="AT29" s="16"/>
      <c r="AU29" s="16"/>
      <c r="AV29" s="16"/>
      <c r="AW29" s="16">
        <v>3</v>
      </c>
      <c r="AX29" s="16">
        <v>1.615</v>
      </c>
      <c r="AY29" s="16"/>
      <c r="AZ29" s="16"/>
      <c r="BA29" s="16"/>
      <c r="BB29" s="16"/>
      <c r="BC29" s="16"/>
      <c r="BD29" s="16"/>
      <c r="BE29" s="13"/>
      <c r="BF29" s="15">
        <f t="shared" si="0"/>
        <v>2.298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</row>
    <row r="30" spans="1:85" s="26" customFormat="1" ht="15.75" customHeight="1" thickBot="1">
      <c r="A30" s="19"/>
      <c r="B30" s="20" t="s">
        <v>42</v>
      </c>
      <c r="C30" s="19"/>
      <c r="D30" s="21">
        <f>SUM(D4:D29)</f>
        <v>13.552</v>
      </c>
      <c r="E30" s="22">
        <f>SUM(E4:E29)</f>
        <v>402.6</v>
      </c>
      <c r="F30" s="21">
        <f>SUM(F4:F29)</f>
        <v>108.21899999999999</v>
      </c>
      <c r="G30" s="21">
        <f t="shared" ref="G30:BF30" si="1">SUM(G4:G29)</f>
        <v>52</v>
      </c>
      <c r="H30" s="21">
        <f t="shared" si="1"/>
        <v>19.204999999999998</v>
      </c>
      <c r="I30" s="21">
        <f t="shared" si="1"/>
        <v>0</v>
      </c>
      <c r="J30" s="21">
        <f t="shared" si="1"/>
        <v>441.08100000000002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2</v>
      </c>
      <c r="AH30" s="21">
        <f t="shared" si="1"/>
        <v>1.623</v>
      </c>
      <c r="AI30" s="23">
        <f t="shared" si="1"/>
        <v>20</v>
      </c>
      <c r="AJ30" s="21">
        <f t="shared" si="1"/>
        <v>29.632000000000005</v>
      </c>
      <c r="AK30" s="23">
        <f t="shared" si="1"/>
        <v>92</v>
      </c>
      <c r="AL30" s="21">
        <f t="shared" si="1"/>
        <v>202.571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1</v>
      </c>
      <c r="AR30" s="21">
        <f t="shared" si="1"/>
        <v>0.68300000000000005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14</v>
      </c>
      <c r="AX30" s="21">
        <f t="shared" si="1"/>
        <v>7.7780000000000014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0.54400000000000004</v>
      </c>
      <c r="BF30" s="24">
        <f t="shared" si="1"/>
        <v>824.88799999999992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</row>
    <row r="31" spans="1:85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</row>
    <row r="32" spans="1:85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</row>
    <row r="33" spans="1:85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</row>
    <row r="34" spans="1:85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0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</row>
    <row r="35" spans="1:85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</row>
    <row r="36" spans="1:85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5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5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3</v>
      </c>
      <c r="X38" s="16">
        <v>12.823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0.222</v>
      </c>
      <c r="BF38" s="27">
        <f t="shared" si="0"/>
        <v>13.045</v>
      </c>
      <c r="BG38" s="13"/>
      <c r="BH38" s="17"/>
    </row>
    <row r="39" spans="1:85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5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3</v>
      </c>
      <c r="R40" s="16">
        <v>2.4609999999999999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v>1</v>
      </c>
      <c r="AR40" s="16">
        <v>0.68300000000000005</v>
      </c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3.1440000000000001</v>
      </c>
      <c r="BG40" s="13"/>
      <c r="BH40" s="17"/>
    </row>
    <row r="41" spans="1:85">
      <c r="A41" s="13">
        <v>35</v>
      </c>
      <c r="B41" s="14" t="s">
        <v>46</v>
      </c>
      <c r="C41" s="16"/>
      <c r="D41" s="16"/>
      <c r="E41" s="16"/>
      <c r="F41" s="16"/>
      <c r="G41" s="16">
        <v>6</v>
      </c>
      <c r="H41" s="16">
        <v>4.1900000000000004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2</v>
      </c>
      <c r="X41" s="16">
        <v>6.407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10.597000000000001</v>
      </c>
      <c r="BG41" s="13"/>
      <c r="BH41" s="17"/>
    </row>
    <row r="42" spans="1:85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1</v>
      </c>
      <c r="Z42" s="16">
        <v>0.72499999999999998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0.72499999999999998</v>
      </c>
      <c r="BG42" s="13"/>
      <c r="BH42" s="17"/>
    </row>
    <row r="43" spans="1:85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5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5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9"/>
      <c r="BH45" s="17"/>
    </row>
    <row r="46" spans="1:85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0</v>
      </c>
      <c r="BG46" s="13"/>
      <c r="BH46" s="17"/>
    </row>
    <row r="47" spans="1:85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>
        <v>17</v>
      </c>
      <c r="AX47" s="16">
        <v>14.12</v>
      </c>
      <c r="AY47" s="16"/>
      <c r="AZ47" s="16"/>
      <c r="BA47" s="16"/>
      <c r="BB47" s="16"/>
      <c r="BC47" s="16"/>
      <c r="BD47" s="16"/>
      <c r="BE47" s="16">
        <v>4.4740000000000002</v>
      </c>
      <c r="BF47" s="27">
        <f t="shared" si="0"/>
        <v>18.594000000000001</v>
      </c>
      <c r="BG47" s="13"/>
      <c r="BH47" s="17"/>
    </row>
    <row r="48" spans="1:85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2</v>
      </c>
      <c r="T48" s="16">
        <v>6.0880000000000001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>
        <v>18</v>
      </c>
      <c r="AX48" s="16">
        <v>14.95</v>
      </c>
      <c r="AY48" s="16"/>
      <c r="AZ48" s="16"/>
      <c r="BA48" s="16"/>
      <c r="BB48" s="16"/>
      <c r="BC48" s="16"/>
      <c r="BD48" s="16"/>
      <c r="BE48" s="16">
        <v>1.026</v>
      </c>
      <c r="BF48" s="27">
        <f t="shared" si="0"/>
        <v>22.064</v>
      </c>
      <c r="BG48" s="13"/>
      <c r="BH48" s="17"/>
    </row>
    <row r="49" spans="1:85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v>2</v>
      </c>
      <c r="X49" s="16">
        <v>5.9509999999999996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4.9080000000000004</v>
      </c>
      <c r="BF49" s="27">
        <f t="shared" si="0"/>
        <v>10.859</v>
      </c>
      <c r="BG49" s="13"/>
      <c r="BH49" s="17"/>
    </row>
    <row r="50" spans="1:85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1</v>
      </c>
      <c r="X50" s="16">
        <v>4.056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>
        <v>1</v>
      </c>
      <c r="AP50" s="16">
        <v>4.8380000000000001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f>10.381+31.55</f>
        <v>41.930999999999997</v>
      </c>
      <c r="BF50" s="27">
        <f t="shared" si="0"/>
        <v>50.824999999999996</v>
      </c>
      <c r="BG50" s="13"/>
      <c r="BH50" s="17"/>
    </row>
    <row r="51" spans="1:85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85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6</v>
      </c>
      <c r="H52" s="19">
        <f t="shared" si="2"/>
        <v>4.1900000000000004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2.4609999999999999</v>
      </c>
      <c r="S52" s="19">
        <f t="shared" ref="S52:BE52" si="3">SUM(S33:S51)</f>
        <v>2</v>
      </c>
      <c r="T52" s="19">
        <f t="shared" si="3"/>
        <v>6.0880000000000001</v>
      </c>
      <c r="U52" s="19">
        <f t="shared" si="3"/>
        <v>0</v>
      </c>
      <c r="V52" s="19">
        <f t="shared" si="3"/>
        <v>0</v>
      </c>
      <c r="W52" s="19">
        <f t="shared" si="3"/>
        <v>8</v>
      </c>
      <c r="X52" s="19">
        <f t="shared" si="3"/>
        <v>29.237000000000002</v>
      </c>
      <c r="Y52" s="19">
        <f t="shared" si="3"/>
        <v>1</v>
      </c>
      <c r="Z52" s="19">
        <f t="shared" si="3"/>
        <v>0.72499999999999998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1</v>
      </c>
      <c r="AP52" s="19">
        <f t="shared" si="3"/>
        <v>4.8380000000000001</v>
      </c>
      <c r="AQ52" s="19">
        <f t="shared" si="3"/>
        <v>1</v>
      </c>
      <c r="AR52" s="19">
        <f t="shared" si="3"/>
        <v>0.68300000000000005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35</v>
      </c>
      <c r="AX52" s="19">
        <f t="shared" si="3"/>
        <v>29.07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52.561</v>
      </c>
      <c r="BF52" s="24">
        <f>SUM(BF33:BF51)</f>
        <v>129.85300000000001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</row>
    <row r="53" spans="1:85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</row>
    <row r="54" spans="1:85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</row>
    <row r="55" spans="1:85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1</v>
      </c>
      <c r="P55" s="16">
        <v>2.2799999999999998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>
        <v>1</v>
      </c>
      <c r="AR55" s="44">
        <v>1.542</v>
      </c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17">
        <f t="shared" si="0"/>
        <v>3.8220000000000001</v>
      </c>
      <c r="BG55" s="28"/>
      <c r="BH55" s="17"/>
    </row>
    <row r="56" spans="1:85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>
        <v>6</v>
      </c>
      <c r="AN56" s="16">
        <v>7.0759999999999996</v>
      </c>
      <c r="AO56" s="16"/>
      <c r="AP56" s="16"/>
      <c r="AQ56" s="44">
        <v>13</v>
      </c>
      <c r="AR56" s="44">
        <v>11.166</v>
      </c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>
        <v>3.7210000000000001</v>
      </c>
      <c r="BF56" s="17">
        <f t="shared" si="0"/>
        <v>21.963000000000001</v>
      </c>
      <c r="BG56" s="28"/>
      <c r="BH56" s="17"/>
    </row>
    <row r="57" spans="1:85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0.7</v>
      </c>
      <c r="AB57" s="16">
        <v>0.61199999999999999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>
        <v>2</v>
      </c>
      <c r="AR57" s="44">
        <v>3.0840000000000001</v>
      </c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>
        <v>0.53200000000000003</v>
      </c>
      <c r="BF57" s="17">
        <f t="shared" si="0"/>
        <v>4.2279999999999998</v>
      </c>
      <c r="BG57" s="28"/>
      <c r="BH57" s="17"/>
    </row>
    <row r="58" spans="1:85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5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5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0</v>
      </c>
      <c r="BG60" s="28"/>
      <c r="BH60" s="14"/>
    </row>
    <row r="61" spans="1:85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>
        <v>2</v>
      </c>
      <c r="AR61" s="44">
        <v>1.367</v>
      </c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>
        <v>2.5920000000000001</v>
      </c>
      <c r="BF61" s="27">
        <f t="shared" si="0"/>
        <v>3.9590000000000001</v>
      </c>
      <c r="BG61" s="28"/>
      <c r="BH61" s="14"/>
    </row>
    <row r="62" spans="1:85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1.1000000000000001</v>
      </c>
      <c r="AB62" s="16">
        <v>5.1100000000000003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>
        <v>1</v>
      </c>
      <c r="AN62" s="16">
        <v>1.534</v>
      </c>
      <c r="AO62" s="16"/>
      <c r="AP62" s="16"/>
      <c r="AQ62" s="44">
        <v>1</v>
      </c>
      <c r="AR62" s="44">
        <v>4.5510000000000002</v>
      </c>
      <c r="AS62" s="44"/>
      <c r="AT62" s="16"/>
      <c r="AU62" s="16"/>
      <c r="AV62" s="16"/>
      <c r="AW62" s="16">
        <v>1</v>
      </c>
      <c r="AX62" s="16">
        <v>4.1539999999999999</v>
      </c>
      <c r="AY62" s="16"/>
      <c r="AZ62" s="42"/>
      <c r="BA62" s="42"/>
      <c r="BB62" s="42"/>
      <c r="BC62" s="42"/>
      <c r="BD62" s="42"/>
      <c r="BE62" s="29"/>
      <c r="BF62" s="27">
        <f t="shared" si="0"/>
        <v>15.349</v>
      </c>
      <c r="BG62" s="28"/>
      <c r="BH62" s="14"/>
    </row>
    <row r="63" spans="1:85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0</v>
      </c>
      <c r="BG63" s="28"/>
      <c r="BH63" s="17"/>
    </row>
    <row r="64" spans="1:85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>
        <v>19.324000000000002</v>
      </c>
      <c r="BF64" s="27">
        <f t="shared" si="0"/>
        <v>19.324000000000002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 t="s">
        <v>202</v>
      </c>
      <c r="J65" s="16">
        <v>290.81599999999997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>
        <v>1</v>
      </c>
      <c r="AP65" s="16">
        <v>3.2</v>
      </c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294.01599999999996</v>
      </c>
      <c r="BG65" s="28"/>
      <c r="BH65" s="17"/>
    </row>
    <row r="66" spans="1:60" ht="15.75" customHeight="1">
      <c r="A66" s="14">
        <v>12</v>
      </c>
      <c r="B66" s="14" t="s">
        <v>145</v>
      </c>
      <c r="C66" s="16">
        <v>2.2999999999999998</v>
      </c>
      <c r="D66" s="16">
        <v>1.286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>
        <v>6</v>
      </c>
      <c r="AN66" s="42">
        <v>6.81</v>
      </c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>
        <v>1.542</v>
      </c>
      <c r="BF66" s="27">
        <f t="shared" si="0"/>
        <v>9.6379999999999999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>
        <v>1.5129999999999999</v>
      </c>
      <c r="BF67" s="27">
        <f t="shared" si="0"/>
        <v>1.5129999999999999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 t="s">
        <v>201</v>
      </c>
      <c r="J68" s="16">
        <v>96.727999999999994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96.727999999999994</v>
      </c>
      <c r="BG68" s="28"/>
      <c r="BH68" s="17"/>
    </row>
    <row r="69" spans="1:60" ht="15.75" customHeight="1">
      <c r="A69" s="14">
        <v>15</v>
      </c>
      <c r="B69" s="14" t="s">
        <v>148</v>
      </c>
      <c r="C69" s="16">
        <v>8.6999999999999993</v>
      </c>
      <c r="D69" s="16">
        <v>4.7030000000000003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4.7030000000000003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>
        <v>23</v>
      </c>
      <c r="D71" s="16">
        <v>12.785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8</v>
      </c>
      <c r="AB71" s="16">
        <v>2.7029999999999998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15.488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>
        <v>21.605</v>
      </c>
      <c r="BF72" s="27">
        <f t="shared" si="4"/>
        <v>21.605</v>
      </c>
      <c r="BG72" s="28"/>
      <c r="BH72" s="17"/>
    </row>
    <row r="73" spans="1:60" ht="15.75" customHeight="1">
      <c r="A73" s="14">
        <v>19</v>
      </c>
      <c r="B73" s="14" t="s">
        <v>151</v>
      </c>
      <c r="C73" s="16">
        <v>5</v>
      </c>
      <c r="D73" s="16">
        <v>3.742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6</v>
      </c>
      <c r="AN73" s="42">
        <v>3.42</v>
      </c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/>
      <c r="BF73" s="27">
        <f t="shared" si="4"/>
        <v>7.1619999999999999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0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>
        <v>4</v>
      </c>
      <c r="AR75" s="44">
        <v>3.1960000000000002</v>
      </c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3.1960000000000002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>
        <v>12</v>
      </c>
      <c r="AL79" s="16">
        <v>7.1</v>
      </c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7.1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5" s="26" customFormat="1" ht="15.75" customHeight="1" thickBot="1">
      <c r="A81" s="19"/>
      <c r="B81" s="20" t="s">
        <v>42</v>
      </c>
      <c r="C81" s="19">
        <f t="shared" ref="C81:I81" si="5">SUM(C55:C80)</f>
        <v>39</v>
      </c>
      <c r="D81" s="19">
        <f t="shared" si="5"/>
        <v>22.516000000000002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387.54399999999998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1</v>
      </c>
      <c r="P81" s="19">
        <f t="shared" si="6"/>
        <v>2.2799999999999998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9.8000000000000007</v>
      </c>
      <c r="AB81" s="19">
        <f t="shared" si="6"/>
        <v>8.4250000000000007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12</v>
      </c>
      <c r="AL81" s="19">
        <f t="shared" si="6"/>
        <v>7.1</v>
      </c>
      <c r="AM81" s="19">
        <f t="shared" si="6"/>
        <v>19</v>
      </c>
      <c r="AN81" s="19">
        <f t="shared" si="6"/>
        <v>18.839999999999996</v>
      </c>
      <c r="AO81" s="19">
        <f t="shared" si="6"/>
        <v>1</v>
      </c>
      <c r="AP81" s="19">
        <f t="shared" si="6"/>
        <v>3.2</v>
      </c>
      <c r="AQ81" s="19">
        <f t="shared" si="6"/>
        <v>23</v>
      </c>
      <c r="AR81" s="19">
        <f t="shared" si="6"/>
        <v>24.906000000000002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1</v>
      </c>
      <c r="AX81" s="19">
        <f t="shared" si="6"/>
        <v>4.1539999999999999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50.829000000000008</v>
      </c>
      <c r="BF81" s="24">
        <f>SUM(BF55:BF80)</f>
        <v>529.79399999999998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</row>
    <row r="82" spans="1:85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</row>
    <row r="83" spans="1:85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</row>
    <row r="84" spans="1:85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27">
        <f t="shared" si="4"/>
        <v>0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</row>
    <row r="85" spans="1:85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>
        <v>5</v>
      </c>
      <c r="AR85" s="44">
        <v>7.82</v>
      </c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>
        <v>11.638999999999999</v>
      </c>
      <c r="BF85" s="27">
        <f t="shared" si="4"/>
        <v>19.459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</row>
    <row r="86" spans="1:85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 t="s">
        <v>203</v>
      </c>
      <c r="J86" s="16">
        <v>287.36900000000003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287.36900000000003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</row>
    <row r="87" spans="1:85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27">
        <f t="shared" si="4"/>
        <v>0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</row>
    <row r="88" spans="1:85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4"/>
        <v>0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</row>
    <row r="89" spans="1:85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0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</row>
    <row r="90" spans="1:85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27">
        <f t="shared" si="4"/>
        <v>0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</row>
    <row r="91" spans="1:85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0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</row>
    <row r="92" spans="1:85" ht="15.75" customHeight="1">
      <c r="A92" s="13">
        <v>9</v>
      </c>
      <c r="B92" s="30" t="s">
        <v>119</v>
      </c>
      <c r="C92" s="16">
        <v>2</v>
      </c>
      <c r="D92" s="16">
        <v>0.73499999999999999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>
        <v>3</v>
      </c>
      <c r="AR92" s="44">
        <v>1.1379999999999999</v>
      </c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1.8729999999999998</v>
      </c>
      <c r="BG92" s="28"/>
      <c r="BH92" s="17"/>
    </row>
    <row r="93" spans="1:85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0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</row>
    <row r="94" spans="1:85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0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</row>
    <row r="95" spans="1:85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0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</row>
    <row r="96" spans="1:85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0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</row>
    <row r="97" spans="1:85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4"/>
        <v>0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</row>
    <row r="98" spans="1:85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/>
      <c r="AR98" s="44"/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0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</row>
    <row r="99" spans="1:85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0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</row>
    <row r="100" spans="1:85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0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</row>
    <row r="101" spans="1:85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4"/>
        <v>0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</row>
    <row r="102" spans="1:85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/>
      <c r="AR102" s="44"/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0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</row>
    <row r="103" spans="1:85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0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</row>
    <row r="104" spans="1:85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0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</row>
    <row r="105" spans="1:85" s="18" customFormat="1">
      <c r="A105" s="13">
        <v>22</v>
      </c>
      <c r="B105" s="30" t="s">
        <v>132</v>
      </c>
      <c r="C105" s="16">
        <v>1</v>
      </c>
      <c r="D105" s="16">
        <v>1.2689999999999999</v>
      </c>
      <c r="E105" s="16"/>
      <c r="F105" s="16"/>
      <c r="G105" s="16"/>
      <c r="H105" s="16"/>
      <c r="I105" s="16" t="s">
        <v>204</v>
      </c>
      <c r="J105" s="16">
        <v>203.577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>
        <f>0.467</f>
        <v>0.46700000000000003</v>
      </c>
      <c r="BF105" s="27">
        <f t="shared" si="4"/>
        <v>205.31300000000002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</row>
    <row r="106" spans="1:85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0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</row>
    <row r="107" spans="1:85" s="18" customFormat="1">
      <c r="A107" s="13">
        <v>24</v>
      </c>
      <c r="B107" s="30" t="s">
        <v>53</v>
      </c>
      <c r="C107" s="16"/>
      <c r="D107" s="16"/>
      <c r="E107" s="16">
        <v>47</v>
      </c>
      <c r="F107" s="87">
        <v>12.632999999999999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4"/>
        <v>12.632999999999999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</row>
    <row r="108" spans="1:85" s="18" customFormat="1">
      <c r="A108" s="13">
        <v>25</v>
      </c>
      <c r="B108" s="30" t="s">
        <v>54</v>
      </c>
      <c r="C108" s="16"/>
      <c r="D108" s="16"/>
      <c r="E108" s="16">
        <v>29.3</v>
      </c>
      <c r="F108" s="16">
        <v>7.8760000000000003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/>
      <c r="BF108" s="27">
        <f t="shared" si="4"/>
        <v>7.8760000000000003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</row>
    <row r="109" spans="1:85" s="18" customFormat="1">
      <c r="A109" s="13">
        <v>26</v>
      </c>
      <c r="B109" s="30" t="s">
        <v>55</v>
      </c>
      <c r="C109" s="16">
        <v>69</v>
      </c>
      <c r="D109" s="16">
        <v>36.729999999999997</v>
      </c>
      <c r="E109" s="16">
        <f>9+43.1</f>
        <v>52.1</v>
      </c>
      <c r="F109" s="42">
        <f>2.419+11.585</f>
        <v>14.004000000000001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50.733999999999995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</row>
    <row r="110" spans="1:85" s="26" customFormat="1">
      <c r="A110" s="19"/>
      <c r="B110" s="20" t="s">
        <v>42</v>
      </c>
      <c r="C110" s="19">
        <f>SUM(C84:C109)</f>
        <v>72</v>
      </c>
      <c r="D110" s="19">
        <f t="shared" ref="D110:BE110" si="7">SUM(D84:D109)</f>
        <v>38.733999999999995</v>
      </c>
      <c r="E110" s="19">
        <f t="shared" si="7"/>
        <v>128.4</v>
      </c>
      <c r="F110" s="21">
        <f t="shared" si="7"/>
        <v>34.513000000000005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490.94600000000003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0</v>
      </c>
      <c r="T110" s="19">
        <f t="shared" si="7"/>
        <v>0</v>
      </c>
      <c r="U110" s="19">
        <f t="shared" si="7"/>
        <v>0</v>
      </c>
      <c r="V110" s="19">
        <f t="shared" si="7"/>
        <v>0</v>
      </c>
      <c r="W110" s="19">
        <f t="shared" si="7"/>
        <v>0</v>
      </c>
      <c r="X110" s="19">
        <f t="shared" si="7"/>
        <v>0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0</v>
      </c>
      <c r="AF110" s="19">
        <f t="shared" si="7"/>
        <v>0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8</v>
      </c>
      <c r="AR110" s="19">
        <f t="shared" si="7"/>
        <v>8.9580000000000002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12.106</v>
      </c>
      <c r="BF110" s="24">
        <f>SUM(BF84:BF109)</f>
        <v>585.25700000000006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</row>
    <row r="111" spans="1:85">
      <c r="A111" s="14"/>
      <c r="B111" s="32" t="s">
        <v>56</v>
      </c>
      <c r="C111" s="33">
        <f t="shared" ref="C111:BE111" si="8">C110+C81+C52+C30</f>
        <v>111</v>
      </c>
      <c r="D111" s="27">
        <f t="shared" si="8"/>
        <v>74.801999999999992</v>
      </c>
      <c r="E111" s="33">
        <f t="shared" si="8"/>
        <v>531</v>
      </c>
      <c r="F111" s="34">
        <f t="shared" si="8"/>
        <v>142.732</v>
      </c>
      <c r="G111" s="33">
        <f t="shared" si="8"/>
        <v>58</v>
      </c>
      <c r="H111" s="27">
        <f t="shared" si="8"/>
        <v>23.395</v>
      </c>
      <c r="I111" s="33">
        <f t="shared" si="8"/>
        <v>0</v>
      </c>
      <c r="J111" s="27">
        <f t="shared" si="8"/>
        <v>1319.5709999999999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1</v>
      </c>
      <c r="P111" s="27">
        <f t="shared" si="8"/>
        <v>2.2799999999999998</v>
      </c>
      <c r="Q111" s="33">
        <f t="shared" si="8"/>
        <v>0</v>
      </c>
      <c r="R111" s="34">
        <f t="shared" si="8"/>
        <v>2.4609999999999999</v>
      </c>
      <c r="S111" s="33">
        <f t="shared" si="8"/>
        <v>2</v>
      </c>
      <c r="T111" s="27">
        <f t="shared" si="8"/>
        <v>6.0880000000000001</v>
      </c>
      <c r="U111" s="33">
        <f t="shared" si="8"/>
        <v>0</v>
      </c>
      <c r="V111" s="27">
        <f t="shared" si="8"/>
        <v>0</v>
      </c>
      <c r="W111" s="33">
        <f t="shared" si="8"/>
        <v>8</v>
      </c>
      <c r="X111" s="27">
        <f t="shared" si="8"/>
        <v>29.237000000000002</v>
      </c>
      <c r="Y111" s="33">
        <f t="shared" si="8"/>
        <v>1</v>
      </c>
      <c r="Z111" s="27">
        <f t="shared" si="8"/>
        <v>0.72499999999999998</v>
      </c>
      <c r="AA111" s="33">
        <f t="shared" si="8"/>
        <v>9.8000000000000007</v>
      </c>
      <c r="AB111" s="27">
        <f t="shared" si="8"/>
        <v>8.4250000000000007</v>
      </c>
      <c r="AC111" s="33">
        <f t="shared" si="8"/>
        <v>0</v>
      </c>
      <c r="AD111" s="27">
        <f t="shared" si="8"/>
        <v>0</v>
      </c>
      <c r="AE111" s="33">
        <f t="shared" si="8"/>
        <v>0</v>
      </c>
      <c r="AF111" s="27">
        <f t="shared" si="8"/>
        <v>0</v>
      </c>
      <c r="AG111" s="33">
        <f t="shared" si="8"/>
        <v>2</v>
      </c>
      <c r="AH111" s="27">
        <f t="shared" si="8"/>
        <v>1.623</v>
      </c>
      <c r="AI111" s="33">
        <f t="shared" si="8"/>
        <v>20</v>
      </c>
      <c r="AJ111" s="27">
        <f t="shared" si="8"/>
        <v>29.632000000000005</v>
      </c>
      <c r="AK111" s="33">
        <f t="shared" si="8"/>
        <v>104</v>
      </c>
      <c r="AL111" s="27">
        <f t="shared" si="8"/>
        <v>209.67099999999999</v>
      </c>
      <c r="AM111" s="33">
        <f t="shared" si="8"/>
        <v>19</v>
      </c>
      <c r="AN111" s="27">
        <f t="shared" si="8"/>
        <v>18.839999999999996</v>
      </c>
      <c r="AO111" s="33">
        <f t="shared" si="8"/>
        <v>2</v>
      </c>
      <c r="AP111" s="27">
        <f t="shared" si="8"/>
        <v>8.0380000000000003</v>
      </c>
      <c r="AQ111" s="33">
        <f t="shared" si="8"/>
        <v>33</v>
      </c>
      <c r="AR111" s="27">
        <f t="shared" si="8"/>
        <v>35.230000000000004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50</v>
      </c>
      <c r="AX111" s="27">
        <f t="shared" si="8"/>
        <v>41.002000000000002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116.04</v>
      </c>
      <c r="BF111" s="27">
        <f>BF110+BF81+BF52+BF30</f>
        <v>2069.7919999999999</v>
      </c>
      <c r="BG111" s="36"/>
      <c r="BH111" s="36"/>
    </row>
    <row r="112" spans="1:85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G113"/>
  <sheetViews>
    <sheetView workbookViewId="0">
      <pane xSplit="2" ySplit="3" topLeftCell="AQ93" activePane="bottomRight" state="frozen"/>
      <selection pane="topRight" activeCell="C1" sqref="C1"/>
      <selection pane="bottomLeft" activeCell="A4" sqref="A4"/>
      <selection pane="bottomRight" activeCell="BE115" sqref="BE114:BE115"/>
    </sheetView>
  </sheetViews>
  <sheetFormatPr defaultRowHeight="12.75"/>
  <cols>
    <col min="1" max="1" width="3" style="1" bestFit="1" customWidth="1"/>
    <col min="2" max="2" width="29.5703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3.5703125" style="1" customWidth="1"/>
    <col min="10" max="10" width="7.85546875" style="1" customWidth="1"/>
    <col min="11" max="11" width="4" style="1" customWidth="1"/>
    <col min="12" max="12" width="7" style="1" customWidth="1"/>
    <col min="13" max="13" width="3.85546875" style="1" customWidth="1"/>
    <col min="14" max="14" width="5.42578125" style="1" customWidth="1"/>
    <col min="15" max="15" width="2.8554687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3.28515625" style="1" customWidth="1"/>
    <col min="42" max="42" width="8" style="1" customWidth="1"/>
    <col min="43" max="43" width="5" style="1" customWidth="1"/>
    <col min="44" max="44" width="9.5703125" style="1" customWidth="1"/>
    <col min="45" max="45" width="3.42578125" style="1" customWidth="1"/>
    <col min="46" max="46" width="6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5" style="1" customWidth="1"/>
    <col min="54" max="54" width="6.85546875" style="1" customWidth="1"/>
    <col min="55" max="55" width="3.85546875" style="1" customWidth="1"/>
    <col min="56" max="56" width="7" style="1" customWidth="1"/>
    <col min="57" max="57" width="7.85546875" style="1" customWidth="1"/>
    <col min="58" max="59" width="9.140625" style="2"/>
    <col min="60" max="60" width="6.140625" style="2" customWidth="1"/>
    <col min="61" max="62" width="5.42578125" style="40" customWidth="1"/>
    <col min="63" max="85" width="9.140625" style="40"/>
    <col min="86" max="16384" width="9.140625" style="3"/>
  </cols>
  <sheetData>
    <row r="1" spans="1:85" ht="13.5" thickBot="1"/>
    <row r="2" spans="1:85" s="9" customFormat="1" ht="61.5" customHeight="1">
      <c r="A2" s="7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100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 t="s">
        <v>98</v>
      </c>
      <c r="BD2" s="175"/>
      <c r="BE2" s="5" t="s">
        <v>59</v>
      </c>
      <c r="BF2" s="6" t="s">
        <v>60</v>
      </c>
      <c r="BG2" s="7" t="s">
        <v>61</v>
      </c>
      <c r="BH2" s="7" t="s">
        <v>96</v>
      </c>
      <c r="BI2" s="67" t="s">
        <v>62</v>
      </c>
      <c r="BJ2" s="8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85" s="9" customFormat="1" ht="20.25" customHeight="1" thickBot="1">
      <c r="A3" s="7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8"/>
      <c r="BJ3" s="68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85" s="18" customFormat="1" ht="22.5" customHeight="1">
      <c r="A4" s="13">
        <v>1</v>
      </c>
      <c r="B4" s="14" t="s">
        <v>33</v>
      </c>
      <c r="C4" s="16">
        <f>июль!C4+авг!C4+сент!C4</f>
        <v>0</v>
      </c>
      <c r="D4" s="16">
        <f>июль!D4+авг!D4+сент!D4</f>
        <v>0</v>
      </c>
      <c r="E4" s="16">
        <f>июль!E4+авг!E4+сент!E4</f>
        <v>0</v>
      </c>
      <c r="F4" s="16">
        <f>июль!F4+авг!F4+сент!F4</f>
        <v>0</v>
      </c>
      <c r="G4" s="16">
        <f>июль!G4+авг!G4+сент!G4</f>
        <v>0</v>
      </c>
      <c r="H4" s="16">
        <f>июль!H4+авг!H4+сент!H4</f>
        <v>0</v>
      </c>
      <c r="I4" s="16">
        <f>июль!I4+авг!I4+сент!I4</f>
        <v>0</v>
      </c>
      <c r="J4" s="16">
        <f>июль!J4+авг!J4+сент!J4</f>
        <v>0</v>
      </c>
      <c r="K4" s="16">
        <f>июль!K4+авг!K4+сент!K4</f>
        <v>0</v>
      </c>
      <c r="L4" s="16">
        <f>июль!L4+авг!L4+сент!L4</f>
        <v>0</v>
      </c>
      <c r="M4" s="16">
        <f>июль!M4+авг!M4+сент!M4</f>
        <v>0</v>
      </c>
      <c r="N4" s="16">
        <f>июль!N4+авг!N4+сент!N4</f>
        <v>0</v>
      </c>
      <c r="O4" s="16">
        <f>июль!O4+авг!O4+сент!O4</f>
        <v>0</v>
      </c>
      <c r="P4" s="16">
        <f>июль!P4+авг!P4+сент!P4</f>
        <v>0</v>
      </c>
      <c r="Q4" s="16">
        <f>июль!Q4+авг!Q4+сент!Q4</f>
        <v>0</v>
      </c>
      <c r="R4" s="16">
        <f>июль!R4+авг!R4+сент!R4</f>
        <v>0</v>
      </c>
      <c r="S4" s="16">
        <f>июль!S4+авг!S4+сент!S4</f>
        <v>0</v>
      </c>
      <c r="T4" s="16">
        <f>июль!T4+авг!T4+сент!T4</f>
        <v>0</v>
      </c>
      <c r="U4" s="16">
        <f>июль!U4+авг!U4+сент!U4</f>
        <v>0</v>
      </c>
      <c r="V4" s="16">
        <f>июль!V4+авг!V4+сент!V4</f>
        <v>0</v>
      </c>
      <c r="W4" s="16">
        <f>июль!W4+авг!W4+сент!W4</f>
        <v>3</v>
      </c>
      <c r="X4" s="16">
        <f>июль!X4+авг!X4+сент!X4</f>
        <v>4.891</v>
      </c>
      <c r="Y4" s="16">
        <f>июль!Y4+авг!Y4+сент!Y4</f>
        <v>0</v>
      </c>
      <c r="Z4" s="16">
        <f>июль!Z4+авг!Z4+сент!Z4</f>
        <v>0</v>
      </c>
      <c r="AA4" s="16">
        <f>июль!AA4+авг!AA4+сент!AA4</f>
        <v>0</v>
      </c>
      <c r="AB4" s="16">
        <f>июль!AB4+авг!AB4+сент!AB4</f>
        <v>0</v>
      </c>
      <c r="AC4" s="16">
        <f>июль!AC4+авг!AC4+сент!AC4</f>
        <v>0</v>
      </c>
      <c r="AD4" s="16">
        <f>июль!AD4+авг!AD4+сент!AD4</f>
        <v>0</v>
      </c>
      <c r="AE4" s="16">
        <f>июль!AE4+авг!AE4+сент!AE4</f>
        <v>0</v>
      </c>
      <c r="AF4" s="16">
        <f>июль!AF4+авг!AF4+сент!AF4</f>
        <v>0</v>
      </c>
      <c r="AG4" s="16">
        <f>июль!AG4+авг!AG4+сент!AG4</f>
        <v>0</v>
      </c>
      <c r="AH4" s="16">
        <f>июль!AH4+авг!AH4+сент!AH4</f>
        <v>0</v>
      </c>
      <c r="AI4" s="16">
        <f>июль!AI4+авг!AI4+сент!AI4</f>
        <v>0</v>
      </c>
      <c r="AJ4" s="16">
        <f>июль!AJ4+авг!AJ4+сент!AJ4</f>
        <v>0</v>
      </c>
      <c r="AK4" s="16">
        <f>июль!AK4+авг!AK4+сент!AK4</f>
        <v>0</v>
      </c>
      <c r="AL4" s="16">
        <f>июль!AL4+авг!AL4+сент!AL4</f>
        <v>0</v>
      </c>
      <c r="AM4" s="16">
        <f>июль!AM4+авг!AM4+сент!AM4</f>
        <v>0</v>
      </c>
      <c r="AN4" s="16">
        <f>июль!AN4+авг!AN4+сент!AN4</f>
        <v>0</v>
      </c>
      <c r="AO4" s="16">
        <f>июль!AO4+авг!AO4+сент!AO4</f>
        <v>0</v>
      </c>
      <c r="AP4" s="16">
        <f>июль!AP4+авг!AP4+сент!AP4</f>
        <v>0</v>
      </c>
      <c r="AQ4" s="16">
        <f>июль!AQ4+авг!AQ4+сент!AQ4</f>
        <v>9</v>
      </c>
      <c r="AR4" s="16">
        <f>июль!AR4+авг!AR4+сент!AR4</f>
        <v>14.366</v>
      </c>
      <c r="AS4" s="16">
        <f>июль!AS4+авг!AS4+сент!AS4</f>
        <v>0</v>
      </c>
      <c r="AT4" s="16">
        <f>июль!AT4+авг!AT4+сент!AT4</f>
        <v>0</v>
      </c>
      <c r="AU4" s="16">
        <f>июль!AU4+авг!AU4+сент!AU4</f>
        <v>0</v>
      </c>
      <c r="AV4" s="16">
        <f>июль!AV4+авг!AV4+сент!AV4</f>
        <v>0</v>
      </c>
      <c r="AW4" s="16">
        <f>июль!AW4+авг!AW4+сент!AW4</f>
        <v>0</v>
      </c>
      <c r="AX4" s="16">
        <f>июль!AX4+авг!AX4+сент!AX4</f>
        <v>0</v>
      </c>
      <c r="AY4" s="16">
        <f>июль!AY4+авг!AY4+сент!AY4</f>
        <v>0</v>
      </c>
      <c r="AZ4" s="16">
        <f>июль!AZ4+авг!AZ4+сент!AZ4</f>
        <v>0</v>
      </c>
      <c r="BA4" s="16">
        <f>июль!BA4+авг!BA4+сент!BA4</f>
        <v>0</v>
      </c>
      <c r="BB4" s="16">
        <f>июль!BB4+авг!BB4+сент!BB4</f>
        <v>0</v>
      </c>
      <c r="BC4" s="16">
        <f>июль!BC4+авг!BC4+сент!BC4</f>
        <v>0</v>
      </c>
      <c r="BD4" s="16">
        <f>июль!BD4+авг!BD4+сент!BD4</f>
        <v>0</v>
      </c>
      <c r="BE4" s="16">
        <f>июль!BE4+авг!BE4+сент!BE4</f>
        <v>3.88</v>
      </c>
      <c r="BF4" s="15">
        <f>D4+F4+H4+J4+L4+N4+P4+R4+T4+V4+X4+Z4+AB4+AD4+AF4+AH4+AJ4+AL4+AN4+AP4+AR4+AT4+AV4+AX4+AZ4+BB4+BD4+BE4</f>
        <v>23.136999999999997</v>
      </c>
      <c r="BG4" s="45"/>
      <c r="BH4" s="17" t="e">
        <f>BF4*100/BG4</f>
        <v>#DIV/0!</v>
      </c>
      <c r="BI4" s="115">
        <v>36</v>
      </c>
      <c r="BJ4" s="16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</row>
    <row r="5" spans="1:85" s="18" customFormat="1" ht="22.5" customHeight="1">
      <c r="A5" s="13">
        <v>2</v>
      </c>
      <c r="B5" s="14" t="s">
        <v>34</v>
      </c>
      <c r="C5" s="16">
        <f>июль!C5+авг!C5+сент!C5</f>
        <v>0</v>
      </c>
      <c r="D5" s="16">
        <f>июль!D5+авг!D5+сент!D5</f>
        <v>0</v>
      </c>
      <c r="E5" s="16">
        <f>июль!E5+авг!E5+сент!E5</f>
        <v>0</v>
      </c>
      <c r="F5" s="16">
        <f>июль!F5+авг!F5+сент!F5</f>
        <v>0</v>
      </c>
      <c r="G5" s="16">
        <f>июль!G5+авг!G5+сент!G5</f>
        <v>0</v>
      </c>
      <c r="H5" s="16">
        <f>июль!H5+авг!H5+сент!H5</f>
        <v>0</v>
      </c>
      <c r="I5" s="16">
        <f>июль!I5+авг!I5+сент!I5</f>
        <v>0</v>
      </c>
      <c r="J5" s="16">
        <f>июль!J5+авг!J5+сент!J5</f>
        <v>0</v>
      </c>
      <c r="K5" s="16">
        <f>июль!K5+авг!K5+сент!K5</f>
        <v>0</v>
      </c>
      <c r="L5" s="16">
        <f>июль!L5+авг!L5+сент!L5</f>
        <v>0</v>
      </c>
      <c r="M5" s="16">
        <f>июль!M5+авг!M5+сент!M5</f>
        <v>0</v>
      </c>
      <c r="N5" s="16">
        <f>июль!N5+авг!N5+сент!N5</f>
        <v>0</v>
      </c>
      <c r="O5" s="16">
        <f>июль!O5+авг!O5+сент!O5</f>
        <v>0</v>
      </c>
      <c r="P5" s="16">
        <f>июль!P5+авг!P5+сент!P5</f>
        <v>0</v>
      </c>
      <c r="Q5" s="16">
        <f>июль!Q5+авг!Q5+сент!Q5</f>
        <v>0</v>
      </c>
      <c r="R5" s="16">
        <f>июль!R5+авг!R5+сент!R5</f>
        <v>0</v>
      </c>
      <c r="S5" s="16">
        <f>июль!S5+авг!S5+сент!S5</f>
        <v>0</v>
      </c>
      <c r="T5" s="16">
        <f>июль!T5+авг!T5+сент!T5</f>
        <v>0</v>
      </c>
      <c r="U5" s="16">
        <f>июль!U5+авг!U5+сент!U5</f>
        <v>0</v>
      </c>
      <c r="V5" s="16">
        <f>июль!V5+авг!V5+сент!V5</f>
        <v>0</v>
      </c>
      <c r="W5" s="16">
        <f>июль!W5+авг!W5+сент!W5</f>
        <v>0</v>
      </c>
      <c r="X5" s="16">
        <f>июль!X5+авг!X5+сент!X5</f>
        <v>0</v>
      </c>
      <c r="Y5" s="16">
        <f>июль!Y5+авг!Y5+сент!Y5</f>
        <v>0</v>
      </c>
      <c r="Z5" s="16">
        <f>июль!Z5+авг!Z5+сент!Z5</f>
        <v>0</v>
      </c>
      <c r="AA5" s="16">
        <f>июль!AA5+авг!AA5+сент!AA5</f>
        <v>0</v>
      </c>
      <c r="AB5" s="16">
        <f>июль!AB5+авг!AB5+сент!AB5</f>
        <v>0</v>
      </c>
      <c r="AC5" s="16">
        <f>июль!AC5+авг!AC5+сент!AC5</f>
        <v>0</v>
      </c>
      <c r="AD5" s="16">
        <f>июль!AD5+авг!AD5+сент!AD5</f>
        <v>0</v>
      </c>
      <c r="AE5" s="16">
        <f>июль!AE5+авг!AE5+сент!AE5</f>
        <v>0</v>
      </c>
      <c r="AF5" s="16">
        <f>июль!AF5+авг!AF5+сент!AF5</f>
        <v>0</v>
      </c>
      <c r="AG5" s="16">
        <f>июль!AG5+авг!AG5+сент!AG5</f>
        <v>0</v>
      </c>
      <c r="AH5" s="16">
        <f>июль!AH5+авг!AH5+сент!AH5</f>
        <v>0</v>
      </c>
      <c r="AI5" s="16">
        <f>июль!AI5+авг!AI5+сент!AI5</f>
        <v>0</v>
      </c>
      <c r="AJ5" s="16">
        <f>июль!AJ5+авг!AJ5+сент!AJ5</f>
        <v>0</v>
      </c>
      <c r="AK5" s="16">
        <f>июль!AK5+авг!AK5+сент!AK5</f>
        <v>0</v>
      </c>
      <c r="AL5" s="16">
        <f>июль!AL5+авг!AL5+сент!AL5</f>
        <v>0</v>
      </c>
      <c r="AM5" s="16">
        <f>июль!AM5+авг!AM5+сент!AM5</f>
        <v>0</v>
      </c>
      <c r="AN5" s="16">
        <f>июль!AN5+авг!AN5+сент!AN5</f>
        <v>0</v>
      </c>
      <c r="AO5" s="16">
        <f>июль!AO5+авг!AO5+сент!AO5</f>
        <v>0</v>
      </c>
      <c r="AP5" s="16">
        <f>июль!AP5+авг!AP5+сент!AP5</f>
        <v>0</v>
      </c>
      <c r="AQ5" s="16">
        <f>июль!AQ5+авг!AQ5+сент!AQ5</f>
        <v>10</v>
      </c>
      <c r="AR5" s="16">
        <f>июль!AR5+авг!AR5+сент!AR5</f>
        <v>18.260000000000002</v>
      </c>
      <c r="AS5" s="16">
        <f>июль!AS5+авг!AS5+сент!AS5</f>
        <v>0</v>
      </c>
      <c r="AT5" s="16">
        <f>июль!AT5+авг!AT5+сент!AT5</f>
        <v>0</v>
      </c>
      <c r="AU5" s="16">
        <f>июль!AU5+авг!AU5+сент!AU5</f>
        <v>0</v>
      </c>
      <c r="AV5" s="16">
        <f>июль!AV5+авг!AV5+сент!AV5</f>
        <v>0</v>
      </c>
      <c r="AW5" s="16">
        <f>июль!AW5+авг!AW5+сент!AW5</f>
        <v>1</v>
      </c>
      <c r="AX5" s="16">
        <f>июль!AX5+авг!AX5+сент!AX5</f>
        <v>0.82</v>
      </c>
      <c r="AY5" s="16">
        <f>июль!AY5+авг!AY5+сент!AY5</f>
        <v>0</v>
      </c>
      <c r="AZ5" s="16">
        <f>июль!AZ5+авг!AZ5+сент!AZ5</f>
        <v>0</v>
      </c>
      <c r="BA5" s="16">
        <f>июль!BA5+авг!BA5+сент!BA5</f>
        <v>0</v>
      </c>
      <c r="BB5" s="16">
        <f>июль!BB5+авг!BB5+сент!BB5</f>
        <v>0</v>
      </c>
      <c r="BC5" s="16">
        <f>июль!BC5+авг!BC5+сент!BC5</f>
        <v>0</v>
      </c>
      <c r="BD5" s="16">
        <f>июль!BD5+авг!BD5+сент!BD5</f>
        <v>0</v>
      </c>
      <c r="BE5" s="16">
        <f>июль!BE5+авг!BE5+сент!BE5</f>
        <v>0</v>
      </c>
      <c r="BF5" s="15">
        <f>D5+F5+H5+J5+L5+N5+P5+R5+T5+V5+X5+Z5+AB5+AD5+AF5+AH5+AJ5+AL5+AN5+AP5+AR5+AT5+AV5+AX5+AZ5+BB5+BD5+BE5</f>
        <v>19.080000000000002</v>
      </c>
      <c r="BG5" s="45"/>
      <c r="BH5" s="17" t="e">
        <f t="shared" ref="BH5:BH30" si="0">BF5*100/BG5</f>
        <v>#DIV/0!</v>
      </c>
      <c r="BI5" s="115">
        <v>38</v>
      </c>
      <c r="BJ5" s="16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</row>
    <row r="6" spans="1:85" s="18" customFormat="1" ht="22.5" customHeight="1">
      <c r="A6" s="13">
        <v>3</v>
      </c>
      <c r="B6" s="14" t="s">
        <v>37</v>
      </c>
      <c r="C6" s="16">
        <f>июль!C6+авг!C6+сент!C6</f>
        <v>0</v>
      </c>
      <c r="D6" s="16">
        <f>июль!D6+авг!D6+сент!D6</f>
        <v>0</v>
      </c>
      <c r="E6" s="16">
        <f>июль!E6+авг!E6+сент!E6</f>
        <v>0</v>
      </c>
      <c r="F6" s="16">
        <f>июль!F6+авг!F6+сент!F6</f>
        <v>0</v>
      </c>
      <c r="G6" s="16">
        <f>июль!G6+авг!G6+сент!G6</f>
        <v>0</v>
      </c>
      <c r="H6" s="16">
        <f>июль!H6+авг!H6+сент!H6</f>
        <v>0</v>
      </c>
      <c r="I6" s="16">
        <f>июль!I6+авг!I6+сент!I6</f>
        <v>0</v>
      </c>
      <c r="J6" s="16">
        <f>июль!J6+авг!J6+сент!J6</f>
        <v>0</v>
      </c>
      <c r="K6" s="16">
        <f>июль!K6+авг!K6+сент!K6</f>
        <v>0</v>
      </c>
      <c r="L6" s="16">
        <f>июль!L6+авг!L6+сент!L6</f>
        <v>0</v>
      </c>
      <c r="M6" s="16">
        <f>июль!M6+авг!M6+сент!M6</f>
        <v>0</v>
      </c>
      <c r="N6" s="16">
        <f>июль!N6+авг!N6+сент!N6</f>
        <v>0</v>
      </c>
      <c r="O6" s="16">
        <f>июль!O6+авг!O6+сент!O6</f>
        <v>0</v>
      </c>
      <c r="P6" s="16">
        <f>июль!P6+авг!P6+сент!P6</f>
        <v>0</v>
      </c>
      <c r="Q6" s="16">
        <f>июль!Q6+авг!Q6+сент!Q6</f>
        <v>0</v>
      </c>
      <c r="R6" s="16">
        <f>июль!R6+авг!R6+сент!R6</f>
        <v>0</v>
      </c>
      <c r="S6" s="16">
        <f>июль!S6+авг!S6+сент!S6</f>
        <v>0</v>
      </c>
      <c r="T6" s="16">
        <f>июль!T6+авг!T6+сент!T6</f>
        <v>0</v>
      </c>
      <c r="U6" s="16">
        <f>июль!U6+авг!U6+сент!U6</f>
        <v>0</v>
      </c>
      <c r="V6" s="16">
        <f>июль!V6+авг!V6+сент!V6</f>
        <v>0</v>
      </c>
      <c r="W6" s="16">
        <f>июль!W6+авг!W6+сент!W6</f>
        <v>0</v>
      </c>
      <c r="X6" s="16">
        <f>июль!X6+авг!X6+сент!X6</f>
        <v>0</v>
      </c>
      <c r="Y6" s="16">
        <f>июль!Y6+авг!Y6+сент!Y6</f>
        <v>0</v>
      </c>
      <c r="Z6" s="16">
        <f>июль!Z6+авг!Z6+сент!Z6</f>
        <v>0</v>
      </c>
      <c r="AA6" s="16">
        <f>июль!AA6+авг!AA6+сент!AA6</f>
        <v>0</v>
      </c>
      <c r="AB6" s="16">
        <f>июль!AB6+авг!AB6+сент!AB6</f>
        <v>0</v>
      </c>
      <c r="AC6" s="16">
        <f>июль!AC6+авг!AC6+сент!AC6</f>
        <v>0</v>
      </c>
      <c r="AD6" s="16">
        <f>июль!AD6+авг!AD6+сент!AD6</f>
        <v>0</v>
      </c>
      <c r="AE6" s="16">
        <f>июль!AE6+авг!AE6+сент!AE6</f>
        <v>0</v>
      </c>
      <c r="AF6" s="16">
        <f>июль!AF6+авг!AF6+сент!AF6</f>
        <v>0</v>
      </c>
      <c r="AG6" s="16">
        <f>июль!AG6+авг!AG6+сент!AG6</f>
        <v>0</v>
      </c>
      <c r="AH6" s="16">
        <f>июль!AH6+авг!AH6+сент!AH6</f>
        <v>0</v>
      </c>
      <c r="AI6" s="16">
        <f>июль!AI6+авг!AI6+сент!AI6</f>
        <v>0</v>
      </c>
      <c r="AJ6" s="16">
        <f>июль!AJ6+авг!AJ6+сент!AJ6</f>
        <v>0</v>
      </c>
      <c r="AK6" s="16">
        <f>июль!AK6+авг!AK6+сент!AK6</f>
        <v>0</v>
      </c>
      <c r="AL6" s="16">
        <f>июль!AL6+авг!AL6+сент!AL6</f>
        <v>0</v>
      </c>
      <c r="AM6" s="16">
        <f>июль!AM6+авг!AM6+сент!AM6</f>
        <v>0</v>
      </c>
      <c r="AN6" s="16">
        <f>июль!AN6+авг!AN6+сент!AN6</f>
        <v>0</v>
      </c>
      <c r="AO6" s="16">
        <f>июль!AO6+авг!AO6+сент!AO6</f>
        <v>0</v>
      </c>
      <c r="AP6" s="16">
        <f>июль!AP6+авг!AP6+сент!AP6</f>
        <v>0</v>
      </c>
      <c r="AQ6" s="16">
        <f>июль!AQ6+авг!AQ6+сент!AQ6</f>
        <v>6</v>
      </c>
      <c r="AR6" s="16">
        <f>июль!AR6+авг!AR6+сент!AR6</f>
        <v>11.513999999999999</v>
      </c>
      <c r="AS6" s="16">
        <f>июль!AS6+авг!AS6+сент!AS6</f>
        <v>0</v>
      </c>
      <c r="AT6" s="16">
        <f>июль!AT6+авг!AT6+сент!AT6</f>
        <v>0</v>
      </c>
      <c r="AU6" s="16">
        <f>июль!AU6+авг!AU6+сент!AU6</f>
        <v>0</v>
      </c>
      <c r="AV6" s="16">
        <f>июль!AV6+авг!AV6+сент!AV6</f>
        <v>0</v>
      </c>
      <c r="AW6" s="16">
        <f>июль!AW6+авг!AW6+сент!AW6</f>
        <v>0</v>
      </c>
      <c r="AX6" s="16">
        <f>июль!AX6+авг!AX6+сент!AX6</f>
        <v>0</v>
      </c>
      <c r="AY6" s="16">
        <f>июль!AY6+авг!AY6+сент!AY6</f>
        <v>0</v>
      </c>
      <c r="AZ6" s="16">
        <f>июль!AZ6+авг!AZ6+сент!AZ6</f>
        <v>0</v>
      </c>
      <c r="BA6" s="16">
        <f>июль!BA6+авг!BA6+сент!BA6</f>
        <v>0</v>
      </c>
      <c r="BB6" s="16">
        <f>июль!BB6+авг!BB6+сент!BB6</f>
        <v>0</v>
      </c>
      <c r="BC6" s="16">
        <f>июль!BC6+авг!BC6+сент!BC6</f>
        <v>0</v>
      </c>
      <c r="BD6" s="16">
        <f>июль!BD6+авг!BD6+сент!BD6</f>
        <v>0</v>
      </c>
      <c r="BE6" s="16">
        <f>июль!BE6+авг!BE6+сент!BE6</f>
        <v>1.369</v>
      </c>
      <c r="BF6" s="15">
        <f t="shared" ref="BF6:BF70" si="1">D6+F6+H6+J6+L6+N6+P6+R6+T6+V6+X6+Z6+AB6+AD6+AF6+AH6+AJ6+AL6+AN6+AP6+AR6+AT6+AV6+AX6+AZ6+BB6+BD6+BE6</f>
        <v>12.882999999999999</v>
      </c>
      <c r="BG6" s="45"/>
      <c r="BH6" s="17" t="e">
        <f t="shared" si="0"/>
        <v>#DIV/0!</v>
      </c>
      <c r="BI6" s="115">
        <v>40</v>
      </c>
      <c r="BJ6" s="16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85" s="18" customFormat="1" ht="22.5" customHeight="1">
      <c r="A7" s="13">
        <v>4</v>
      </c>
      <c r="B7" s="14" t="s">
        <v>38</v>
      </c>
      <c r="C7" s="16">
        <f>июль!C7+авг!C7+сент!C7</f>
        <v>0</v>
      </c>
      <c r="D7" s="16">
        <f>июль!D7+авг!D7+сент!D7</f>
        <v>0</v>
      </c>
      <c r="E7" s="16">
        <f>июль!E7+авг!E7+сент!E7</f>
        <v>0</v>
      </c>
      <c r="F7" s="16">
        <f>июль!F7+авг!F7+сент!F7</f>
        <v>0</v>
      </c>
      <c r="G7" s="16">
        <f>июль!G7+авг!G7+сент!G7</f>
        <v>0</v>
      </c>
      <c r="H7" s="16">
        <f>июль!H7+авг!H7+сент!H7</f>
        <v>0</v>
      </c>
      <c r="I7" s="16">
        <f>июль!I7+авг!I7+сент!I7</f>
        <v>0</v>
      </c>
      <c r="J7" s="16">
        <f>июль!J7+авг!J7+сент!J7</f>
        <v>0</v>
      </c>
      <c r="K7" s="16">
        <f>июль!K7+авг!K7+сент!K7</f>
        <v>0</v>
      </c>
      <c r="L7" s="16">
        <f>июль!L7+авг!L7+сент!L7</f>
        <v>0</v>
      </c>
      <c r="M7" s="16">
        <f>июль!M7+авг!M7+сент!M7</f>
        <v>0</v>
      </c>
      <c r="N7" s="16">
        <f>июль!N7+авг!N7+сент!N7</f>
        <v>0</v>
      </c>
      <c r="O7" s="16">
        <f>июль!O7+авг!O7+сент!O7</f>
        <v>0</v>
      </c>
      <c r="P7" s="16">
        <f>июль!P7+авг!P7+сент!P7</f>
        <v>0</v>
      </c>
      <c r="Q7" s="16">
        <f>июль!Q7+авг!Q7+сент!Q7</f>
        <v>0</v>
      </c>
      <c r="R7" s="16">
        <f>июль!R7+авг!R7+сент!R7</f>
        <v>0</v>
      </c>
      <c r="S7" s="16">
        <f>июль!S7+авг!S7+сент!S7</f>
        <v>0</v>
      </c>
      <c r="T7" s="16">
        <f>июль!T7+авг!T7+сент!T7</f>
        <v>0</v>
      </c>
      <c r="U7" s="16">
        <f>июль!U7+авг!U7+сент!U7</f>
        <v>0</v>
      </c>
      <c r="V7" s="16">
        <f>июль!V7+авг!V7+сент!V7</f>
        <v>0</v>
      </c>
      <c r="W7" s="16">
        <f>июль!W7+авг!W7+сент!W7</f>
        <v>0</v>
      </c>
      <c r="X7" s="16">
        <f>июль!X7+авг!X7+сент!X7</f>
        <v>0</v>
      </c>
      <c r="Y7" s="16">
        <f>июль!Y7+авг!Y7+сент!Y7</f>
        <v>0</v>
      </c>
      <c r="Z7" s="16">
        <f>июль!Z7+авг!Z7+сент!Z7</f>
        <v>0</v>
      </c>
      <c r="AA7" s="16">
        <f>июль!AA7+авг!AA7+сент!AA7</f>
        <v>0</v>
      </c>
      <c r="AB7" s="16">
        <f>июль!AB7+авг!AB7+сент!AB7</f>
        <v>0</v>
      </c>
      <c r="AC7" s="16">
        <f>июль!AC7+авг!AC7+сент!AC7</f>
        <v>0</v>
      </c>
      <c r="AD7" s="16">
        <f>июль!AD7+авг!AD7+сент!AD7</f>
        <v>0</v>
      </c>
      <c r="AE7" s="16">
        <f>июль!AE7+авг!AE7+сент!AE7</f>
        <v>0</v>
      </c>
      <c r="AF7" s="16">
        <f>июль!AF7+авг!AF7+сент!AF7</f>
        <v>0</v>
      </c>
      <c r="AG7" s="16">
        <f>июль!AG7+авг!AG7+сент!AG7</f>
        <v>0</v>
      </c>
      <c r="AH7" s="16">
        <f>июль!AH7+авг!AH7+сент!AH7</f>
        <v>0</v>
      </c>
      <c r="AI7" s="16">
        <f>июль!AI7+авг!AI7+сент!AI7</f>
        <v>0</v>
      </c>
      <c r="AJ7" s="16">
        <f>июль!AJ7+авг!AJ7+сент!AJ7</f>
        <v>0</v>
      </c>
      <c r="AK7" s="16">
        <f>июль!AK7+авг!AK7+сент!AK7</f>
        <v>0</v>
      </c>
      <c r="AL7" s="16">
        <f>июль!AL7+авг!AL7+сент!AL7</f>
        <v>0</v>
      </c>
      <c r="AM7" s="16">
        <f>июль!AM7+авг!AM7+сент!AM7</f>
        <v>0</v>
      </c>
      <c r="AN7" s="16">
        <f>июль!AN7+авг!AN7+сент!AN7</f>
        <v>0</v>
      </c>
      <c r="AO7" s="16">
        <f>июль!AO7+авг!AO7+сент!AO7</f>
        <v>0</v>
      </c>
      <c r="AP7" s="16">
        <f>июль!AP7+авг!AP7+сент!AP7</f>
        <v>0</v>
      </c>
      <c r="AQ7" s="16">
        <f>июль!AQ7+авг!AQ7+сент!AQ7</f>
        <v>7</v>
      </c>
      <c r="AR7" s="16">
        <f>июль!AR7+авг!AR7+сент!AR7</f>
        <v>12.154</v>
      </c>
      <c r="AS7" s="16">
        <f>июль!AS7+авг!AS7+сент!AS7</f>
        <v>0</v>
      </c>
      <c r="AT7" s="16">
        <f>июль!AT7+авг!AT7+сент!AT7</f>
        <v>0</v>
      </c>
      <c r="AU7" s="16">
        <f>июль!AU7+авг!AU7+сент!AU7</f>
        <v>0</v>
      </c>
      <c r="AV7" s="16">
        <f>июль!AV7+авг!AV7+сент!AV7</f>
        <v>0</v>
      </c>
      <c r="AW7" s="16">
        <f>июль!AW7+авг!AW7+сент!AW7</f>
        <v>0</v>
      </c>
      <c r="AX7" s="16">
        <f>июль!AX7+авг!AX7+сент!AX7</f>
        <v>0</v>
      </c>
      <c r="AY7" s="16">
        <f>июль!AY7+авг!AY7+сент!AY7</f>
        <v>0</v>
      </c>
      <c r="AZ7" s="16">
        <f>июль!AZ7+авг!AZ7+сент!AZ7</f>
        <v>0</v>
      </c>
      <c r="BA7" s="16">
        <f>июль!BA7+авг!BA7+сент!BA7</f>
        <v>0</v>
      </c>
      <c r="BB7" s="16">
        <f>июль!BB7+авг!BB7+сент!BB7</f>
        <v>0</v>
      </c>
      <c r="BC7" s="16">
        <f>июль!BC7+авг!BC7+сент!BC7</f>
        <v>0</v>
      </c>
      <c r="BD7" s="16">
        <f>июль!BD7+авг!BD7+сент!BD7</f>
        <v>0</v>
      </c>
      <c r="BE7" s="16">
        <f>июль!BE7+авг!BE7+сент!BE7</f>
        <v>0.85599999999999998</v>
      </c>
      <c r="BF7" s="15">
        <f t="shared" si="1"/>
        <v>13.01</v>
      </c>
      <c r="BG7" s="45"/>
      <c r="BH7" s="17" t="e">
        <f t="shared" si="0"/>
        <v>#DIV/0!</v>
      </c>
      <c r="BI7" s="115">
        <v>42</v>
      </c>
      <c r="BJ7" s="16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</row>
    <row r="8" spans="1:85" s="18" customFormat="1" ht="22.5" customHeight="1">
      <c r="A8" s="13">
        <v>5</v>
      </c>
      <c r="B8" s="14" t="s">
        <v>39</v>
      </c>
      <c r="C8" s="16">
        <f>июль!C8+авг!C8+сент!C8</f>
        <v>0</v>
      </c>
      <c r="D8" s="16">
        <f>июль!D8+авг!D8+сент!D8</f>
        <v>0</v>
      </c>
      <c r="E8" s="16">
        <f>июль!E8+авг!E8+сент!E8</f>
        <v>29</v>
      </c>
      <c r="F8" s="16">
        <f>июль!F8+авг!F8+сент!F8</f>
        <v>7.25</v>
      </c>
      <c r="G8" s="16">
        <f>июль!G8+авг!G8+сент!G8</f>
        <v>0</v>
      </c>
      <c r="H8" s="16">
        <f>июль!H8+авг!H8+сент!H8</f>
        <v>0</v>
      </c>
      <c r="I8" s="16">
        <f>июль!I8+авг!I8+сент!I8</f>
        <v>0</v>
      </c>
      <c r="J8" s="16">
        <f>июль!J8+авг!J8+сент!J8</f>
        <v>0</v>
      </c>
      <c r="K8" s="16">
        <f>июль!K8+авг!K8+сент!K8</f>
        <v>0</v>
      </c>
      <c r="L8" s="16">
        <f>июль!L8+авг!L8+сент!L8</f>
        <v>0</v>
      </c>
      <c r="M8" s="16">
        <f>июль!M8+авг!M8+сент!M8</f>
        <v>0</v>
      </c>
      <c r="N8" s="16">
        <f>июль!N8+авг!N8+сент!N8</f>
        <v>0</v>
      </c>
      <c r="O8" s="16">
        <f>июль!O8+авг!O8+сент!O8</f>
        <v>0</v>
      </c>
      <c r="P8" s="16">
        <f>июль!P8+авг!P8+сент!P8</f>
        <v>0</v>
      </c>
      <c r="Q8" s="16">
        <f>июль!Q8+авг!Q8+сент!Q8</f>
        <v>0</v>
      </c>
      <c r="R8" s="16">
        <f>июль!R8+авг!R8+сент!R8</f>
        <v>0</v>
      </c>
      <c r="S8" s="16">
        <f>июль!S8+авг!S8+сент!S8</f>
        <v>0</v>
      </c>
      <c r="T8" s="16">
        <f>июль!T8+авг!T8+сент!T8</f>
        <v>0</v>
      </c>
      <c r="U8" s="16">
        <f>июль!U8+авг!U8+сент!U8</f>
        <v>0</v>
      </c>
      <c r="V8" s="16">
        <f>июль!V8+авг!V8+сент!V8</f>
        <v>0</v>
      </c>
      <c r="W8" s="16">
        <f>июль!W8+авг!W8+сент!W8</f>
        <v>0</v>
      </c>
      <c r="X8" s="16">
        <f>июль!X8+авг!X8+сент!X8</f>
        <v>0</v>
      </c>
      <c r="Y8" s="16">
        <f>июль!Y8+авг!Y8+сент!Y8</f>
        <v>0</v>
      </c>
      <c r="Z8" s="16">
        <f>июль!Z8+авг!Z8+сент!Z8</f>
        <v>0</v>
      </c>
      <c r="AA8" s="16">
        <f>июль!AA8+авг!AA8+сент!AA8</f>
        <v>0</v>
      </c>
      <c r="AB8" s="16">
        <f>июль!AB8+авг!AB8+сент!AB8</f>
        <v>0</v>
      </c>
      <c r="AC8" s="16">
        <f>июль!AC8+авг!AC8+сент!AC8</f>
        <v>0</v>
      </c>
      <c r="AD8" s="16">
        <f>июль!AD8+авг!AD8+сент!AD8</f>
        <v>0</v>
      </c>
      <c r="AE8" s="16">
        <f>июль!AE8+авг!AE8+сент!AE8</f>
        <v>0</v>
      </c>
      <c r="AF8" s="16">
        <f>июль!AF8+авг!AF8+сент!AF8</f>
        <v>0</v>
      </c>
      <c r="AG8" s="16">
        <f>июль!AG8+авг!AG8+сент!AG8</f>
        <v>0</v>
      </c>
      <c r="AH8" s="16">
        <f>июль!AH8+авг!AH8+сент!AH8</f>
        <v>0</v>
      </c>
      <c r="AI8" s="16">
        <f>июль!AI8+авг!AI8+сент!AI8</f>
        <v>0</v>
      </c>
      <c r="AJ8" s="16">
        <f>июль!AJ8+авг!AJ8+сент!AJ8</f>
        <v>0</v>
      </c>
      <c r="AK8" s="16">
        <f>июль!AK8+авг!AK8+сент!AK8</f>
        <v>52</v>
      </c>
      <c r="AL8" s="16">
        <f>июль!AL8+авг!AL8+сент!AL8</f>
        <v>257.19600000000003</v>
      </c>
      <c r="AM8" s="16">
        <f>июль!AM8+авг!AM8+сент!AM8</f>
        <v>0</v>
      </c>
      <c r="AN8" s="16">
        <f>июль!AN8+авг!AN8+сент!AN8</f>
        <v>0</v>
      </c>
      <c r="AO8" s="16">
        <f>июль!AO8+авг!AO8+сент!AO8</f>
        <v>0</v>
      </c>
      <c r="AP8" s="16">
        <f>июль!AP8+авг!AP8+сент!AP8</f>
        <v>0</v>
      </c>
      <c r="AQ8" s="16">
        <f>июль!AQ8+авг!AQ8+сент!AQ8</f>
        <v>7</v>
      </c>
      <c r="AR8" s="16">
        <f>июль!AR8+авг!AR8+сент!AR8</f>
        <v>16.289000000000001</v>
      </c>
      <c r="AS8" s="16">
        <f>июль!AS8+авг!AS8+сент!AS8</f>
        <v>0</v>
      </c>
      <c r="AT8" s="16">
        <f>июль!AT8+авг!AT8+сент!AT8</f>
        <v>0</v>
      </c>
      <c r="AU8" s="16">
        <f>июль!AU8+авг!AU8+сент!AU8</f>
        <v>0</v>
      </c>
      <c r="AV8" s="16">
        <f>июль!AV8+авг!AV8+сент!AV8</f>
        <v>0</v>
      </c>
      <c r="AW8" s="16">
        <f>июль!AW8+авг!AW8+сент!AW8</f>
        <v>0</v>
      </c>
      <c r="AX8" s="16">
        <f>июль!AX8+авг!AX8+сент!AX8</f>
        <v>0</v>
      </c>
      <c r="AY8" s="16">
        <f>июль!AY8+авг!AY8+сент!AY8</f>
        <v>0</v>
      </c>
      <c r="AZ8" s="16">
        <f>июль!AZ8+авг!AZ8+сент!AZ8</f>
        <v>0</v>
      </c>
      <c r="BA8" s="16">
        <f>июль!BA8+авг!BA8+сент!BA8</f>
        <v>0</v>
      </c>
      <c r="BB8" s="16">
        <f>июль!BB8+авг!BB8+сент!BB8</f>
        <v>0</v>
      </c>
      <c r="BC8" s="16">
        <f>июль!BC8+авг!BC8+сент!BC8</f>
        <v>0</v>
      </c>
      <c r="BD8" s="16">
        <f>июль!BD8+авг!BD8+сент!BD8</f>
        <v>0</v>
      </c>
      <c r="BE8" s="16">
        <f>июль!BE8+авг!BE8+сент!BE8</f>
        <v>2.4670000000000001</v>
      </c>
      <c r="BF8" s="15">
        <f t="shared" si="1"/>
        <v>283.202</v>
      </c>
      <c r="BG8" s="45"/>
      <c r="BH8" s="17" t="e">
        <f t="shared" si="0"/>
        <v>#DIV/0!</v>
      </c>
      <c r="BI8" s="115">
        <v>44</v>
      </c>
      <c r="BJ8" s="16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1:85" s="18" customFormat="1" ht="22.5" customHeight="1">
      <c r="A9" s="13">
        <v>6</v>
      </c>
      <c r="B9" s="14" t="s">
        <v>169</v>
      </c>
      <c r="C9" s="16">
        <f>июль!C9+авг!C9+сент!C9</f>
        <v>0</v>
      </c>
      <c r="D9" s="16">
        <f>июль!D9+авг!D9+сент!D9</f>
        <v>0</v>
      </c>
      <c r="E9" s="16">
        <f>июль!E9+авг!E9+сент!E9</f>
        <v>0</v>
      </c>
      <c r="F9" s="16">
        <f>июль!F9+авг!F9+сент!F9</f>
        <v>0</v>
      </c>
      <c r="G9" s="16">
        <f>июль!G9+авг!G9+сент!G9</f>
        <v>0</v>
      </c>
      <c r="H9" s="16">
        <f>июль!H9+авг!H9+сент!H9</f>
        <v>0</v>
      </c>
      <c r="I9" s="16">
        <f>июль!I9+авг!I9+сент!I9</f>
        <v>0</v>
      </c>
      <c r="J9" s="16">
        <f>июль!J9+авг!J9+сент!J9</f>
        <v>0</v>
      </c>
      <c r="K9" s="16">
        <f>июль!K9+авг!K9+сент!K9</f>
        <v>0</v>
      </c>
      <c r="L9" s="16">
        <f>июль!L9+авг!L9+сент!L9</f>
        <v>0</v>
      </c>
      <c r="M9" s="16">
        <f>июль!M9+авг!M9+сент!M9</f>
        <v>0</v>
      </c>
      <c r="N9" s="16">
        <f>июль!N9+авг!N9+сент!N9</f>
        <v>0</v>
      </c>
      <c r="O9" s="16">
        <f>июль!O9+авг!O9+сент!O9</f>
        <v>0</v>
      </c>
      <c r="P9" s="16">
        <f>июль!P9+авг!P9+сент!P9</f>
        <v>0</v>
      </c>
      <c r="Q9" s="16">
        <f>июль!Q9+авг!Q9+сент!Q9</f>
        <v>149.6</v>
      </c>
      <c r="R9" s="16">
        <f>июль!R9+авг!R9+сент!R9</f>
        <v>209.46700000000001</v>
      </c>
      <c r="S9" s="16">
        <f>июль!S9+авг!S9+сент!S9</f>
        <v>0</v>
      </c>
      <c r="T9" s="16">
        <f>июль!T9+авг!T9+сент!T9</f>
        <v>0</v>
      </c>
      <c r="U9" s="16">
        <f>июль!U9+авг!U9+сент!U9</f>
        <v>0</v>
      </c>
      <c r="V9" s="16">
        <f>июль!V9+авг!V9+сент!V9</f>
        <v>0</v>
      </c>
      <c r="W9" s="16">
        <f>июль!W9+авг!W9+сент!W9</f>
        <v>3</v>
      </c>
      <c r="X9" s="16">
        <f>июль!X9+авг!X9+сент!X9</f>
        <v>5.0599999999999996</v>
      </c>
      <c r="Y9" s="16">
        <f>июль!Y9+авг!Y9+сент!Y9</f>
        <v>0</v>
      </c>
      <c r="Z9" s="16">
        <f>июль!Z9+авг!Z9+сент!Z9</f>
        <v>0</v>
      </c>
      <c r="AA9" s="16">
        <f>июль!AA9+авг!AA9+сент!AA9</f>
        <v>0</v>
      </c>
      <c r="AB9" s="16">
        <f>июль!AB9+авг!AB9+сент!AB9</f>
        <v>0</v>
      </c>
      <c r="AC9" s="16">
        <f>июль!AC9+авг!AC9+сент!AC9</f>
        <v>0</v>
      </c>
      <c r="AD9" s="16">
        <f>июль!AD9+авг!AD9+сент!AD9</f>
        <v>0</v>
      </c>
      <c r="AE9" s="16">
        <f>июль!AE9+авг!AE9+сент!AE9</f>
        <v>0</v>
      </c>
      <c r="AF9" s="16">
        <f>июль!AF9+авг!AF9+сент!AF9</f>
        <v>0</v>
      </c>
      <c r="AG9" s="16">
        <f>июль!AG9+авг!AG9+сент!AG9</f>
        <v>0</v>
      </c>
      <c r="AH9" s="16">
        <f>июль!AH9+авг!AH9+сент!AH9</f>
        <v>0</v>
      </c>
      <c r="AI9" s="16">
        <f>июль!AI9+авг!AI9+сент!AI9</f>
        <v>0</v>
      </c>
      <c r="AJ9" s="16">
        <f>июль!AJ9+авг!AJ9+сент!AJ9</f>
        <v>0</v>
      </c>
      <c r="AK9" s="16">
        <f>июль!AK9+авг!AK9+сент!AK9</f>
        <v>0</v>
      </c>
      <c r="AL9" s="16">
        <f>июль!AL9+авг!AL9+сент!AL9</f>
        <v>0</v>
      </c>
      <c r="AM9" s="16">
        <f>июль!AM9+авг!AM9+сент!AM9</f>
        <v>0</v>
      </c>
      <c r="AN9" s="16">
        <f>июль!AN9+авг!AN9+сент!AN9</f>
        <v>0</v>
      </c>
      <c r="AO9" s="16">
        <f>июль!AO9+авг!AO9+сент!AO9</f>
        <v>0</v>
      </c>
      <c r="AP9" s="16">
        <f>июль!AP9+авг!AP9+сент!AP9</f>
        <v>0</v>
      </c>
      <c r="AQ9" s="16">
        <f>июль!AQ9+авг!AQ9+сент!AQ9</f>
        <v>7</v>
      </c>
      <c r="AR9" s="16">
        <f>июль!AR9+авг!AR9+сент!AR9</f>
        <v>13.173999999999999</v>
      </c>
      <c r="AS9" s="16">
        <f>июль!AS9+авг!AS9+сент!AS9</f>
        <v>0</v>
      </c>
      <c r="AT9" s="16">
        <f>июль!AT9+авг!AT9+сент!AT9</f>
        <v>0</v>
      </c>
      <c r="AU9" s="16">
        <f>июль!AU9+авг!AU9+сент!AU9</f>
        <v>0</v>
      </c>
      <c r="AV9" s="16">
        <f>июль!AV9+авг!AV9+сент!AV9</f>
        <v>0</v>
      </c>
      <c r="AW9" s="16">
        <f>июль!AW9+авг!AW9+сент!AW9</f>
        <v>1</v>
      </c>
      <c r="AX9" s="16">
        <f>июль!AX9+авг!AX9+сент!AX9</f>
        <v>0.219</v>
      </c>
      <c r="AY9" s="16">
        <f>июль!AY9+авг!AY9+сент!AY9</f>
        <v>0</v>
      </c>
      <c r="AZ9" s="16">
        <f>июль!AZ9+авг!AZ9+сент!AZ9</f>
        <v>0</v>
      </c>
      <c r="BA9" s="16">
        <f>июль!BA9+авг!BA9+сент!BA9</f>
        <v>0</v>
      </c>
      <c r="BB9" s="16">
        <f>июль!BB9+авг!BB9+сент!BB9</f>
        <v>0</v>
      </c>
      <c r="BC9" s="16">
        <f>июль!BC9+авг!BC9+сент!BC9</f>
        <v>0</v>
      </c>
      <c r="BD9" s="16">
        <f>июль!BD9+авг!BD9+сент!BD9</f>
        <v>0</v>
      </c>
      <c r="BE9" s="16">
        <f>июль!BE9+авг!BE9+сент!BE9</f>
        <v>1.0269999999999999</v>
      </c>
      <c r="BF9" s="15">
        <f t="shared" si="1"/>
        <v>228.947</v>
      </c>
      <c r="BG9" s="45"/>
      <c r="BH9" s="17" t="e">
        <f t="shared" si="0"/>
        <v>#DIV/0!</v>
      </c>
      <c r="BI9" s="115" t="s">
        <v>186</v>
      </c>
      <c r="BJ9" s="16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</row>
    <row r="10" spans="1:85" s="18" customFormat="1" ht="22.5" customHeight="1">
      <c r="A10" s="13">
        <v>7</v>
      </c>
      <c r="B10" s="14" t="s">
        <v>40</v>
      </c>
      <c r="C10" s="16">
        <f>июль!C10+авг!C10+сент!C10</f>
        <v>0</v>
      </c>
      <c r="D10" s="16">
        <f>июль!D10+авг!D10+сент!D10</f>
        <v>0</v>
      </c>
      <c r="E10" s="16">
        <f>июль!E10+авг!E10+сент!E10</f>
        <v>0</v>
      </c>
      <c r="F10" s="16">
        <f>июль!F10+авг!F10+сент!F10</f>
        <v>0</v>
      </c>
      <c r="G10" s="16">
        <f>июль!G10+авг!G10+сент!G10</f>
        <v>0</v>
      </c>
      <c r="H10" s="16">
        <f>июль!H10+авг!H10+сент!H10</f>
        <v>0</v>
      </c>
      <c r="I10" s="16">
        <f>июль!I10+авг!I10+сент!I10</f>
        <v>0</v>
      </c>
      <c r="J10" s="16">
        <f>июль!J10+авг!J10+сент!J10</f>
        <v>0</v>
      </c>
      <c r="K10" s="16">
        <f>июль!K10+авг!K10+сент!K10</f>
        <v>0</v>
      </c>
      <c r="L10" s="16">
        <f>июль!L10+авг!L10+сент!L10</f>
        <v>0</v>
      </c>
      <c r="M10" s="16">
        <f>июль!M10+авг!M10+сент!M10</f>
        <v>0</v>
      </c>
      <c r="N10" s="16">
        <f>июль!N10+авг!N10+сент!N10</f>
        <v>0</v>
      </c>
      <c r="O10" s="16">
        <f>июль!O10+авг!O10+сент!O10</f>
        <v>0</v>
      </c>
      <c r="P10" s="16">
        <f>июль!P10+авг!P10+сент!P10</f>
        <v>0</v>
      </c>
      <c r="Q10" s="16">
        <f>июль!Q10+авг!Q10+сент!Q10</f>
        <v>0</v>
      </c>
      <c r="R10" s="16">
        <f>июль!R10+авг!R10+сент!R10</f>
        <v>0</v>
      </c>
      <c r="S10" s="16">
        <f>июль!S10+авг!S10+сент!S10</f>
        <v>0</v>
      </c>
      <c r="T10" s="16">
        <f>июль!T10+авг!T10+сент!T10</f>
        <v>0</v>
      </c>
      <c r="U10" s="16">
        <f>июль!U10+авг!U10+сент!U10</f>
        <v>0</v>
      </c>
      <c r="V10" s="16">
        <f>июль!V10+авг!V10+сент!V10</f>
        <v>0</v>
      </c>
      <c r="W10" s="16">
        <f>июль!W10+авг!W10+сент!W10</f>
        <v>2</v>
      </c>
      <c r="X10" s="16">
        <f>июль!X10+авг!X10+сент!X10</f>
        <v>5.3760000000000003</v>
      </c>
      <c r="Y10" s="16">
        <f>июль!Y10+авг!Y10+сент!Y10</f>
        <v>0</v>
      </c>
      <c r="Z10" s="16">
        <f>июль!Z10+авг!Z10+сент!Z10</f>
        <v>0</v>
      </c>
      <c r="AA10" s="16">
        <f>июль!AA10+авг!AA10+сент!AA10</f>
        <v>0</v>
      </c>
      <c r="AB10" s="16">
        <f>июль!AB10+авг!AB10+сент!AB10</f>
        <v>0</v>
      </c>
      <c r="AC10" s="16">
        <f>июль!AC10+авг!AC10+сент!AC10</f>
        <v>0</v>
      </c>
      <c r="AD10" s="16">
        <f>июль!AD10+авг!AD10+сент!AD10</f>
        <v>0</v>
      </c>
      <c r="AE10" s="16">
        <f>июль!AE10+авг!AE10+сент!AE10</f>
        <v>0</v>
      </c>
      <c r="AF10" s="16">
        <f>июль!AF10+авг!AF10+сент!AF10</f>
        <v>0</v>
      </c>
      <c r="AG10" s="16">
        <f>июль!AG10+авг!AG10+сент!AG10</f>
        <v>0</v>
      </c>
      <c r="AH10" s="16">
        <f>июль!AH10+авг!AH10+сент!AH10</f>
        <v>0</v>
      </c>
      <c r="AI10" s="16">
        <f>июль!AI10+авг!AI10+сент!AI10</f>
        <v>0</v>
      </c>
      <c r="AJ10" s="16">
        <f>июль!AJ10+авг!AJ10+сент!AJ10</f>
        <v>0</v>
      </c>
      <c r="AK10" s="16">
        <f>июль!AK10+авг!AK10+сент!AK10</f>
        <v>0</v>
      </c>
      <c r="AL10" s="16">
        <f>июль!AL10+авг!AL10+сент!AL10</f>
        <v>0</v>
      </c>
      <c r="AM10" s="16">
        <f>июль!AM10+авг!AM10+сент!AM10</f>
        <v>0</v>
      </c>
      <c r="AN10" s="16">
        <f>июль!AN10+авг!AN10+сент!AN10</f>
        <v>0</v>
      </c>
      <c r="AO10" s="16">
        <f>июль!AO10+авг!AO10+сент!AO10</f>
        <v>0</v>
      </c>
      <c r="AP10" s="16">
        <f>июль!AP10+авг!AP10+сент!AP10</f>
        <v>0</v>
      </c>
      <c r="AQ10" s="16">
        <f>июль!AQ10+авг!AQ10+сент!AQ10</f>
        <v>12</v>
      </c>
      <c r="AR10" s="16">
        <f>июль!AR10+авг!AR10+сент!AR10</f>
        <v>14.64</v>
      </c>
      <c r="AS10" s="16">
        <f>июль!AS10+авг!AS10+сент!AS10</f>
        <v>0</v>
      </c>
      <c r="AT10" s="16">
        <f>июль!AT10+авг!AT10+сент!AT10</f>
        <v>0</v>
      </c>
      <c r="AU10" s="16">
        <f>июль!AU10+авг!AU10+сент!AU10</f>
        <v>0</v>
      </c>
      <c r="AV10" s="16">
        <f>июль!AV10+авг!AV10+сент!AV10</f>
        <v>0</v>
      </c>
      <c r="AW10" s="16">
        <f>июль!AW10+авг!AW10+сент!AW10</f>
        <v>0</v>
      </c>
      <c r="AX10" s="16">
        <f>июль!AX10+авг!AX10+сент!AX10</f>
        <v>0</v>
      </c>
      <c r="AY10" s="16">
        <f>июль!AY10+авг!AY10+сент!AY10</f>
        <v>0</v>
      </c>
      <c r="AZ10" s="16">
        <f>июль!AZ10+авг!AZ10+сент!AZ10</f>
        <v>0</v>
      </c>
      <c r="BA10" s="16">
        <f>июль!BA10+авг!BA10+сент!BA10</f>
        <v>0</v>
      </c>
      <c r="BB10" s="16">
        <f>июль!BB10+авг!BB10+сент!BB10</f>
        <v>0</v>
      </c>
      <c r="BC10" s="16">
        <f>июль!BC10+авг!BC10+сент!BC10</f>
        <v>0</v>
      </c>
      <c r="BD10" s="16">
        <f>июль!BD10+авг!BD10+сент!BD10</f>
        <v>0</v>
      </c>
      <c r="BE10" s="16">
        <f>июль!BE10+авг!BE10+сент!BE10</f>
        <v>1.1200000000000001</v>
      </c>
      <c r="BF10" s="15">
        <f t="shared" si="1"/>
        <v>21.136000000000003</v>
      </c>
      <c r="BG10" s="45"/>
      <c r="BH10" s="17" t="e">
        <f t="shared" si="0"/>
        <v>#DIV/0!</v>
      </c>
      <c r="BI10" s="115">
        <v>46</v>
      </c>
      <c r="BJ10" s="16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</row>
    <row r="11" spans="1:85" s="18" customFormat="1" ht="22.5" customHeight="1">
      <c r="A11" s="13">
        <v>8</v>
      </c>
      <c r="B11" s="14" t="s">
        <v>170</v>
      </c>
      <c r="C11" s="16">
        <f>июль!C11+авг!C11+сент!C11</f>
        <v>24</v>
      </c>
      <c r="D11" s="16">
        <f>июль!D11+авг!D11+сент!D11</f>
        <v>13.552</v>
      </c>
      <c r="E11" s="16">
        <f>июль!E11+авг!E11+сент!E11</f>
        <v>0</v>
      </c>
      <c r="F11" s="16">
        <f>июль!F11+авг!F11+сент!F11</f>
        <v>0</v>
      </c>
      <c r="G11" s="16">
        <f>июль!G11+авг!G11+сент!G11</f>
        <v>0</v>
      </c>
      <c r="H11" s="16">
        <f>июль!H11+авг!H11+сент!H11</f>
        <v>0</v>
      </c>
      <c r="I11" s="16">
        <f>июль!I11+авг!I11+сент!I11</f>
        <v>0</v>
      </c>
      <c r="J11" s="16">
        <f>июль!J11+авг!J11+сент!J11</f>
        <v>0</v>
      </c>
      <c r="K11" s="16">
        <f>июль!K11+авг!K11+сент!K11</f>
        <v>0</v>
      </c>
      <c r="L11" s="16">
        <f>июль!L11+авг!L11+сент!L11</f>
        <v>0</v>
      </c>
      <c r="M11" s="16">
        <f>июль!M11+авг!M11+сент!M11</f>
        <v>0</v>
      </c>
      <c r="N11" s="16">
        <f>июль!N11+авг!N11+сент!N11</f>
        <v>0</v>
      </c>
      <c r="O11" s="16">
        <f>июль!O11+авг!O11+сент!O11</f>
        <v>0</v>
      </c>
      <c r="P11" s="16">
        <f>июль!P11+авг!P11+сент!P11</f>
        <v>0</v>
      </c>
      <c r="Q11" s="16">
        <f>июль!Q11+авг!Q11+сент!Q11</f>
        <v>70</v>
      </c>
      <c r="R11" s="16">
        <f>июль!R11+авг!R11+сент!R11</f>
        <v>99.653000000000006</v>
      </c>
      <c r="S11" s="16">
        <f>июль!S11+авг!S11+сент!S11</f>
        <v>0</v>
      </c>
      <c r="T11" s="16">
        <f>июль!T11+авг!T11+сент!T11</f>
        <v>0</v>
      </c>
      <c r="U11" s="16">
        <f>июль!U11+авг!U11+сент!U11</f>
        <v>0</v>
      </c>
      <c r="V11" s="16">
        <f>июль!V11+авг!V11+сент!V11</f>
        <v>0</v>
      </c>
      <c r="W11" s="16">
        <f>июль!W11+авг!W11+сент!W11</f>
        <v>2</v>
      </c>
      <c r="X11" s="16">
        <f>июль!X11+авг!X11+сент!X11</f>
        <v>2.7170000000000001</v>
      </c>
      <c r="Y11" s="16">
        <f>июль!Y11+авг!Y11+сент!Y11</f>
        <v>0</v>
      </c>
      <c r="Z11" s="16">
        <f>июль!Z11+авг!Z11+сент!Z11</f>
        <v>0</v>
      </c>
      <c r="AA11" s="16">
        <f>июль!AA11+авг!AA11+сент!AA11</f>
        <v>0</v>
      </c>
      <c r="AB11" s="16">
        <f>июль!AB11+авг!AB11+сент!AB11</f>
        <v>0</v>
      </c>
      <c r="AC11" s="16">
        <f>июль!AC11+авг!AC11+сент!AC11</f>
        <v>0</v>
      </c>
      <c r="AD11" s="16">
        <f>июль!AD11+авг!AD11+сент!AD11</f>
        <v>0</v>
      </c>
      <c r="AE11" s="16">
        <f>июль!AE11+авг!AE11+сент!AE11</f>
        <v>0</v>
      </c>
      <c r="AF11" s="16">
        <f>июль!AF11+авг!AF11+сент!AF11</f>
        <v>0</v>
      </c>
      <c r="AG11" s="16">
        <f>июль!AG11+авг!AG11+сент!AG11</f>
        <v>0</v>
      </c>
      <c r="AH11" s="16">
        <f>июль!AH11+авг!AH11+сент!AH11</f>
        <v>0</v>
      </c>
      <c r="AI11" s="16">
        <f>июль!AI11+авг!AI11+сент!AI11</f>
        <v>0</v>
      </c>
      <c r="AJ11" s="16">
        <f>июль!AJ11+авг!AJ11+сент!AJ11</f>
        <v>0</v>
      </c>
      <c r="AK11" s="16">
        <f>июль!AK11+авг!AK11+сент!AK11</f>
        <v>0</v>
      </c>
      <c r="AL11" s="16">
        <f>июль!AL11+авг!AL11+сент!AL11</f>
        <v>0</v>
      </c>
      <c r="AM11" s="16">
        <f>июль!AM11+авг!AM11+сент!AM11</f>
        <v>0</v>
      </c>
      <c r="AN11" s="16">
        <f>июль!AN11+авг!AN11+сент!AN11</f>
        <v>0</v>
      </c>
      <c r="AO11" s="16">
        <f>июль!AO11+авг!AO11+сент!AO11</f>
        <v>0</v>
      </c>
      <c r="AP11" s="16">
        <f>июль!AP11+авг!AP11+сент!AP11</f>
        <v>0</v>
      </c>
      <c r="AQ11" s="16">
        <f>июль!AQ11+авг!AQ11+сент!AQ11</f>
        <v>12</v>
      </c>
      <c r="AR11" s="16">
        <f>июль!AR11+авг!AR11+сент!AR11</f>
        <v>14.329000000000001</v>
      </c>
      <c r="AS11" s="16">
        <f>июль!AS11+авг!AS11+сент!AS11</f>
        <v>0</v>
      </c>
      <c r="AT11" s="16">
        <f>июль!AT11+авг!AT11+сент!AT11</f>
        <v>0</v>
      </c>
      <c r="AU11" s="16">
        <f>июль!AU11+авг!AU11+сент!AU11</f>
        <v>0</v>
      </c>
      <c r="AV11" s="16">
        <f>июль!AV11+авг!AV11+сент!AV11</f>
        <v>0</v>
      </c>
      <c r="AW11" s="16">
        <f>июль!AW11+авг!AW11+сент!AW11</f>
        <v>1</v>
      </c>
      <c r="AX11" s="16">
        <f>июль!AX11+авг!AX11+сент!AX11</f>
        <v>0.252</v>
      </c>
      <c r="AY11" s="16">
        <f>июль!AY11+авг!AY11+сент!AY11</f>
        <v>0</v>
      </c>
      <c r="AZ11" s="16">
        <f>июль!AZ11+авг!AZ11+сент!AZ11</f>
        <v>0</v>
      </c>
      <c r="BA11" s="16">
        <f>июль!BA11+авг!BA11+сент!BA11</f>
        <v>0</v>
      </c>
      <c r="BB11" s="16">
        <f>июль!BB11+авг!BB11+сент!BB11</f>
        <v>0</v>
      </c>
      <c r="BC11" s="16">
        <f>июль!BC11+авг!BC11+сент!BC11</f>
        <v>0</v>
      </c>
      <c r="BD11" s="16">
        <f>июль!BD11+авг!BD11+сент!BD11</f>
        <v>0</v>
      </c>
      <c r="BE11" s="16">
        <f>июль!BE11+авг!BE11+сент!BE11</f>
        <v>3.6869999999999998</v>
      </c>
      <c r="BF11" s="15">
        <f t="shared" si="1"/>
        <v>134.19000000000003</v>
      </c>
      <c r="BG11" s="45"/>
      <c r="BH11" s="17" t="e">
        <f t="shared" si="0"/>
        <v>#DIV/0!</v>
      </c>
      <c r="BI11" s="115" t="s">
        <v>187</v>
      </c>
      <c r="BJ11" s="16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</row>
    <row r="12" spans="1:85" s="18" customFormat="1" ht="22.5" customHeight="1">
      <c r="A12" s="13">
        <v>9</v>
      </c>
      <c r="B12" s="14" t="s">
        <v>171</v>
      </c>
      <c r="C12" s="16">
        <f>июль!C12+авг!C12+сент!C12</f>
        <v>0</v>
      </c>
      <c r="D12" s="16">
        <f>июль!D12+авг!D12+сент!D12</f>
        <v>0</v>
      </c>
      <c r="E12" s="16">
        <f>июль!E12+авг!E12+сент!E12</f>
        <v>0</v>
      </c>
      <c r="F12" s="16">
        <f>июль!F12+авг!F12+сент!F12</f>
        <v>0</v>
      </c>
      <c r="G12" s="16">
        <f>июль!G12+авг!G12+сент!G12</f>
        <v>0</v>
      </c>
      <c r="H12" s="16">
        <f>июль!H12+авг!H12+сент!H12</f>
        <v>0</v>
      </c>
      <c r="I12" s="16">
        <f>июль!I12+авг!I12+сент!I12</f>
        <v>0</v>
      </c>
      <c r="J12" s="16">
        <f>июль!J12+авг!J12+сент!J12</f>
        <v>0</v>
      </c>
      <c r="K12" s="16">
        <f>июль!K12+авг!K12+сент!K12</f>
        <v>0</v>
      </c>
      <c r="L12" s="16">
        <f>июль!L12+авг!L12+сент!L12</f>
        <v>0</v>
      </c>
      <c r="M12" s="16">
        <f>июль!M12+авг!M12+сент!M12</f>
        <v>0</v>
      </c>
      <c r="N12" s="16">
        <f>июль!N12+авг!N12+сент!N12</f>
        <v>0</v>
      </c>
      <c r="O12" s="16">
        <f>июль!O12+авг!O12+сент!O12</f>
        <v>0</v>
      </c>
      <c r="P12" s="16">
        <f>июль!P12+авг!P12+сент!P12</f>
        <v>0</v>
      </c>
      <c r="Q12" s="16">
        <f>июль!Q12+авг!Q12+сент!Q12</f>
        <v>0</v>
      </c>
      <c r="R12" s="16">
        <f>июль!R12+авг!R12+сент!R12</f>
        <v>0</v>
      </c>
      <c r="S12" s="16">
        <f>июль!S12+авг!S12+сент!S12</f>
        <v>0</v>
      </c>
      <c r="T12" s="16">
        <f>июль!T12+авг!T12+сент!T12</f>
        <v>0</v>
      </c>
      <c r="U12" s="16">
        <f>июль!U12+авг!U12+сент!U12</f>
        <v>2</v>
      </c>
      <c r="V12" s="16">
        <f>июль!V12+авг!V12+сент!V12</f>
        <v>25.753</v>
      </c>
      <c r="W12" s="16">
        <f>июль!W12+авг!W12+сент!W12</f>
        <v>0</v>
      </c>
      <c r="X12" s="16">
        <f>июль!X12+авг!X12+сент!X12</f>
        <v>0</v>
      </c>
      <c r="Y12" s="16">
        <f>июль!Y12+авг!Y12+сент!Y12</f>
        <v>0</v>
      </c>
      <c r="Z12" s="16">
        <f>июль!Z12+авг!Z12+сент!Z12</f>
        <v>0</v>
      </c>
      <c r="AA12" s="16">
        <f>июль!AA12+авг!AA12+сент!AA12</f>
        <v>0</v>
      </c>
      <c r="AB12" s="16">
        <f>июль!AB12+авг!AB12+сент!AB12</f>
        <v>0</v>
      </c>
      <c r="AC12" s="16">
        <f>июль!AC12+авг!AC12+сент!AC12</f>
        <v>0</v>
      </c>
      <c r="AD12" s="16">
        <f>июль!AD12+авг!AD12+сент!AD12</f>
        <v>0</v>
      </c>
      <c r="AE12" s="16">
        <f>июль!AE12+авг!AE12+сент!AE12</f>
        <v>0</v>
      </c>
      <c r="AF12" s="16">
        <f>июль!AF12+авг!AF12+сент!AF12</f>
        <v>0</v>
      </c>
      <c r="AG12" s="16">
        <f>июль!AG12+авг!AG12+сент!AG12</f>
        <v>0</v>
      </c>
      <c r="AH12" s="16">
        <f>июль!AH12+авг!AH12+сент!AH12</f>
        <v>0</v>
      </c>
      <c r="AI12" s="16">
        <f>июль!AI12+авг!AI12+сент!AI12</f>
        <v>0</v>
      </c>
      <c r="AJ12" s="16">
        <f>июль!AJ12+авг!AJ12+сент!AJ12</f>
        <v>0</v>
      </c>
      <c r="AK12" s="16">
        <f>июль!AK12+авг!AK12+сент!AK12</f>
        <v>92</v>
      </c>
      <c r="AL12" s="16">
        <f>июль!AL12+авг!AL12+сент!AL12</f>
        <v>202.571</v>
      </c>
      <c r="AM12" s="16">
        <f>июль!AM12+авг!AM12+сент!AM12</f>
        <v>0</v>
      </c>
      <c r="AN12" s="16">
        <f>июль!AN12+авг!AN12+сент!AN12</f>
        <v>0</v>
      </c>
      <c r="AO12" s="16">
        <f>июль!AO12+авг!AO12+сент!AO12</f>
        <v>0</v>
      </c>
      <c r="AP12" s="16">
        <f>июль!AP12+авг!AP12+сент!AP12</f>
        <v>0</v>
      </c>
      <c r="AQ12" s="16">
        <f>июль!AQ12+авг!AQ12+сент!AQ12</f>
        <v>13</v>
      </c>
      <c r="AR12" s="16">
        <f>июль!AR12+авг!AR12+сент!AR12</f>
        <v>18.161000000000001</v>
      </c>
      <c r="AS12" s="16">
        <f>июль!AS12+авг!AS12+сент!AS12</f>
        <v>0</v>
      </c>
      <c r="AT12" s="16">
        <f>июль!AT12+авг!AT12+сент!AT12</f>
        <v>0</v>
      </c>
      <c r="AU12" s="16">
        <f>июль!AU12+авг!AU12+сент!AU12</f>
        <v>0</v>
      </c>
      <c r="AV12" s="16">
        <f>июль!AV12+авг!AV12+сент!AV12</f>
        <v>0</v>
      </c>
      <c r="AW12" s="16">
        <f>июль!AW12+авг!AW12+сент!AW12</f>
        <v>1</v>
      </c>
      <c r="AX12" s="16">
        <f>июль!AX12+авг!AX12+сент!AX12</f>
        <v>0.219</v>
      </c>
      <c r="AY12" s="16">
        <f>июль!AY12+авг!AY12+сент!AY12</f>
        <v>0</v>
      </c>
      <c r="AZ12" s="16">
        <f>июль!AZ12+авг!AZ12+сент!AZ12</f>
        <v>0</v>
      </c>
      <c r="BA12" s="16">
        <f>июль!BA12+авг!BA12+сент!BA12</f>
        <v>0</v>
      </c>
      <c r="BB12" s="16">
        <f>июль!BB12+авг!BB12+сент!BB12</f>
        <v>0</v>
      </c>
      <c r="BC12" s="16">
        <f>июль!BC12+авг!BC12+сент!BC12</f>
        <v>0</v>
      </c>
      <c r="BD12" s="16">
        <f>июль!BD12+авг!BD12+сент!BD12</f>
        <v>0</v>
      </c>
      <c r="BE12" s="16">
        <f>июль!BE12+авг!BE12+сент!BE12</f>
        <v>0.64400000000000002</v>
      </c>
      <c r="BF12" s="15">
        <f t="shared" si="1"/>
        <v>247.34800000000001</v>
      </c>
      <c r="BG12" s="45"/>
      <c r="BH12" s="17" t="e">
        <f t="shared" si="0"/>
        <v>#DIV/0!</v>
      </c>
      <c r="BI12" s="115" t="s">
        <v>188</v>
      </c>
      <c r="BJ12" s="16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</row>
    <row r="13" spans="1:85" s="18" customFormat="1" ht="22.5" customHeight="1">
      <c r="A13" s="13">
        <v>10</v>
      </c>
      <c r="B13" s="14" t="s">
        <v>172</v>
      </c>
      <c r="C13" s="16">
        <f>июль!C13+авг!C13+сент!C13</f>
        <v>0</v>
      </c>
      <c r="D13" s="16">
        <f>июль!D13+авг!D13+сент!D13</f>
        <v>0</v>
      </c>
      <c r="E13" s="16">
        <f>июль!E13+авг!E13+сент!E13</f>
        <v>0</v>
      </c>
      <c r="F13" s="16">
        <f>июль!F13+авг!F13+сент!F13</f>
        <v>0</v>
      </c>
      <c r="G13" s="16">
        <f>июль!G13+авг!G13+сент!G13</f>
        <v>0</v>
      </c>
      <c r="H13" s="16">
        <f>июль!H13+авг!H13+сент!H13</f>
        <v>0</v>
      </c>
      <c r="I13" s="16">
        <f>июль!I13+авг!I13+сент!I13</f>
        <v>0</v>
      </c>
      <c r="J13" s="16">
        <f>июль!J13+авг!J13+сент!J13</f>
        <v>0</v>
      </c>
      <c r="K13" s="16">
        <f>июль!K13+авг!K13+сент!K13</f>
        <v>0</v>
      </c>
      <c r="L13" s="16">
        <f>июль!L13+авг!L13+сент!L13</f>
        <v>0</v>
      </c>
      <c r="M13" s="16">
        <f>июль!M13+авг!M13+сент!M13</f>
        <v>0</v>
      </c>
      <c r="N13" s="16">
        <f>июль!N13+авг!N13+сент!N13</f>
        <v>0</v>
      </c>
      <c r="O13" s="16">
        <f>июль!O13+авг!O13+сент!O13</f>
        <v>0</v>
      </c>
      <c r="P13" s="16">
        <f>июль!P13+авг!P13+сент!P13</f>
        <v>0</v>
      </c>
      <c r="Q13" s="16">
        <f>июль!Q13+авг!Q13+сент!Q13</f>
        <v>0</v>
      </c>
      <c r="R13" s="16">
        <f>июль!R13+авг!R13+сент!R13</f>
        <v>0</v>
      </c>
      <c r="S13" s="16">
        <f>июль!S13+авг!S13+сент!S13</f>
        <v>1</v>
      </c>
      <c r="T13" s="16">
        <f>июль!T13+авг!T13+сент!T13</f>
        <v>3.4209999999999998</v>
      </c>
      <c r="U13" s="16">
        <f>июль!U13+авг!U13+сент!U13</f>
        <v>1</v>
      </c>
      <c r="V13" s="16">
        <f>июль!V13+авг!V13+сент!V13</f>
        <v>42.05</v>
      </c>
      <c r="W13" s="16">
        <f>июль!W13+авг!W13+сент!W13</f>
        <v>3</v>
      </c>
      <c r="X13" s="16">
        <f>июль!X13+авг!X13+сент!X13</f>
        <v>6.2309999999999999</v>
      </c>
      <c r="Y13" s="16">
        <f>июль!Y13+авг!Y13+сент!Y13</f>
        <v>0</v>
      </c>
      <c r="Z13" s="16">
        <f>июль!Z13+авг!Z13+сент!Z13</f>
        <v>0</v>
      </c>
      <c r="AA13" s="16">
        <f>июль!AA13+авг!AA13+сент!AA13</f>
        <v>4.2</v>
      </c>
      <c r="AB13" s="16">
        <f>июль!AB13+авг!AB13+сент!AB13</f>
        <v>5.5229999999999997</v>
      </c>
      <c r="AC13" s="16">
        <f>июль!AC13+авг!AC13+сент!AC13</f>
        <v>0</v>
      </c>
      <c r="AD13" s="16">
        <f>июль!AD13+авг!AD13+сент!AD13</f>
        <v>0</v>
      </c>
      <c r="AE13" s="16">
        <f>июль!AE13+авг!AE13+сент!AE13</f>
        <v>0</v>
      </c>
      <c r="AF13" s="16">
        <f>июль!AF13+авг!AF13+сент!AF13</f>
        <v>0</v>
      </c>
      <c r="AG13" s="16">
        <f>июль!AG13+авг!AG13+сент!AG13</f>
        <v>0</v>
      </c>
      <c r="AH13" s="16">
        <f>июль!AH13+авг!AH13+сент!AH13</f>
        <v>0</v>
      </c>
      <c r="AI13" s="16">
        <f>июль!AI13+авг!AI13+сент!AI13</f>
        <v>0</v>
      </c>
      <c r="AJ13" s="16">
        <f>июль!AJ13+авг!AJ13+сент!AJ13</f>
        <v>0</v>
      </c>
      <c r="AK13" s="16">
        <f>июль!AK13+авг!AK13+сент!AK13</f>
        <v>0</v>
      </c>
      <c r="AL13" s="16">
        <f>июль!AL13+авг!AL13+сент!AL13</f>
        <v>0</v>
      </c>
      <c r="AM13" s="16">
        <f>июль!AM13+авг!AM13+сент!AM13</f>
        <v>0</v>
      </c>
      <c r="AN13" s="16">
        <f>июль!AN13+авг!AN13+сент!AN13</f>
        <v>0</v>
      </c>
      <c r="AO13" s="16">
        <f>июль!AO13+авг!AO13+сент!AO13</f>
        <v>0</v>
      </c>
      <c r="AP13" s="16">
        <f>июль!AP13+авг!AP13+сент!AP13</f>
        <v>0</v>
      </c>
      <c r="AQ13" s="16">
        <f>июль!AQ13+авг!AQ13+сент!AQ13</f>
        <v>15</v>
      </c>
      <c r="AR13" s="16">
        <f>июль!AR13+авг!AR13+сент!AR13</f>
        <v>18</v>
      </c>
      <c r="AS13" s="16">
        <f>июль!AS13+авг!AS13+сент!AS13</f>
        <v>0</v>
      </c>
      <c r="AT13" s="16">
        <f>июль!AT13+авг!AT13+сент!AT13</f>
        <v>0</v>
      </c>
      <c r="AU13" s="16">
        <f>июль!AU13+авг!AU13+сент!AU13</f>
        <v>0</v>
      </c>
      <c r="AV13" s="16">
        <f>июль!AV13+авг!AV13+сент!AV13</f>
        <v>0</v>
      </c>
      <c r="AW13" s="16">
        <f>июль!AW13+авг!AW13+сент!AW13</f>
        <v>1</v>
      </c>
      <c r="AX13" s="16">
        <f>июль!AX13+авг!AX13+сент!AX13</f>
        <v>0.219</v>
      </c>
      <c r="AY13" s="16">
        <f>июль!AY13+авг!AY13+сент!AY13</f>
        <v>0</v>
      </c>
      <c r="AZ13" s="16">
        <f>июль!AZ13+авг!AZ13+сент!AZ13</f>
        <v>0</v>
      </c>
      <c r="BA13" s="16">
        <f>июль!BA13+авг!BA13+сент!BA13</f>
        <v>0</v>
      </c>
      <c r="BB13" s="16">
        <f>июль!BB13+авг!BB13+сент!BB13</f>
        <v>0</v>
      </c>
      <c r="BC13" s="16">
        <f>июль!BC13+авг!BC13+сент!BC13</f>
        <v>0</v>
      </c>
      <c r="BD13" s="16">
        <f>июль!BD13+авг!BD13+сент!BD13</f>
        <v>0</v>
      </c>
      <c r="BE13" s="16">
        <f>июль!BE13+авг!BE13+сент!BE13</f>
        <v>10.561</v>
      </c>
      <c r="BF13" s="15">
        <f t="shared" si="1"/>
        <v>86.004999999999995</v>
      </c>
      <c r="BG13" s="45"/>
      <c r="BH13" s="17" t="e">
        <f t="shared" si="0"/>
        <v>#DIV/0!</v>
      </c>
      <c r="BI13" s="115" t="s">
        <v>189</v>
      </c>
      <c r="BJ13" s="16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</row>
    <row r="14" spans="1:85" s="18" customFormat="1" ht="22.5" customHeight="1">
      <c r="A14" s="13">
        <v>11</v>
      </c>
      <c r="B14" s="14" t="s">
        <v>35</v>
      </c>
      <c r="C14" s="16">
        <f>июль!C14+авг!C14+сент!C14</f>
        <v>0</v>
      </c>
      <c r="D14" s="16">
        <f>июль!D14+авг!D14+сент!D14</f>
        <v>0</v>
      </c>
      <c r="E14" s="16">
        <f>июль!E14+авг!E14+сент!E14</f>
        <v>35</v>
      </c>
      <c r="F14" s="16">
        <f>июль!F14+авг!F14+сент!F14</f>
        <v>8.75</v>
      </c>
      <c r="G14" s="16">
        <f>июль!G14+авг!G14+сент!G14</f>
        <v>0</v>
      </c>
      <c r="H14" s="16">
        <f>июль!H14+авг!H14+сент!H14</f>
        <v>0</v>
      </c>
      <c r="I14" s="16" t="e">
        <f>июль!I14+авг!I14+сент!I14</f>
        <v>#VALUE!</v>
      </c>
      <c r="J14" s="16">
        <f>июль!J14+авг!J14+сент!J14</f>
        <v>423.98500000000001</v>
      </c>
      <c r="K14" s="16">
        <f>июль!K14+авг!K14+сент!K14</f>
        <v>0</v>
      </c>
      <c r="L14" s="16">
        <f>июль!L14+авг!L14+сент!L14</f>
        <v>0</v>
      </c>
      <c r="M14" s="16">
        <f>июль!M14+авг!M14+сент!M14</f>
        <v>0</v>
      </c>
      <c r="N14" s="16">
        <f>июль!N14+авг!N14+сент!N14</f>
        <v>0</v>
      </c>
      <c r="O14" s="16">
        <f>июль!O14+авг!O14+сент!O14</f>
        <v>0</v>
      </c>
      <c r="P14" s="16">
        <f>июль!P14+авг!P14+сент!P14</f>
        <v>0</v>
      </c>
      <c r="Q14" s="16">
        <f>июль!Q14+авг!Q14+сент!Q14</f>
        <v>0</v>
      </c>
      <c r="R14" s="16">
        <f>июль!R14+авг!R14+сент!R14</f>
        <v>0</v>
      </c>
      <c r="S14" s="16">
        <f>июль!S14+авг!S14+сент!S14</f>
        <v>1</v>
      </c>
      <c r="T14" s="16">
        <f>июль!T14+авг!T14+сент!T14</f>
        <v>0.996</v>
      </c>
      <c r="U14" s="16">
        <f>июль!U14+авг!U14+сент!U14</f>
        <v>4</v>
      </c>
      <c r="V14" s="16">
        <f>июль!V14+авг!V14+сент!V14</f>
        <v>34.182000000000002</v>
      </c>
      <c r="W14" s="16">
        <f>июль!W14+авг!W14+сент!W14</f>
        <v>3</v>
      </c>
      <c r="X14" s="16">
        <f>июль!X14+авг!X14+сент!X14</f>
        <v>9.1760000000000002</v>
      </c>
      <c r="Y14" s="16">
        <f>июль!Y14+авг!Y14+сент!Y14</f>
        <v>0</v>
      </c>
      <c r="Z14" s="16">
        <f>июль!Z14+авг!Z14+сент!Z14</f>
        <v>0</v>
      </c>
      <c r="AA14" s="16">
        <f>июль!AA14+авг!AA14+сент!AA14</f>
        <v>0</v>
      </c>
      <c r="AB14" s="16">
        <f>июль!AB14+авг!AB14+сент!AB14</f>
        <v>0</v>
      </c>
      <c r="AC14" s="16">
        <f>июль!AC14+авг!AC14+сент!AC14</f>
        <v>0</v>
      </c>
      <c r="AD14" s="16">
        <f>июль!AD14+авг!AD14+сент!AD14</f>
        <v>0</v>
      </c>
      <c r="AE14" s="16">
        <f>июль!AE14+авг!AE14+сент!AE14</f>
        <v>0</v>
      </c>
      <c r="AF14" s="16">
        <f>июль!AF14+авг!AF14+сент!AF14</f>
        <v>0</v>
      </c>
      <c r="AG14" s="16">
        <f>июль!AG14+авг!AG14+сент!AG14</f>
        <v>0</v>
      </c>
      <c r="AH14" s="16">
        <f>июль!AH14+авг!AH14+сент!AH14</f>
        <v>0</v>
      </c>
      <c r="AI14" s="16">
        <f>июль!AI14+авг!AI14+сент!AI14</f>
        <v>0</v>
      </c>
      <c r="AJ14" s="16">
        <f>июль!AJ14+авг!AJ14+сент!AJ14</f>
        <v>0</v>
      </c>
      <c r="AK14" s="16">
        <f>июль!AK14+авг!AK14+сент!AK14</f>
        <v>0</v>
      </c>
      <c r="AL14" s="16">
        <f>июль!AL14+авг!AL14+сент!AL14</f>
        <v>0</v>
      </c>
      <c r="AM14" s="16">
        <f>июль!AM14+авг!AM14+сент!AM14</f>
        <v>0</v>
      </c>
      <c r="AN14" s="16">
        <f>июль!AN14+авг!AN14+сент!AN14</f>
        <v>0</v>
      </c>
      <c r="AO14" s="16">
        <f>июль!AO14+авг!AO14+сент!AO14</f>
        <v>0</v>
      </c>
      <c r="AP14" s="16">
        <f>июль!AP14+авг!AP14+сент!AP14</f>
        <v>0</v>
      </c>
      <c r="AQ14" s="16">
        <f>июль!AQ14+авг!AQ14+сент!AQ14</f>
        <v>22</v>
      </c>
      <c r="AR14" s="16">
        <f>июль!AR14+авг!AR14+сент!AR14</f>
        <v>78.558999999999997</v>
      </c>
      <c r="AS14" s="16">
        <f>июль!AS14+авг!AS14+сент!AS14</f>
        <v>0</v>
      </c>
      <c r="AT14" s="16">
        <f>июль!AT14+авг!AT14+сент!AT14</f>
        <v>0</v>
      </c>
      <c r="AU14" s="16">
        <f>июль!AU14+авг!AU14+сент!AU14</f>
        <v>0</v>
      </c>
      <c r="AV14" s="16">
        <f>июль!AV14+авг!AV14+сент!AV14</f>
        <v>0</v>
      </c>
      <c r="AW14" s="16">
        <f>июль!AW14+авг!AW14+сент!AW14</f>
        <v>8</v>
      </c>
      <c r="AX14" s="16">
        <f>июль!AX14+авг!AX14+сент!AX14</f>
        <v>4.2330000000000005</v>
      </c>
      <c r="AY14" s="16">
        <f>июль!AY14+авг!AY14+сент!AY14</f>
        <v>0</v>
      </c>
      <c r="AZ14" s="16">
        <f>июль!AZ14+авг!AZ14+сент!AZ14</f>
        <v>0</v>
      </c>
      <c r="BA14" s="16">
        <f>июль!BA14+авг!BA14+сент!BA14</f>
        <v>0</v>
      </c>
      <c r="BB14" s="16">
        <f>июль!BB14+авг!BB14+сент!BB14</f>
        <v>0</v>
      </c>
      <c r="BC14" s="16">
        <f>июль!BC14+авг!BC14+сент!BC14</f>
        <v>0</v>
      </c>
      <c r="BD14" s="16">
        <f>июль!BD14+авг!BD14+сент!BD14</f>
        <v>0</v>
      </c>
      <c r="BE14" s="16">
        <f>июль!BE14+авг!BE14+сент!BE14</f>
        <v>2.8840000000000003</v>
      </c>
      <c r="BF14" s="15">
        <f t="shared" si="1"/>
        <v>562.76499999999999</v>
      </c>
      <c r="BG14" s="45"/>
      <c r="BH14" s="17" t="e">
        <f t="shared" si="0"/>
        <v>#DIV/0!</v>
      </c>
      <c r="BI14" s="115">
        <v>114</v>
      </c>
      <c r="BJ14" s="16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</row>
    <row r="15" spans="1:85" s="18" customFormat="1" ht="22.5" customHeight="1">
      <c r="A15" s="13">
        <v>12</v>
      </c>
      <c r="B15" s="14" t="s">
        <v>173</v>
      </c>
      <c r="C15" s="16">
        <f>июль!C15+авг!C15+сент!C15</f>
        <v>0</v>
      </c>
      <c r="D15" s="16">
        <f>июль!D15+авг!D15+сент!D15</f>
        <v>0</v>
      </c>
      <c r="E15" s="16">
        <f>июль!E15+авг!E15+сент!E15</f>
        <v>299.5</v>
      </c>
      <c r="F15" s="16">
        <f>июль!F15+авг!F15+сент!F15</f>
        <v>75.311999999999998</v>
      </c>
      <c r="G15" s="16">
        <f>июль!G15+авг!G15+сент!G15</f>
        <v>0</v>
      </c>
      <c r="H15" s="16">
        <f>июль!H15+авг!H15+сент!H15</f>
        <v>0</v>
      </c>
      <c r="I15" s="16" t="e">
        <f>июль!I15+авг!I15+сент!I15</f>
        <v>#VALUE!</v>
      </c>
      <c r="J15" s="16">
        <f>июль!J15+авг!J15+сент!J15</f>
        <v>228.65899999999999</v>
      </c>
      <c r="K15" s="16">
        <f>июль!K15+авг!K15+сент!K15</f>
        <v>0</v>
      </c>
      <c r="L15" s="16">
        <f>июль!L15+авг!L15+сент!L15</f>
        <v>0</v>
      </c>
      <c r="M15" s="16">
        <f>июль!M15+авг!M15+сент!M15</f>
        <v>0</v>
      </c>
      <c r="N15" s="16">
        <f>июль!N15+авг!N15+сент!N15</f>
        <v>0</v>
      </c>
      <c r="O15" s="16">
        <f>июль!O15+авг!O15+сент!O15</f>
        <v>0</v>
      </c>
      <c r="P15" s="16">
        <f>июль!P15+авг!P15+сент!P15</f>
        <v>0</v>
      </c>
      <c r="Q15" s="16">
        <f>июль!Q15+авг!Q15+сент!Q15</f>
        <v>0</v>
      </c>
      <c r="R15" s="16">
        <f>июль!R15+авг!R15+сент!R15</f>
        <v>0</v>
      </c>
      <c r="S15" s="16">
        <f>июль!S15+авг!S15+сент!S15</f>
        <v>0</v>
      </c>
      <c r="T15" s="16">
        <f>июль!T15+авг!T15+сент!T15</f>
        <v>0</v>
      </c>
      <c r="U15" s="16">
        <f>июль!U15+авг!U15+сент!U15</f>
        <v>6</v>
      </c>
      <c r="V15" s="16">
        <f>июль!V15+авг!V15+сент!V15</f>
        <v>51.119</v>
      </c>
      <c r="W15" s="16">
        <f>июль!W15+авг!W15+сент!W15</f>
        <v>2</v>
      </c>
      <c r="X15" s="16">
        <f>июль!X15+авг!X15+сент!X15</f>
        <v>5.4210000000000003</v>
      </c>
      <c r="Y15" s="16">
        <f>июль!Y15+авг!Y15+сент!Y15</f>
        <v>0</v>
      </c>
      <c r="Z15" s="16">
        <f>июль!Z15+авг!Z15+сент!Z15</f>
        <v>0</v>
      </c>
      <c r="AA15" s="16">
        <f>июль!AA15+авг!AA15+сент!AA15</f>
        <v>0</v>
      </c>
      <c r="AB15" s="16">
        <f>июль!AB15+авг!AB15+сент!AB15</f>
        <v>0</v>
      </c>
      <c r="AC15" s="16">
        <f>июль!AC15+авг!AC15+сент!AC15</f>
        <v>1</v>
      </c>
      <c r="AD15" s="16">
        <f>июль!AD15+авг!AD15+сент!AD15</f>
        <v>0.84</v>
      </c>
      <c r="AE15" s="16">
        <f>июль!AE15+авг!AE15+сент!AE15</f>
        <v>0</v>
      </c>
      <c r="AF15" s="16">
        <f>июль!AF15+авг!AF15+сент!AF15</f>
        <v>0</v>
      </c>
      <c r="AG15" s="16">
        <f>июль!AG15+авг!AG15+сент!AG15</f>
        <v>2</v>
      </c>
      <c r="AH15" s="16">
        <f>июль!AH15+авг!AH15+сент!AH15</f>
        <v>1.623</v>
      </c>
      <c r="AI15" s="16">
        <f>июль!AI15+авг!AI15+сент!AI15</f>
        <v>13</v>
      </c>
      <c r="AJ15" s="16">
        <f>июль!AJ15+авг!AJ15+сент!AJ15</f>
        <v>19.007000000000001</v>
      </c>
      <c r="AK15" s="16">
        <f>июль!AK15+авг!AK15+сент!AK15</f>
        <v>0</v>
      </c>
      <c r="AL15" s="16">
        <f>июль!AL15+авг!AL15+сент!AL15</f>
        <v>0</v>
      </c>
      <c r="AM15" s="16">
        <f>июль!AM15+авг!AM15+сент!AM15</f>
        <v>0</v>
      </c>
      <c r="AN15" s="16">
        <f>июль!AN15+авг!AN15+сент!AN15</f>
        <v>0</v>
      </c>
      <c r="AO15" s="16">
        <f>июль!AO15+авг!AO15+сент!AO15</f>
        <v>0</v>
      </c>
      <c r="AP15" s="16">
        <f>июль!AP15+авг!AP15+сент!AP15</f>
        <v>0</v>
      </c>
      <c r="AQ15" s="16">
        <f>июль!AQ15+авг!AQ15+сент!AQ15</f>
        <v>20</v>
      </c>
      <c r="AR15" s="16">
        <f>июль!AR15+авг!AR15+сент!AR15</f>
        <v>22.774000000000001</v>
      </c>
      <c r="AS15" s="16">
        <f>июль!AS15+авг!AS15+сент!AS15</f>
        <v>0</v>
      </c>
      <c r="AT15" s="16">
        <f>июль!AT15+авг!AT15+сент!AT15</f>
        <v>0</v>
      </c>
      <c r="AU15" s="16">
        <f>июль!AU15+авг!AU15+сент!AU15</f>
        <v>0</v>
      </c>
      <c r="AV15" s="16">
        <f>июль!AV15+авг!AV15+сент!AV15</f>
        <v>0</v>
      </c>
      <c r="AW15" s="16">
        <f>июль!AW15+авг!AW15+сент!AW15</f>
        <v>1</v>
      </c>
      <c r="AX15" s="16">
        <f>июль!AX15+авг!AX15+сент!AX15</f>
        <v>0.219</v>
      </c>
      <c r="AY15" s="16">
        <f>июль!AY15+авг!AY15+сент!AY15</f>
        <v>0</v>
      </c>
      <c r="AZ15" s="16">
        <f>июль!AZ15+авг!AZ15+сент!AZ15</f>
        <v>0</v>
      </c>
      <c r="BA15" s="16">
        <f>июль!BA15+авг!BA15+сент!BA15</f>
        <v>0</v>
      </c>
      <c r="BB15" s="16">
        <f>июль!BB15+авг!BB15+сент!BB15</f>
        <v>0</v>
      </c>
      <c r="BC15" s="16">
        <f>июль!BC15+авг!BC15+сент!BC15</f>
        <v>0</v>
      </c>
      <c r="BD15" s="16">
        <f>июль!BD15+авг!BD15+сент!BD15</f>
        <v>0</v>
      </c>
      <c r="BE15" s="16">
        <f>июль!BE15+авг!BE15+сент!BE15</f>
        <v>0</v>
      </c>
      <c r="BF15" s="15">
        <f t="shared" si="1"/>
        <v>404.97399999999999</v>
      </c>
      <c r="BG15" s="45"/>
      <c r="BH15" s="17" t="e">
        <f t="shared" si="0"/>
        <v>#DIV/0!</v>
      </c>
      <c r="BI15" s="115" t="s">
        <v>190</v>
      </c>
      <c r="BJ15" s="16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</row>
    <row r="16" spans="1:85" s="18" customFormat="1" ht="22.5" customHeight="1">
      <c r="A16" s="13">
        <v>13</v>
      </c>
      <c r="B16" s="14" t="s">
        <v>174</v>
      </c>
      <c r="C16" s="16">
        <f>июль!C16+авг!C16+сент!C16</f>
        <v>0</v>
      </c>
      <c r="D16" s="16">
        <f>июль!D16+авг!D16+сент!D16</f>
        <v>0</v>
      </c>
      <c r="E16" s="16">
        <f>июль!E16+авг!E16+сент!E16</f>
        <v>0</v>
      </c>
      <c r="F16" s="16">
        <f>июль!F16+авг!F16+сент!F16</f>
        <v>0</v>
      </c>
      <c r="G16" s="16">
        <f>июль!G16+авг!G16+сент!G16</f>
        <v>0</v>
      </c>
      <c r="H16" s="16">
        <f>июль!H16+авг!H16+сент!H16</f>
        <v>0</v>
      </c>
      <c r="I16" s="16">
        <f>июль!I16+авг!I16+сент!I16</f>
        <v>0</v>
      </c>
      <c r="J16" s="16">
        <f>июль!J16+авг!J16+сент!J16</f>
        <v>0</v>
      </c>
      <c r="K16" s="16">
        <f>июль!K16+авг!K16+сент!K16</f>
        <v>0</v>
      </c>
      <c r="L16" s="16">
        <f>июль!L16+авг!L16+сент!L16</f>
        <v>0</v>
      </c>
      <c r="M16" s="16">
        <f>июль!M16+авг!M16+сент!M16</f>
        <v>0</v>
      </c>
      <c r="N16" s="16">
        <f>июль!N16+авг!N16+сент!N16</f>
        <v>0</v>
      </c>
      <c r="O16" s="16">
        <f>июль!O16+авг!O16+сент!O16</f>
        <v>0</v>
      </c>
      <c r="P16" s="16">
        <f>июль!P16+авг!P16+сент!P16</f>
        <v>0</v>
      </c>
      <c r="Q16" s="16">
        <f>июль!Q16+авг!Q16+сент!Q16</f>
        <v>0</v>
      </c>
      <c r="R16" s="16">
        <f>июль!R16+авг!R16+сент!R16</f>
        <v>0</v>
      </c>
      <c r="S16" s="16">
        <f>июль!S16+авг!S16+сент!S16</f>
        <v>1</v>
      </c>
      <c r="T16" s="16">
        <f>июль!T16+авг!T16+сент!T16</f>
        <v>0.96499999999999997</v>
      </c>
      <c r="U16" s="16">
        <f>июль!U16+авг!U16+сент!U16</f>
        <v>1</v>
      </c>
      <c r="V16" s="16">
        <f>июль!V16+авг!V16+сент!V16</f>
        <v>9.3840000000000003</v>
      </c>
      <c r="W16" s="16">
        <f>июль!W16+авг!W16+сент!W16</f>
        <v>5</v>
      </c>
      <c r="X16" s="16">
        <f>июль!X16+авг!X16+сент!X16</f>
        <v>7.282</v>
      </c>
      <c r="Y16" s="16">
        <f>июль!Y16+авг!Y16+сент!Y16</f>
        <v>0</v>
      </c>
      <c r="Z16" s="16">
        <f>июль!Z16+авг!Z16+сент!Z16</f>
        <v>0</v>
      </c>
      <c r="AA16" s="16">
        <f>июль!AA16+авг!AA16+сент!AA16</f>
        <v>0</v>
      </c>
      <c r="AB16" s="16">
        <f>июль!AB16+авг!AB16+сент!AB16</f>
        <v>0</v>
      </c>
      <c r="AC16" s="16">
        <f>июль!AC16+авг!AC16+сент!AC16</f>
        <v>0</v>
      </c>
      <c r="AD16" s="16">
        <f>июль!AD16+авг!AD16+сент!AD16</f>
        <v>0</v>
      </c>
      <c r="AE16" s="16">
        <f>июль!AE16+авг!AE16+сент!AE16</f>
        <v>0</v>
      </c>
      <c r="AF16" s="16">
        <f>июль!AF16+авг!AF16+сент!AF16</f>
        <v>0</v>
      </c>
      <c r="AG16" s="16">
        <f>июль!AG16+авг!AG16+сент!AG16</f>
        <v>0</v>
      </c>
      <c r="AH16" s="16">
        <f>июль!AH16+авг!AH16+сент!AH16</f>
        <v>0</v>
      </c>
      <c r="AI16" s="16">
        <f>июль!AI16+авг!AI16+сент!AI16</f>
        <v>5</v>
      </c>
      <c r="AJ16" s="16">
        <f>июль!AJ16+авг!AJ16+сент!AJ16</f>
        <v>9.4640000000000004</v>
      </c>
      <c r="AK16" s="16">
        <f>июль!AK16+авг!AK16+сент!AK16</f>
        <v>0</v>
      </c>
      <c r="AL16" s="16">
        <f>июль!AL16+авг!AL16+сент!AL16</f>
        <v>0</v>
      </c>
      <c r="AM16" s="16">
        <f>июль!AM16+авг!AM16+сент!AM16</f>
        <v>0</v>
      </c>
      <c r="AN16" s="16">
        <f>июль!AN16+авг!AN16+сент!AN16</f>
        <v>0</v>
      </c>
      <c r="AO16" s="16">
        <f>июль!AO16+авг!AO16+сент!AO16</f>
        <v>0</v>
      </c>
      <c r="AP16" s="16">
        <f>июль!AP16+авг!AP16+сент!AP16</f>
        <v>0</v>
      </c>
      <c r="AQ16" s="16">
        <f>июль!AQ16+авг!AQ16+сент!AQ16</f>
        <v>23</v>
      </c>
      <c r="AR16" s="16">
        <f>июль!AR16+авг!AR16+сент!AR16</f>
        <v>31.027000000000001</v>
      </c>
      <c r="AS16" s="16">
        <f>июль!AS16+авг!AS16+сент!AS16</f>
        <v>0</v>
      </c>
      <c r="AT16" s="16">
        <f>июль!AT16+авг!AT16+сент!AT16</f>
        <v>0</v>
      </c>
      <c r="AU16" s="16">
        <f>июль!AU16+авг!AU16+сент!AU16</f>
        <v>0</v>
      </c>
      <c r="AV16" s="16">
        <f>июль!AV16+авг!AV16+сент!AV16</f>
        <v>0</v>
      </c>
      <c r="AW16" s="16">
        <f>июль!AW16+авг!AW16+сент!AW16</f>
        <v>3</v>
      </c>
      <c r="AX16" s="16">
        <f>июль!AX16+авг!AX16+сент!AX16</f>
        <v>0.94000000000000006</v>
      </c>
      <c r="AY16" s="16">
        <f>июль!AY16+авг!AY16+сент!AY16</f>
        <v>0</v>
      </c>
      <c r="AZ16" s="16">
        <f>июль!AZ16+авг!AZ16+сент!AZ16</f>
        <v>0</v>
      </c>
      <c r="BA16" s="16">
        <f>июль!BA16+авг!BA16+сент!BA16</f>
        <v>0</v>
      </c>
      <c r="BB16" s="16">
        <f>июль!BB16+авг!BB16+сент!BB16</f>
        <v>0</v>
      </c>
      <c r="BC16" s="16">
        <f>июль!BC16+авг!BC16+сент!BC16</f>
        <v>0</v>
      </c>
      <c r="BD16" s="16">
        <f>июль!BD16+авг!BD16+сент!BD16</f>
        <v>0</v>
      </c>
      <c r="BE16" s="16">
        <f>июль!BE16+авг!BE16+сент!BE16</f>
        <v>2.782</v>
      </c>
      <c r="BF16" s="15">
        <f t="shared" si="1"/>
        <v>61.843999999999994</v>
      </c>
      <c r="BG16" s="45"/>
      <c r="BH16" s="17" t="e">
        <f t="shared" si="0"/>
        <v>#DIV/0!</v>
      </c>
      <c r="BI16" s="115" t="s">
        <v>191</v>
      </c>
      <c r="BJ16" s="16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</row>
    <row r="17" spans="1:85" s="18" customFormat="1" ht="22.5" customHeight="1">
      <c r="A17" s="13">
        <v>14</v>
      </c>
      <c r="B17" s="14" t="s">
        <v>36</v>
      </c>
      <c r="C17" s="16">
        <f>июль!C17+авг!C17+сент!C17</f>
        <v>0</v>
      </c>
      <c r="D17" s="16">
        <f>июль!D17+авг!D17+сент!D17</f>
        <v>0</v>
      </c>
      <c r="E17" s="16">
        <f>июль!E17+авг!E17+сент!E17</f>
        <v>191.8</v>
      </c>
      <c r="F17" s="16">
        <f>июль!F17+авг!F17+сент!F17</f>
        <v>51.555999999999997</v>
      </c>
      <c r="G17" s="16">
        <f>июль!G17+авг!G17+сент!G17</f>
        <v>52</v>
      </c>
      <c r="H17" s="16">
        <f>июль!H17+авг!H17+сент!H17</f>
        <v>19.204999999999998</v>
      </c>
      <c r="I17" s="16">
        <f>июль!I17+авг!I17+сент!I17</f>
        <v>0</v>
      </c>
      <c r="J17" s="16">
        <f>июль!J17+авг!J17+сент!J17</f>
        <v>0</v>
      </c>
      <c r="K17" s="16">
        <f>июль!K17+авг!K17+сент!K17</f>
        <v>0</v>
      </c>
      <c r="L17" s="16">
        <f>июль!L17+авг!L17+сент!L17</f>
        <v>0</v>
      </c>
      <c r="M17" s="16">
        <f>июль!M17+авг!M17+сент!M17</f>
        <v>0</v>
      </c>
      <c r="N17" s="16">
        <f>июль!N17+авг!N17+сент!N17</f>
        <v>0</v>
      </c>
      <c r="O17" s="16">
        <f>июль!O17+авг!O17+сент!O17</f>
        <v>0</v>
      </c>
      <c r="P17" s="16">
        <f>июль!P17+авг!P17+сент!P17</f>
        <v>0</v>
      </c>
      <c r="Q17" s="16">
        <f>июль!Q17+авг!Q17+сент!Q17</f>
        <v>0</v>
      </c>
      <c r="R17" s="16">
        <f>июль!R17+авг!R17+сент!R17</f>
        <v>0</v>
      </c>
      <c r="S17" s="16">
        <f>июль!S17+авг!S17+сент!S17</f>
        <v>0</v>
      </c>
      <c r="T17" s="16">
        <f>июль!T17+авг!T17+сент!T17</f>
        <v>0</v>
      </c>
      <c r="U17" s="16">
        <f>июль!U17+авг!U17+сент!U17</f>
        <v>4</v>
      </c>
      <c r="V17" s="16">
        <f>июль!V17+авг!V17+сент!V17</f>
        <v>50.042999999999999</v>
      </c>
      <c r="W17" s="16">
        <f>июль!W17+авг!W17+сент!W17</f>
        <v>3</v>
      </c>
      <c r="X17" s="16">
        <f>июль!X17+авг!X17+сент!X17</f>
        <v>2.589</v>
      </c>
      <c r="Y17" s="16">
        <f>июль!Y17+авг!Y17+сент!Y17</f>
        <v>0</v>
      </c>
      <c r="Z17" s="16">
        <f>июль!Z17+авг!Z17+сент!Z17</f>
        <v>0</v>
      </c>
      <c r="AA17" s="16">
        <f>июль!AA17+авг!AA17+сент!AA17</f>
        <v>0</v>
      </c>
      <c r="AB17" s="16">
        <f>июль!AB17+авг!AB17+сент!AB17</f>
        <v>0</v>
      </c>
      <c r="AC17" s="16">
        <f>июль!AC17+авг!AC17+сент!AC17</f>
        <v>0</v>
      </c>
      <c r="AD17" s="16">
        <f>июль!AD17+авг!AD17+сент!AD17</f>
        <v>0</v>
      </c>
      <c r="AE17" s="16">
        <f>июль!AE17+авг!AE17+сент!AE17</f>
        <v>0</v>
      </c>
      <c r="AF17" s="16">
        <f>июль!AF17+авг!AF17+сент!AF17</f>
        <v>0</v>
      </c>
      <c r="AG17" s="16">
        <f>июль!AG17+авг!AG17+сент!AG17</f>
        <v>0</v>
      </c>
      <c r="AH17" s="16">
        <f>июль!AH17+авг!AH17+сент!AH17</f>
        <v>0</v>
      </c>
      <c r="AI17" s="16">
        <f>июль!AI17+авг!AI17+сент!AI17</f>
        <v>2</v>
      </c>
      <c r="AJ17" s="16">
        <f>июль!AJ17+авг!AJ17+сент!AJ17</f>
        <v>3.9790000000000001</v>
      </c>
      <c r="AK17" s="16">
        <f>июль!AK17+авг!AK17+сент!AK17</f>
        <v>0</v>
      </c>
      <c r="AL17" s="16">
        <f>июль!AL17+авг!AL17+сент!AL17</f>
        <v>0</v>
      </c>
      <c r="AM17" s="16">
        <f>июль!AM17+авг!AM17+сент!AM17</f>
        <v>0</v>
      </c>
      <c r="AN17" s="16">
        <f>июль!AN17+авг!AN17+сент!AN17</f>
        <v>0</v>
      </c>
      <c r="AO17" s="16">
        <f>июль!AO17+авг!AO17+сент!AO17</f>
        <v>0</v>
      </c>
      <c r="AP17" s="16">
        <f>июль!AP17+авг!AP17+сент!AP17</f>
        <v>0</v>
      </c>
      <c r="AQ17" s="16">
        <f>июль!AQ17+авг!AQ17+сент!AQ17</f>
        <v>10</v>
      </c>
      <c r="AR17" s="16">
        <f>июль!AR17+авг!AR17+сент!AR17</f>
        <v>16.751999999999999</v>
      </c>
      <c r="AS17" s="16">
        <f>июль!AS17+авг!AS17+сент!AS17</f>
        <v>0</v>
      </c>
      <c r="AT17" s="16">
        <f>июль!AT17+авг!AT17+сент!AT17</f>
        <v>0</v>
      </c>
      <c r="AU17" s="16">
        <f>июль!AU17+авг!AU17+сент!AU17</f>
        <v>0</v>
      </c>
      <c r="AV17" s="16">
        <f>июль!AV17+авг!AV17+сент!AV17</f>
        <v>0</v>
      </c>
      <c r="AW17" s="16">
        <f>июль!AW17+авг!AW17+сент!AW17</f>
        <v>0</v>
      </c>
      <c r="AX17" s="16">
        <f>июль!AX17+авг!AX17+сент!AX17</f>
        <v>0</v>
      </c>
      <c r="AY17" s="16">
        <f>июль!AY17+авг!AY17+сент!AY17</f>
        <v>0</v>
      </c>
      <c r="AZ17" s="16">
        <f>июль!AZ17+авг!AZ17+сент!AZ17</f>
        <v>0</v>
      </c>
      <c r="BA17" s="16">
        <f>июль!BA17+авг!BA17+сент!BA17</f>
        <v>0</v>
      </c>
      <c r="BB17" s="16">
        <f>июль!BB17+авг!BB17+сент!BB17</f>
        <v>0</v>
      </c>
      <c r="BC17" s="16">
        <f>июль!BC17+авг!BC17+сент!BC17</f>
        <v>0</v>
      </c>
      <c r="BD17" s="16">
        <f>июль!BD17+авг!BD17+сент!BD17</f>
        <v>0</v>
      </c>
      <c r="BE17" s="16">
        <f>июль!BE17+авг!BE17+сент!BE17</f>
        <v>0.68500000000000005</v>
      </c>
      <c r="BF17" s="15">
        <f t="shared" si="1"/>
        <v>144.809</v>
      </c>
      <c r="BG17" s="45"/>
      <c r="BH17" s="17" t="e">
        <f t="shared" si="0"/>
        <v>#DIV/0!</v>
      </c>
      <c r="BI17" s="115">
        <v>118</v>
      </c>
      <c r="BJ17" s="16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</row>
    <row r="18" spans="1:85" s="18" customFormat="1" ht="22.5" customHeight="1">
      <c r="A18" s="13">
        <v>15</v>
      </c>
      <c r="B18" s="14" t="s">
        <v>175</v>
      </c>
      <c r="C18" s="16">
        <f>июль!C18+авг!C18+сент!C18</f>
        <v>0</v>
      </c>
      <c r="D18" s="16">
        <f>июль!D18+авг!D18+сент!D18</f>
        <v>0</v>
      </c>
      <c r="E18" s="16">
        <f>июль!E18+авг!E18+сент!E18</f>
        <v>735.90000000000009</v>
      </c>
      <c r="F18" s="16">
        <f>июль!F18+авг!F18+сент!F18</f>
        <v>207.00299999999999</v>
      </c>
      <c r="G18" s="16">
        <f>июль!G18+авг!G18+сент!G18</f>
        <v>0</v>
      </c>
      <c r="H18" s="16">
        <f>июль!H18+авг!H18+сент!H18</f>
        <v>0</v>
      </c>
      <c r="I18" s="16">
        <f>июль!I18+авг!I18+сент!I18</f>
        <v>0</v>
      </c>
      <c r="J18" s="16">
        <f>июль!J18+авг!J18+сент!J18</f>
        <v>0</v>
      </c>
      <c r="K18" s="16">
        <f>июль!K18+авг!K18+сент!K18</f>
        <v>0</v>
      </c>
      <c r="L18" s="16">
        <f>июль!L18+авг!L18+сент!L18</f>
        <v>0</v>
      </c>
      <c r="M18" s="16">
        <f>июль!M18+авг!M18+сент!M18</f>
        <v>0</v>
      </c>
      <c r="N18" s="16">
        <f>июль!N18+авг!N18+сент!N18</f>
        <v>0</v>
      </c>
      <c r="O18" s="16">
        <f>июль!O18+авг!O18+сент!O18</f>
        <v>0</v>
      </c>
      <c r="P18" s="16">
        <f>июль!P18+авг!P18+сент!P18</f>
        <v>0</v>
      </c>
      <c r="Q18" s="16">
        <f>июль!Q18+авг!Q18+сент!Q18</f>
        <v>0</v>
      </c>
      <c r="R18" s="16">
        <f>июль!R18+авг!R18+сент!R18</f>
        <v>0</v>
      </c>
      <c r="S18" s="16">
        <f>июль!S18+авг!S18+сент!S18</f>
        <v>0</v>
      </c>
      <c r="T18" s="16">
        <f>июль!T18+авг!T18+сент!T18</f>
        <v>0</v>
      </c>
      <c r="U18" s="16">
        <f>июль!U18+авг!U18+сент!U18</f>
        <v>0</v>
      </c>
      <c r="V18" s="16">
        <f>июль!V18+авг!V18+сент!V18</f>
        <v>0</v>
      </c>
      <c r="W18" s="16">
        <f>июль!W18+авг!W18+сент!W18</f>
        <v>0</v>
      </c>
      <c r="X18" s="16">
        <f>июль!X18+авг!X18+сент!X18</f>
        <v>0</v>
      </c>
      <c r="Y18" s="16">
        <f>июль!Y18+авг!Y18+сент!Y18</f>
        <v>0</v>
      </c>
      <c r="Z18" s="16">
        <f>июль!Z18+авг!Z18+сент!Z18</f>
        <v>0</v>
      </c>
      <c r="AA18" s="16">
        <f>июль!AA18+авг!AA18+сент!AA18</f>
        <v>0</v>
      </c>
      <c r="AB18" s="16">
        <f>июль!AB18+авг!AB18+сент!AB18</f>
        <v>0</v>
      </c>
      <c r="AC18" s="16">
        <f>июль!AC18+авг!AC18+сент!AC18</f>
        <v>0</v>
      </c>
      <c r="AD18" s="16">
        <f>июль!AD18+авг!AD18+сент!AD18</f>
        <v>0</v>
      </c>
      <c r="AE18" s="16">
        <f>июль!AE18+авг!AE18+сент!AE18</f>
        <v>0</v>
      </c>
      <c r="AF18" s="16">
        <f>июль!AF18+авг!AF18+сент!AF18</f>
        <v>0</v>
      </c>
      <c r="AG18" s="16">
        <f>июль!AG18+авг!AG18+сент!AG18</f>
        <v>0</v>
      </c>
      <c r="AH18" s="16">
        <f>июль!AH18+авг!AH18+сент!AH18</f>
        <v>0</v>
      </c>
      <c r="AI18" s="16">
        <f>июль!AI18+авг!AI18+сент!AI18</f>
        <v>0</v>
      </c>
      <c r="AJ18" s="16">
        <f>июль!AJ18+авг!AJ18+сент!AJ18</f>
        <v>0</v>
      </c>
      <c r="AK18" s="16">
        <f>июль!AK18+авг!AK18+сент!AK18</f>
        <v>0</v>
      </c>
      <c r="AL18" s="16">
        <f>июль!AL18+авг!AL18+сент!AL18</f>
        <v>0</v>
      </c>
      <c r="AM18" s="16">
        <f>июль!AM18+авг!AM18+сент!AM18</f>
        <v>0</v>
      </c>
      <c r="AN18" s="16">
        <f>июль!AN18+авг!AN18+сент!AN18</f>
        <v>0</v>
      </c>
      <c r="AO18" s="16">
        <f>июль!AO18+авг!AO18+сент!AO18</f>
        <v>0</v>
      </c>
      <c r="AP18" s="16">
        <f>июль!AP18+авг!AP18+сент!AP18</f>
        <v>0</v>
      </c>
      <c r="AQ18" s="16">
        <f>июль!AQ18+авг!AQ18+сент!AQ18</f>
        <v>15</v>
      </c>
      <c r="AR18" s="16">
        <f>июль!AR18+авг!AR18+сент!AR18</f>
        <v>22</v>
      </c>
      <c r="AS18" s="16">
        <f>июль!AS18+авг!AS18+сент!AS18</f>
        <v>0</v>
      </c>
      <c r="AT18" s="16">
        <f>июль!AT18+авг!AT18+сент!AT18</f>
        <v>0</v>
      </c>
      <c r="AU18" s="16">
        <f>июль!AU18+авг!AU18+сент!AU18</f>
        <v>0</v>
      </c>
      <c r="AV18" s="16">
        <f>июль!AV18+авг!AV18+сент!AV18</f>
        <v>0</v>
      </c>
      <c r="AW18" s="16">
        <f>июль!AW18+авг!AW18+сент!AW18</f>
        <v>0</v>
      </c>
      <c r="AX18" s="16">
        <f>июль!AX18+авг!AX18+сент!AX18</f>
        <v>0</v>
      </c>
      <c r="AY18" s="16">
        <f>июль!AY18+авг!AY18+сент!AY18</f>
        <v>0</v>
      </c>
      <c r="AZ18" s="16">
        <f>июль!AZ18+авг!AZ18+сент!AZ18</f>
        <v>0</v>
      </c>
      <c r="BA18" s="16">
        <f>июль!BA18+авг!BA18+сент!BA18</f>
        <v>0</v>
      </c>
      <c r="BB18" s="16">
        <f>июль!BB18+авг!BB18+сент!BB18</f>
        <v>0</v>
      </c>
      <c r="BC18" s="16">
        <f>июль!BC18+авг!BC18+сент!BC18</f>
        <v>0</v>
      </c>
      <c r="BD18" s="16">
        <f>июль!BD18+авг!BD18+сент!BD18</f>
        <v>0</v>
      </c>
      <c r="BE18" s="16">
        <f>июль!BE18+авг!BE18+сент!BE18</f>
        <v>0.68500000000000005</v>
      </c>
      <c r="BF18" s="15">
        <f t="shared" si="1"/>
        <v>229.68799999999999</v>
      </c>
      <c r="BG18" s="45"/>
      <c r="BH18" s="17" t="e">
        <f t="shared" si="0"/>
        <v>#DIV/0!</v>
      </c>
      <c r="BI18" s="115" t="s">
        <v>192</v>
      </c>
      <c r="BJ18" s="16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</row>
    <row r="19" spans="1:85" s="18" customFormat="1" ht="22.5" customHeight="1">
      <c r="A19" s="13">
        <v>16</v>
      </c>
      <c r="B19" s="14" t="s">
        <v>176</v>
      </c>
      <c r="C19" s="16">
        <f>июль!C19+авг!C19+сент!C19</f>
        <v>0</v>
      </c>
      <c r="D19" s="16">
        <f>июль!D19+авг!D19+сент!D19</f>
        <v>0</v>
      </c>
      <c r="E19" s="16">
        <f>июль!E19+авг!E19+сент!E19</f>
        <v>0</v>
      </c>
      <c r="F19" s="16">
        <f>июль!F19+авг!F19+сент!F19</f>
        <v>0</v>
      </c>
      <c r="G19" s="16">
        <f>июль!G19+авг!G19+сент!G19</f>
        <v>0</v>
      </c>
      <c r="H19" s="16">
        <f>июль!H19+авг!H19+сент!H19</f>
        <v>0</v>
      </c>
      <c r="I19" s="16">
        <f>июль!I19+авг!I19+сент!I19</f>
        <v>0</v>
      </c>
      <c r="J19" s="16">
        <f>июль!J19+авг!J19+сент!J19</f>
        <v>0</v>
      </c>
      <c r="K19" s="16">
        <f>июль!K19+авг!K19+сент!K19</f>
        <v>0</v>
      </c>
      <c r="L19" s="16">
        <f>июль!L19+авг!L19+сент!L19</f>
        <v>0</v>
      </c>
      <c r="M19" s="16">
        <f>июль!M19+авг!M19+сент!M19</f>
        <v>0</v>
      </c>
      <c r="N19" s="16">
        <f>июль!N19+авг!N19+сент!N19</f>
        <v>0</v>
      </c>
      <c r="O19" s="16">
        <f>июль!O19+авг!O19+сент!O19</f>
        <v>0</v>
      </c>
      <c r="P19" s="16">
        <f>июль!P19+авг!P19+сент!P19</f>
        <v>0</v>
      </c>
      <c r="Q19" s="16">
        <f>июль!Q19+авг!Q19+сент!Q19</f>
        <v>0</v>
      </c>
      <c r="R19" s="16">
        <f>июль!R19+авг!R19+сент!R19</f>
        <v>0</v>
      </c>
      <c r="S19" s="16">
        <f>июль!S19+авг!S19+сент!S19</f>
        <v>0</v>
      </c>
      <c r="T19" s="16">
        <f>июль!T19+авг!T19+сент!T19</f>
        <v>0</v>
      </c>
      <c r="U19" s="16">
        <f>июль!U19+авг!U19+сент!U19</f>
        <v>0</v>
      </c>
      <c r="V19" s="16">
        <f>июль!V19+авг!V19+сент!V19</f>
        <v>0</v>
      </c>
      <c r="W19" s="16">
        <f>июль!W19+авг!W19+сент!W19</f>
        <v>0</v>
      </c>
      <c r="X19" s="16">
        <f>июль!X19+авг!X19+сент!X19</f>
        <v>0</v>
      </c>
      <c r="Y19" s="16">
        <f>июль!Y19+авг!Y19+сент!Y19</f>
        <v>0</v>
      </c>
      <c r="Z19" s="16">
        <f>июль!Z19+авг!Z19+сент!Z19</f>
        <v>0</v>
      </c>
      <c r="AA19" s="16">
        <f>июль!AA19+авг!AA19+сент!AA19</f>
        <v>0</v>
      </c>
      <c r="AB19" s="16">
        <f>июль!AB19+авг!AB19+сент!AB19</f>
        <v>0</v>
      </c>
      <c r="AC19" s="16">
        <f>июль!AC19+авг!AC19+сент!AC19</f>
        <v>0</v>
      </c>
      <c r="AD19" s="16">
        <f>июль!AD19+авг!AD19+сент!AD19</f>
        <v>0</v>
      </c>
      <c r="AE19" s="16">
        <f>июль!AE19+авг!AE19+сент!AE19</f>
        <v>0</v>
      </c>
      <c r="AF19" s="16">
        <f>июль!AF19+авг!AF19+сент!AF19</f>
        <v>0</v>
      </c>
      <c r="AG19" s="16">
        <f>июль!AG19+авг!AG19+сент!AG19</f>
        <v>0</v>
      </c>
      <c r="AH19" s="16">
        <f>июль!AH19+авг!AH19+сент!AH19</f>
        <v>0</v>
      </c>
      <c r="AI19" s="16">
        <f>июль!AI19+авг!AI19+сент!AI19</f>
        <v>0</v>
      </c>
      <c r="AJ19" s="16">
        <f>июль!AJ19+авг!AJ19+сент!AJ19</f>
        <v>0</v>
      </c>
      <c r="AK19" s="16">
        <f>июль!AK19+авг!AK19+сент!AK19</f>
        <v>2</v>
      </c>
      <c r="AL19" s="16">
        <f>июль!AL19+авг!AL19+сент!AL19</f>
        <v>1.3640000000000001</v>
      </c>
      <c r="AM19" s="16">
        <f>июль!AM19+авг!AM19+сент!AM19</f>
        <v>0</v>
      </c>
      <c r="AN19" s="16">
        <f>июль!AN19+авг!AN19+сент!AN19</f>
        <v>0</v>
      </c>
      <c r="AO19" s="16">
        <f>июль!AO19+авг!AO19+сент!AO19</f>
        <v>0</v>
      </c>
      <c r="AP19" s="16">
        <f>июль!AP19+авг!AP19+сент!AP19</f>
        <v>0</v>
      </c>
      <c r="AQ19" s="16">
        <f>июль!AQ19+авг!AQ19+сент!AQ19</f>
        <v>8</v>
      </c>
      <c r="AR19" s="16">
        <f>июль!AR19+авг!AR19+сент!AR19</f>
        <v>15.717000000000001</v>
      </c>
      <c r="AS19" s="16">
        <f>июль!AS19+авг!AS19+сент!AS19</f>
        <v>0</v>
      </c>
      <c r="AT19" s="16">
        <f>июль!AT19+авг!AT19+сент!AT19</f>
        <v>0</v>
      </c>
      <c r="AU19" s="16">
        <f>июль!AU19+авг!AU19+сент!AU19</f>
        <v>0</v>
      </c>
      <c r="AV19" s="16">
        <f>июль!AV19+авг!AV19+сент!AV19</f>
        <v>0</v>
      </c>
      <c r="AW19" s="16">
        <f>июль!AW19+авг!AW19+сент!AW19</f>
        <v>3</v>
      </c>
      <c r="AX19" s="16">
        <f>июль!AX19+авг!AX19+сент!AX19</f>
        <v>0.9910000000000001</v>
      </c>
      <c r="AY19" s="16">
        <f>июль!AY19+авг!AY19+сент!AY19</f>
        <v>0</v>
      </c>
      <c r="AZ19" s="16">
        <f>июль!AZ19+авг!AZ19+сент!AZ19</f>
        <v>0</v>
      </c>
      <c r="BA19" s="16">
        <f>июль!BA19+авг!BA19+сент!BA19</f>
        <v>0</v>
      </c>
      <c r="BB19" s="16">
        <f>июль!BB19+авг!BB19+сент!BB19</f>
        <v>0</v>
      </c>
      <c r="BC19" s="16">
        <f>июль!BC19+авг!BC19+сент!BC19</f>
        <v>0</v>
      </c>
      <c r="BD19" s="16">
        <f>июль!BD19+авг!BD19+сент!BD19</f>
        <v>0</v>
      </c>
      <c r="BE19" s="16">
        <f>июль!BE19+авг!BE19+сент!BE19</f>
        <v>0.27200000000000002</v>
      </c>
      <c r="BF19" s="15">
        <f t="shared" si="1"/>
        <v>18.343999999999998</v>
      </c>
      <c r="BG19" s="45"/>
      <c r="BH19" s="17" t="e">
        <f t="shared" si="0"/>
        <v>#DIV/0!</v>
      </c>
      <c r="BI19" s="115" t="s">
        <v>193</v>
      </c>
      <c r="BJ19" s="16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</row>
    <row r="20" spans="1:85" s="18" customFormat="1" ht="22.5" customHeight="1">
      <c r="A20" s="13">
        <v>17</v>
      </c>
      <c r="B20" s="14" t="s">
        <v>177</v>
      </c>
      <c r="C20" s="16">
        <f>июль!C20+авг!C20+сент!C20</f>
        <v>0</v>
      </c>
      <c r="D20" s="16">
        <f>июль!D20+авг!D20+сент!D20</f>
        <v>0</v>
      </c>
      <c r="E20" s="16">
        <f>июль!E20+авг!E20+сент!E20</f>
        <v>114.3</v>
      </c>
      <c r="F20" s="16">
        <f>июль!F20+авг!F20+сент!F20</f>
        <v>35.581000000000003</v>
      </c>
      <c r="G20" s="16">
        <f>июль!G20+авг!G20+сент!G20</f>
        <v>0</v>
      </c>
      <c r="H20" s="16">
        <f>июль!H20+авг!H20+сент!H20</f>
        <v>0</v>
      </c>
      <c r="I20" s="16">
        <f>июль!I20+авг!I20+сент!I20</f>
        <v>0</v>
      </c>
      <c r="J20" s="16">
        <f>июль!J20+авг!J20+сент!J20</f>
        <v>0</v>
      </c>
      <c r="K20" s="16">
        <f>июль!K20+авг!K20+сент!K20</f>
        <v>0</v>
      </c>
      <c r="L20" s="16">
        <f>июль!L20+авг!L20+сент!L20</f>
        <v>0</v>
      </c>
      <c r="M20" s="16">
        <f>июль!M20+авг!M20+сент!M20</f>
        <v>0</v>
      </c>
      <c r="N20" s="16">
        <f>июль!N20+авг!N20+сент!N20</f>
        <v>0</v>
      </c>
      <c r="O20" s="16">
        <f>июль!O20+авг!O20+сент!O20</f>
        <v>0</v>
      </c>
      <c r="P20" s="16">
        <f>июль!P20+авг!P20+сент!P20</f>
        <v>0</v>
      </c>
      <c r="Q20" s="16">
        <f>июль!Q20+авг!Q20+сент!Q20</f>
        <v>0</v>
      </c>
      <c r="R20" s="16">
        <f>июль!R20+авг!R20+сент!R20</f>
        <v>0</v>
      </c>
      <c r="S20" s="16">
        <f>июль!S20+авг!S20+сент!S20</f>
        <v>0</v>
      </c>
      <c r="T20" s="16">
        <f>июль!T20+авг!T20+сент!T20</f>
        <v>0</v>
      </c>
      <c r="U20" s="16">
        <f>июль!U20+авг!U20+сент!U20</f>
        <v>0</v>
      </c>
      <c r="V20" s="16">
        <f>июль!V20+авг!V20+сент!V20</f>
        <v>0</v>
      </c>
      <c r="W20" s="16">
        <f>июль!W20+авг!W20+сент!W20</f>
        <v>2</v>
      </c>
      <c r="X20" s="16">
        <f>июль!X20+авг!X20+сент!X20</f>
        <v>5.3369999999999997</v>
      </c>
      <c r="Y20" s="16">
        <f>июль!Y20+авг!Y20+сент!Y20</f>
        <v>0</v>
      </c>
      <c r="Z20" s="16">
        <f>июль!Z20+авг!Z20+сент!Z20</f>
        <v>0</v>
      </c>
      <c r="AA20" s="16">
        <f>июль!AA20+авг!AA20+сент!AA20</f>
        <v>0</v>
      </c>
      <c r="AB20" s="16">
        <f>июль!AB20+авг!AB20+сент!AB20</f>
        <v>0</v>
      </c>
      <c r="AC20" s="16">
        <f>июль!AC20+авг!AC20+сент!AC20</f>
        <v>0</v>
      </c>
      <c r="AD20" s="16">
        <f>июль!AD20+авг!AD20+сент!AD20</f>
        <v>0</v>
      </c>
      <c r="AE20" s="16">
        <f>июль!AE20+авг!AE20+сент!AE20</f>
        <v>0</v>
      </c>
      <c r="AF20" s="16">
        <f>июль!AF20+авг!AF20+сент!AF20</f>
        <v>0</v>
      </c>
      <c r="AG20" s="16">
        <f>июль!AG20+авг!AG20+сент!AG20</f>
        <v>0</v>
      </c>
      <c r="AH20" s="16">
        <f>июль!AH20+авг!AH20+сент!AH20</f>
        <v>0</v>
      </c>
      <c r="AI20" s="16">
        <f>июль!AI20+авг!AI20+сент!AI20</f>
        <v>104</v>
      </c>
      <c r="AJ20" s="16">
        <f>июль!AJ20+авг!AJ20+сент!AJ20</f>
        <v>308.714</v>
      </c>
      <c r="AK20" s="16">
        <f>июль!AK20+авг!AK20+сент!AK20</f>
        <v>0</v>
      </c>
      <c r="AL20" s="16">
        <f>июль!AL20+авг!AL20+сент!AL20</f>
        <v>0</v>
      </c>
      <c r="AM20" s="16">
        <f>июль!AM20+авг!AM20+сент!AM20</f>
        <v>0</v>
      </c>
      <c r="AN20" s="16">
        <f>июль!AN20+авг!AN20+сент!AN20</f>
        <v>0</v>
      </c>
      <c r="AO20" s="16">
        <f>июль!AO20+авг!AO20+сент!AO20</f>
        <v>0</v>
      </c>
      <c r="AP20" s="16">
        <f>июль!AP20+авг!AP20+сент!AP20</f>
        <v>0</v>
      </c>
      <c r="AQ20" s="16">
        <f>июль!AQ20+авг!AQ20+сент!AQ20</f>
        <v>13</v>
      </c>
      <c r="AR20" s="16">
        <f>июль!AR20+авг!AR20+сент!AR20</f>
        <v>17.91</v>
      </c>
      <c r="AS20" s="16">
        <f>июль!AS20+авг!AS20+сент!AS20</f>
        <v>0</v>
      </c>
      <c r="AT20" s="16">
        <f>июль!AT20+авг!AT20+сент!AT20</f>
        <v>0</v>
      </c>
      <c r="AU20" s="16">
        <f>июль!AU20+авг!AU20+сент!AU20</f>
        <v>0</v>
      </c>
      <c r="AV20" s="16">
        <f>июль!AV20+авг!AV20+сент!AV20</f>
        <v>0</v>
      </c>
      <c r="AW20" s="16">
        <f>июль!AW20+авг!AW20+сент!AW20</f>
        <v>0</v>
      </c>
      <c r="AX20" s="16">
        <f>июль!AX20+авг!AX20+сент!AX20</f>
        <v>0</v>
      </c>
      <c r="AY20" s="16">
        <f>июль!AY20+авг!AY20+сент!AY20</f>
        <v>0</v>
      </c>
      <c r="AZ20" s="16">
        <f>июль!AZ20+авг!AZ20+сент!AZ20</f>
        <v>0</v>
      </c>
      <c r="BA20" s="16">
        <f>июль!BA20+авг!BA20+сент!BA20</f>
        <v>0</v>
      </c>
      <c r="BB20" s="16">
        <f>июль!BB20+авг!BB20+сент!BB20</f>
        <v>0</v>
      </c>
      <c r="BC20" s="16">
        <f>июль!BC20+авг!BC20+сент!BC20</f>
        <v>0</v>
      </c>
      <c r="BD20" s="16">
        <f>июль!BD20+авг!BD20+сент!BD20</f>
        <v>0</v>
      </c>
      <c r="BE20" s="16">
        <f>июль!BE20+авг!BE20+сент!BE20</f>
        <v>3.0289999999999999</v>
      </c>
      <c r="BF20" s="15">
        <f t="shared" si="1"/>
        <v>370.57100000000003</v>
      </c>
      <c r="BG20" s="45"/>
      <c r="BH20" s="17" t="e">
        <f t="shared" si="0"/>
        <v>#DIV/0!</v>
      </c>
      <c r="BI20" s="115" t="s">
        <v>194</v>
      </c>
      <c r="BJ20" s="16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</row>
    <row r="21" spans="1:85" s="18" customFormat="1" ht="22.5" customHeight="1">
      <c r="A21" s="13">
        <v>18</v>
      </c>
      <c r="B21" s="14" t="s">
        <v>178</v>
      </c>
      <c r="C21" s="16">
        <f>июль!C21+авг!C21+сент!C21</f>
        <v>0</v>
      </c>
      <c r="D21" s="16">
        <f>июль!D21+авг!D21+сент!D21</f>
        <v>0</v>
      </c>
      <c r="E21" s="16">
        <f>июль!E21+авг!E21+сент!E21</f>
        <v>15.5</v>
      </c>
      <c r="F21" s="16">
        <f>июль!F21+авг!F21+сент!F21</f>
        <v>3.875</v>
      </c>
      <c r="G21" s="16">
        <f>июль!G21+авг!G21+сент!G21</f>
        <v>0</v>
      </c>
      <c r="H21" s="16">
        <f>июль!H21+авг!H21+сент!H21</f>
        <v>0</v>
      </c>
      <c r="I21" s="16">
        <f>июль!I21+авг!I21+сент!I21</f>
        <v>0</v>
      </c>
      <c r="J21" s="16">
        <f>июль!J21+авг!J21+сент!J21</f>
        <v>0</v>
      </c>
      <c r="K21" s="16">
        <f>июль!K21+авг!K21+сент!K21</f>
        <v>0</v>
      </c>
      <c r="L21" s="16">
        <f>июль!L21+авг!L21+сент!L21</f>
        <v>0</v>
      </c>
      <c r="M21" s="16">
        <f>июль!M21+авг!M21+сент!M21</f>
        <v>0</v>
      </c>
      <c r="N21" s="16">
        <f>июль!N21+авг!N21+сент!N21</f>
        <v>0</v>
      </c>
      <c r="O21" s="16">
        <f>июль!O21+авг!O21+сент!O21</f>
        <v>0</v>
      </c>
      <c r="P21" s="16">
        <f>июль!P21+авг!P21+сент!P21</f>
        <v>0</v>
      </c>
      <c r="Q21" s="16">
        <f>июль!Q21+авг!Q21+сент!Q21</f>
        <v>0</v>
      </c>
      <c r="R21" s="16">
        <f>июль!R21+авг!R21+сент!R21</f>
        <v>0</v>
      </c>
      <c r="S21" s="16">
        <f>июль!S21+авг!S21+сент!S21</f>
        <v>0</v>
      </c>
      <c r="T21" s="16">
        <f>июль!T21+авг!T21+сент!T21</f>
        <v>0</v>
      </c>
      <c r="U21" s="16">
        <f>июль!U21+авг!U21+сент!U21</f>
        <v>3</v>
      </c>
      <c r="V21" s="16">
        <f>июль!V21+авг!V21+сент!V21</f>
        <v>23.120999999999999</v>
      </c>
      <c r="W21" s="16">
        <f>июль!W21+авг!W21+сент!W21</f>
        <v>0</v>
      </c>
      <c r="X21" s="16">
        <f>июль!X21+авг!X21+сент!X21</f>
        <v>0</v>
      </c>
      <c r="Y21" s="16">
        <f>июль!Y21+авг!Y21+сент!Y21</f>
        <v>0</v>
      </c>
      <c r="Z21" s="16">
        <f>июль!Z21+авг!Z21+сент!Z21</f>
        <v>0</v>
      </c>
      <c r="AA21" s="16">
        <f>июль!AA21+авг!AA21+сент!AA21</f>
        <v>0</v>
      </c>
      <c r="AB21" s="16">
        <f>июль!AB21+авг!AB21+сент!AB21</f>
        <v>0</v>
      </c>
      <c r="AC21" s="16">
        <f>июль!AC21+авг!AC21+сент!AC21</f>
        <v>0</v>
      </c>
      <c r="AD21" s="16">
        <f>июль!AD21+авг!AD21+сент!AD21</f>
        <v>0</v>
      </c>
      <c r="AE21" s="16">
        <f>июль!AE21+авг!AE21+сент!AE21</f>
        <v>0</v>
      </c>
      <c r="AF21" s="16">
        <f>июль!AF21+авг!AF21+сент!AF21</f>
        <v>0</v>
      </c>
      <c r="AG21" s="16">
        <f>июль!AG21+авг!AG21+сент!AG21</f>
        <v>0</v>
      </c>
      <c r="AH21" s="16">
        <f>июль!AH21+авг!AH21+сент!AH21</f>
        <v>0</v>
      </c>
      <c r="AI21" s="16">
        <f>июль!AI21+авг!AI21+сент!AI21</f>
        <v>0</v>
      </c>
      <c r="AJ21" s="16">
        <f>июль!AJ21+авг!AJ21+сент!AJ21</f>
        <v>0</v>
      </c>
      <c r="AK21" s="16">
        <f>июль!AK21+авг!AK21+сент!AK21</f>
        <v>0</v>
      </c>
      <c r="AL21" s="16">
        <f>июль!AL21+авг!AL21+сент!AL21</f>
        <v>0</v>
      </c>
      <c r="AM21" s="16">
        <f>июль!AM21+авг!AM21+сент!AM21</f>
        <v>0</v>
      </c>
      <c r="AN21" s="16">
        <f>июль!AN21+авг!AN21+сент!AN21</f>
        <v>0</v>
      </c>
      <c r="AO21" s="16">
        <f>июль!AO21+авг!AO21+сент!AO21</f>
        <v>0</v>
      </c>
      <c r="AP21" s="16">
        <f>июль!AP21+авг!AP21+сент!AP21</f>
        <v>0</v>
      </c>
      <c r="AQ21" s="16">
        <f>июль!AQ21+авг!AQ21+сент!AQ21</f>
        <v>14</v>
      </c>
      <c r="AR21" s="16">
        <f>июль!AR21+авг!AR21+сент!AR21</f>
        <v>23.05</v>
      </c>
      <c r="AS21" s="16">
        <f>июль!AS21+авг!AS21+сент!AS21</f>
        <v>0</v>
      </c>
      <c r="AT21" s="16">
        <f>июль!AT21+авг!AT21+сент!AT21</f>
        <v>0</v>
      </c>
      <c r="AU21" s="16">
        <f>июль!AU21+авг!AU21+сент!AU21</f>
        <v>0</v>
      </c>
      <c r="AV21" s="16">
        <f>июль!AV21+авг!AV21+сент!AV21</f>
        <v>0</v>
      </c>
      <c r="AW21" s="16">
        <f>июль!AW21+авг!AW21+сент!AW21</f>
        <v>0</v>
      </c>
      <c r="AX21" s="16">
        <f>июль!AX21+авг!AX21+сент!AX21</f>
        <v>0</v>
      </c>
      <c r="AY21" s="16">
        <f>июль!AY21+авг!AY21+сент!AY21</f>
        <v>0</v>
      </c>
      <c r="AZ21" s="16">
        <f>июль!AZ21+авг!AZ21+сент!AZ21</f>
        <v>0</v>
      </c>
      <c r="BA21" s="16">
        <f>июль!BA21+авг!BA21+сент!BA21</f>
        <v>0</v>
      </c>
      <c r="BB21" s="16">
        <f>июль!BB21+авг!BB21+сент!BB21</f>
        <v>0</v>
      </c>
      <c r="BC21" s="16">
        <f>июль!BC21+авг!BC21+сент!BC21</f>
        <v>0</v>
      </c>
      <c r="BD21" s="16">
        <f>июль!BD21+авг!BD21+сент!BD21</f>
        <v>0</v>
      </c>
      <c r="BE21" s="16">
        <f>июль!BE21+авг!BE21+сент!BE21</f>
        <v>1.026</v>
      </c>
      <c r="BF21" s="15">
        <f t="shared" si="1"/>
        <v>51.072000000000003</v>
      </c>
      <c r="BG21" s="45"/>
      <c r="BH21" s="17" t="e">
        <f t="shared" si="0"/>
        <v>#DIV/0!</v>
      </c>
      <c r="BI21" s="115" t="s">
        <v>195</v>
      </c>
      <c r="BJ21" s="16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</row>
    <row r="22" spans="1:85" s="18" customFormat="1" ht="22.5" customHeight="1">
      <c r="A22" s="13">
        <v>19</v>
      </c>
      <c r="B22" s="14" t="s">
        <v>41</v>
      </c>
      <c r="C22" s="16">
        <f>июль!C22+авг!C22+сент!C22</f>
        <v>0</v>
      </c>
      <c r="D22" s="16">
        <f>июль!D22+авг!D22+сент!D22</f>
        <v>0</v>
      </c>
      <c r="E22" s="16">
        <f>июль!E22+авг!E22+сент!E22</f>
        <v>0</v>
      </c>
      <c r="F22" s="16">
        <f>июль!F22+авг!F22+сент!F22</f>
        <v>0</v>
      </c>
      <c r="G22" s="16">
        <f>июль!G22+авг!G22+сент!G22</f>
        <v>0</v>
      </c>
      <c r="H22" s="16">
        <f>июль!H22+авг!H22+сент!H22</f>
        <v>0</v>
      </c>
      <c r="I22" s="16">
        <f>июль!I22+авг!I22+сент!I22</f>
        <v>0</v>
      </c>
      <c r="J22" s="16">
        <f>июль!J22+авг!J22+сент!J22</f>
        <v>0</v>
      </c>
      <c r="K22" s="16">
        <f>июль!K22+авг!K22+сент!K22</f>
        <v>0</v>
      </c>
      <c r="L22" s="16">
        <f>июль!L22+авг!L22+сент!L22</f>
        <v>0</v>
      </c>
      <c r="M22" s="16">
        <f>июль!M22+авг!M22+сент!M22</f>
        <v>0</v>
      </c>
      <c r="N22" s="16">
        <f>июль!N22+авг!N22+сент!N22</f>
        <v>0</v>
      </c>
      <c r="O22" s="16">
        <f>июль!O22+авг!O22+сент!O22</f>
        <v>0</v>
      </c>
      <c r="P22" s="16">
        <f>июль!P22+авг!P22+сент!P22</f>
        <v>0</v>
      </c>
      <c r="Q22" s="16">
        <f>июль!Q22+авг!Q22+сент!Q22</f>
        <v>0</v>
      </c>
      <c r="R22" s="16">
        <f>июль!R22+авг!R22+сент!R22</f>
        <v>0</v>
      </c>
      <c r="S22" s="16">
        <f>июль!S22+авг!S22+сент!S22</f>
        <v>0</v>
      </c>
      <c r="T22" s="16">
        <f>июль!T22+авг!T22+сент!T22</f>
        <v>0</v>
      </c>
      <c r="U22" s="16">
        <f>июль!U22+авг!U22+сент!U22</f>
        <v>0</v>
      </c>
      <c r="V22" s="16">
        <f>июль!V22+авг!V22+сент!V22</f>
        <v>0</v>
      </c>
      <c r="W22" s="16">
        <f>июль!W22+авг!W22+сент!W22</f>
        <v>0</v>
      </c>
      <c r="X22" s="16">
        <f>июль!X22+авг!X22+сент!X22</f>
        <v>0</v>
      </c>
      <c r="Y22" s="16">
        <f>июль!Y22+авг!Y22+сент!Y22</f>
        <v>0</v>
      </c>
      <c r="Z22" s="16">
        <f>июль!Z22+авг!Z22+сент!Z22</f>
        <v>0</v>
      </c>
      <c r="AA22" s="16">
        <f>июль!AA22+авг!AA22+сент!AA22</f>
        <v>0</v>
      </c>
      <c r="AB22" s="16">
        <f>июль!AB22+авг!AB22+сент!AB22</f>
        <v>0</v>
      </c>
      <c r="AC22" s="16">
        <f>июль!AC22+авг!AC22+сент!AC22</f>
        <v>0</v>
      </c>
      <c r="AD22" s="16">
        <f>июль!AD22+авг!AD22+сент!AD22</f>
        <v>0</v>
      </c>
      <c r="AE22" s="16">
        <f>июль!AE22+авг!AE22+сент!AE22</f>
        <v>0</v>
      </c>
      <c r="AF22" s="16">
        <f>июль!AF22+авг!AF22+сент!AF22</f>
        <v>0</v>
      </c>
      <c r="AG22" s="16">
        <f>июль!AG22+авг!AG22+сент!AG22</f>
        <v>0</v>
      </c>
      <c r="AH22" s="16">
        <f>июль!AH22+авг!AH22+сент!AH22</f>
        <v>0</v>
      </c>
      <c r="AI22" s="16">
        <f>июль!AI22+авг!AI22+сент!AI22</f>
        <v>4</v>
      </c>
      <c r="AJ22" s="16">
        <f>июль!AJ22+авг!AJ22+сент!AJ22</f>
        <v>5.7889999999999997</v>
      </c>
      <c r="AK22" s="16">
        <f>июль!AK22+авг!AK22+сент!AK22</f>
        <v>0</v>
      </c>
      <c r="AL22" s="16">
        <f>июль!AL22+авг!AL22+сент!AL22</f>
        <v>0</v>
      </c>
      <c r="AM22" s="16">
        <f>июль!AM22+авг!AM22+сент!AM22</f>
        <v>0</v>
      </c>
      <c r="AN22" s="16">
        <f>июль!AN22+авг!AN22+сент!AN22</f>
        <v>0</v>
      </c>
      <c r="AO22" s="16">
        <f>июль!AO22+авг!AO22+сент!AO22</f>
        <v>0</v>
      </c>
      <c r="AP22" s="16">
        <f>июль!AP22+авг!AP22+сент!AP22</f>
        <v>0</v>
      </c>
      <c r="AQ22" s="16">
        <f>июль!AQ22+авг!AQ22+сент!AQ22</f>
        <v>17</v>
      </c>
      <c r="AR22" s="16">
        <f>июль!AR22+авг!AR22+сент!AR22</f>
        <v>30.638999999999999</v>
      </c>
      <c r="AS22" s="16">
        <f>июль!AS22+авг!AS22+сент!AS22</f>
        <v>0</v>
      </c>
      <c r="AT22" s="16">
        <f>июль!AT22+авг!AT22+сент!AT22</f>
        <v>0</v>
      </c>
      <c r="AU22" s="16">
        <f>июль!AU22+авг!AU22+сент!AU22</f>
        <v>0</v>
      </c>
      <c r="AV22" s="16">
        <f>июль!AV22+авг!AV22+сент!AV22</f>
        <v>0</v>
      </c>
      <c r="AW22" s="16">
        <f>июль!AW22+авг!AW22+сент!AW22</f>
        <v>4</v>
      </c>
      <c r="AX22" s="16">
        <f>июль!AX22+авг!AX22+сент!AX22</f>
        <v>0.85599999999999998</v>
      </c>
      <c r="AY22" s="16">
        <f>июль!AY22+авг!AY22+сент!AY22</f>
        <v>0</v>
      </c>
      <c r="AZ22" s="16">
        <f>июль!AZ22+авг!AZ22+сент!AZ22</f>
        <v>0</v>
      </c>
      <c r="BA22" s="16">
        <f>июль!BA22+авг!BA22+сент!BA22</f>
        <v>0</v>
      </c>
      <c r="BB22" s="16">
        <f>июль!BB22+авг!BB22+сент!BB22</f>
        <v>0</v>
      </c>
      <c r="BC22" s="16">
        <f>июль!BC22+авг!BC22+сент!BC22</f>
        <v>0</v>
      </c>
      <c r="BD22" s="16">
        <f>июль!BD22+авг!BD22+сент!BD22</f>
        <v>0</v>
      </c>
      <c r="BE22" s="16">
        <f>июль!BE22+авг!BE22+сент!BE22</f>
        <v>4.1980000000000004</v>
      </c>
      <c r="BF22" s="15">
        <f t="shared" si="1"/>
        <v>41.481999999999999</v>
      </c>
      <c r="BG22" s="45"/>
      <c r="BH22" s="17" t="e">
        <f t="shared" si="0"/>
        <v>#DIV/0!</v>
      </c>
      <c r="BI22" s="115">
        <v>124</v>
      </c>
      <c r="BJ22" s="16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</row>
    <row r="23" spans="1:85" s="18" customFormat="1" ht="22.5" customHeight="1">
      <c r="A23" s="13">
        <v>20</v>
      </c>
      <c r="B23" s="14" t="s">
        <v>179</v>
      </c>
      <c r="C23" s="16">
        <f>июль!C23+авг!C23+сент!C23</f>
        <v>0</v>
      </c>
      <c r="D23" s="16">
        <f>июль!D23+авг!D23+сент!D23</f>
        <v>0</v>
      </c>
      <c r="E23" s="16">
        <f>июль!E23+авг!E23+сент!E23</f>
        <v>0</v>
      </c>
      <c r="F23" s="16">
        <f>июль!F23+авг!F23+сент!F23</f>
        <v>0</v>
      </c>
      <c r="G23" s="16">
        <f>июль!G23+авг!G23+сент!G23</f>
        <v>0</v>
      </c>
      <c r="H23" s="16">
        <f>июль!H23+авг!H23+сент!H23</f>
        <v>0</v>
      </c>
      <c r="I23" s="16">
        <f>июль!I23+авг!I23+сент!I23</f>
        <v>0</v>
      </c>
      <c r="J23" s="16">
        <f>июль!J23+авг!J23+сент!J23</f>
        <v>0</v>
      </c>
      <c r="K23" s="16">
        <f>июль!K23+авг!K23+сент!K23</f>
        <v>0</v>
      </c>
      <c r="L23" s="16">
        <f>июль!L23+авг!L23+сент!L23</f>
        <v>0</v>
      </c>
      <c r="M23" s="16">
        <f>июль!M23+авг!M23+сент!M23</f>
        <v>0</v>
      </c>
      <c r="N23" s="16">
        <f>июль!N23+авг!N23+сент!N23</f>
        <v>0</v>
      </c>
      <c r="O23" s="16">
        <f>июль!O23+авг!O23+сент!O23</f>
        <v>0</v>
      </c>
      <c r="P23" s="16">
        <f>июль!P23+авг!P23+сент!P23</f>
        <v>0</v>
      </c>
      <c r="Q23" s="16">
        <f>июль!Q23+авг!Q23+сент!Q23</f>
        <v>0</v>
      </c>
      <c r="R23" s="16">
        <f>июль!R23+авг!R23+сент!R23</f>
        <v>0</v>
      </c>
      <c r="S23" s="16">
        <f>июль!S23+авг!S23+сент!S23</f>
        <v>0</v>
      </c>
      <c r="T23" s="16">
        <f>июль!T23+авг!T23+сент!T23</f>
        <v>0</v>
      </c>
      <c r="U23" s="16">
        <f>июль!U23+авг!U23+сент!U23</f>
        <v>0</v>
      </c>
      <c r="V23" s="16">
        <f>июль!V23+авг!V23+сент!V23</f>
        <v>0</v>
      </c>
      <c r="W23" s="16">
        <f>июль!W23+авг!W23+сент!W23</f>
        <v>0</v>
      </c>
      <c r="X23" s="16">
        <f>июль!X23+авг!X23+сент!X23</f>
        <v>0</v>
      </c>
      <c r="Y23" s="16">
        <f>июль!Y23+авг!Y23+сент!Y23</f>
        <v>0</v>
      </c>
      <c r="Z23" s="16">
        <f>июль!Z23+авг!Z23+сент!Z23</f>
        <v>0</v>
      </c>
      <c r="AA23" s="16">
        <f>июль!AA23+авг!AA23+сент!AA23</f>
        <v>0</v>
      </c>
      <c r="AB23" s="16">
        <f>июль!AB23+авг!AB23+сент!AB23</f>
        <v>0</v>
      </c>
      <c r="AC23" s="16">
        <f>июль!AC23+авг!AC23+сент!AC23</f>
        <v>0</v>
      </c>
      <c r="AD23" s="16">
        <f>июль!AD23+авг!AD23+сент!AD23</f>
        <v>0</v>
      </c>
      <c r="AE23" s="16">
        <f>июль!AE23+авг!AE23+сент!AE23</f>
        <v>0</v>
      </c>
      <c r="AF23" s="16">
        <f>июль!AF23+авг!AF23+сент!AF23</f>
        <v>0</v>
      </c>
      <c r="AG23" s="16">
        <f>июль!AG23+авг!AG23+сент!AG23</f>
        <v>0</v>
      </c>
      <c r="AH23" s="16">
        <f>июль!AH23+авг!AH23+сент!AH23</f>
        <v>0</v>
      </c>
      <c r="AI23" s="16">
        <f>июль!AI23+авг!AI23+сент!AI23</f>
        <v>0</v>
      </c>
      <c r="AJ23" s="16">
        <f>июль!AJ23+авг!AJ23+сент!AJ23</f>
        <v>0</v>
      </c>
      <c r="AK23" s="16">
        <f>июль!AK23+авг!AK23+сент!AK23</f>
        <v>0</v>
      </c>
      <c r="AL23" s="16">
        <f>июль!AL23+авг!AL23+сент!AL23</f>
        <v>0</v>
      </c>
      <c r="AM23" s="16">
        <f>июль!AM23+авг!AM23+сент!AM23</f>
        <v>0</v>
      </c>
      <c r="AN23" s="16">
        <f>июль!AN23+авг!AN23+сент!AN23</f>
        <v>0</v>
      </c>
      <c r="AO23" s="16">
        <f>июль!AO23+авг!AO23+сент!AO23</f>
        <v>0</v>
      </c>
      <c r="AP23" s="16">
        <f>июль!AP23+авг!AP23+сент!AP23</f>
        <v>0</v>
      </c>
      <c r="AQ23" s="16">
        <f>июль!AQ23+авг!AQ23+сент!AQ23</f>
        <v>11</v>
      </c>
      <c r="AR23" s="16">
        <f>июль!AR23+авг!AR23+сент!AR23</f>
        <v>18.446999999999999</v>
      </c>
      <c r="AS23" s="16">
        <f>июль!AS23+авг!AS23+сент!AS23</f>
        <v>0</v>
      </c>
      <c r="AT23" s="16">
        <f>июль!AT23+авг!AT23+сент!AT23</f>
        <v>0</v>
      </c>
      <c r="AU23" s="16">
        <f>июль!AU23+авг!AU23+сент!AU23</f>
        <v>0</v>
      </c>
      <c r="AV23" s="16">
        <f>июль!AV23+авг!AV23+сент!AV23</f>
        <v>0</v>
      </c>
      <c r="AW23" s="16">
        <f>июль!AW23+авг!AW23+сент!AW23</f>
        <v>0</v>
      </c>
      <c r="AX23" s="16">
        <f>июль!AX23+авг!AX23+сент!AX23</f>
        <v>0</v>
      </c>
      <c r="AY23" s="16">
        <f>июль!AY23+авг!AY23+сент!AY23</f>
        <v>0</v>
      </c>
      <c r="AZ23" s="16">
        <f>июль!AZ23+авг!AZ23+сент!AZ23</f>
        <v>0</v>
      </c>
      <c r="BA23" s="16">
        <f>июль!BA23+авг!BA23+сент!BA23</f>
        <v>0</v>
      </c>
      <c r="BB23" s="16">
        <f>июль!BB23+авг!BB23+сент!BB23</f>
        <v>0</v>
      </c>
      <c r="BC23" s="16">
        <f>июль!BC23+авг!BC23+сент!BC23</f>
        <v>0</v>
      </c>
      <c r="BD23" s="16">
        <f>июль!BD23+авг!BD23+сент!BD23</f>
        <v>0</v>
      </c>
      <c r="BE23" s="16">
        <f>июль!BE23+авг!BE23+сент!BE23</f>
        <v>0.34200000000000003</v>
      </c>
      <c r="BF23" s="15">
        <f t="shared" si="1"/>
        <v>18.788999999999998</v>
      </c>
      <c r="BG23" s="45"/>
      <c r="BH23" s="17" t="e">
        <f t="shared" si="0"/>
        <v>#DIV/0!</v>
      </c>
      <c r="BI23" s="115">
        <v>2</v>
      </c>
      <c r="BJ23" s="16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</row>
    <row r="24" spans="1:85" s="18" customFormat="1" ht="22.5" customHeight="1">
      <c r="A24" s="13">
        <v>21</v>
      </c>
      <c r="B24" s="14" t="s">
        <v>180</v>
      </c>
      <c r="C24" s="16">
        <f>июль!C24+авг!C24+сент!C24</f>
        <v>0</v>
      </c>
      <c r="D24" s="16">
        <f>июль!D24+авг!D24+сент!D24</f>
        <v>0</v>
      </c>
      <c r="E24" s="16">
        <f>июль!E24+авг!E24+сент!E24</f>
        <v>0</v>
      </c>
      <c r="F24" s="16">
        <f>июль!F24+авг!F24+сент!F24</f>
        <v>0</v>
      </c>
      <c r="G24" s="16">
        <f>июль!G24+авг!G24+сент!G24</f>
        <v>0</v>
      </c>
      <c r="H24" s="16">
        <f>июль!H24+авг!H24+сент!H24</f>
        <v>0</v>
      </c>
      <c r="I24" s="16">
        <f>июль!I24+авг!I24+сент!I24</f>
        <v>0</v>
      </c>
      <c r="J24" s="16">
        <f>июль!J24+авг!J24+сент!J24</f>
        <v>0</v>
      </c>
      <c r="K24" s="16">
        <f>июль!K24+авг!K24+сент!K24</f>
        <v>0</v>
      </c>
      <c r="L24" s="16">
        <f>июль!L24+авг!L24+сент!L24</f>
        <v>0</v>
      </c>
      <c r="M24" s="16">
        <f>июль!M24+авг!M24+сент!M24</f>
        <v>0</v>
      </c>
      <c r="N24" s="16">
        <f>июль!N24+авг!N24+сент!N24</f>
        <v>0</v>
      </c>
      <c r="O24" s="16">
        <f>июль!O24+авг!O24+сент!O24</f>
        <v>0</v>
      </c>
      <c r="P24" s="16">
        <f>июль!P24+авг!P24+сент!P24</f>
        <v>0</v>
      </c>
      <c r="Q24" s="16">
        <f>июль!Q24+авг!Q24+сент!Q24</f>
        <v>0</v>
      </c>
      <c r="R24" s="16">
        <f>июль!R24+авг!R24+сент!R24</f>
        <v>0</v>
      </c>
      <c r="S24" s="16">
        <f>июль!S24+авг!S24+сент!S24</f>
        <v>0</v>
      </c>
      <c r="T24" s="16">
        <f>июль!T24+авг!T24+сент!T24</f>
        <v>0</v>
      </c>
      <c r="U24" s="16">
        <f>июль!U24+авг!U24+сент!U24</f>
        <v>0</v>
      </c>
      <c r="V24" s="16">
        <f>июль!V24+авг!V24+сент!V24</f>
        <v>0</v>
      </c>
      <c r="W24" s="16">
        <f>июль!W24+авг!W24+сент!W24</f>
        <v>0</v>
      </c>
      <c r="X24" s="16">
        <f>июль!X24+авг!X24+сент!X24</f>
        <v>0</v>
      </c>
      <c r="Y24" s="16">
        <f>июль!Y24+авг!Y24+сент!Y24</f>
        <v>0</v>
      </c>
      <c r="Z24" s="16">
        <f>июль!Z24+авг!Z24+сент!Z24</f>
        <v>0</v>
      </c>
      <c r="AA24" s="16">
        <f>июль!AA24+авг!AA24+сент!AA24</f>
        <v>0</v>
      </c>
      <c r="AB24" s="16">
        <f>июль!AB24+авг!AB24+сент!AB24</f>
        <v>0</v>
      </c>
      <c r="AC24" s="16">
        <f>июль!AC24+авг!AC24+сент!AC24</f>
        <v>0</v>
      </c>
      <c r="AD24" s="16">
        <f>июль!AD24+авг!AD24+сент!AD24</f>
        <v>0</v>
      </c>
      <c r="AE24" s="16">
        <f>июль!AE24+авг!AE24+сент!AE24</f>
        <v>0</v>
      </c>
      <c r="AF24" s="16">
        <f>июль!AF24+авг!AF24+сент!AF24</f>
        <v>0</v>
      </c>
      <c r="AG24" s="16">
        <f>июль!AG24+авг!AG24+сент!AG24</f>
        <v>0</v>
      </c>
      <c r="AH24" s="16">
        <f>июль!AH24+авг!AH24+сент!AH24</f>
        <v>0</v>
      </c>
      <c r="AI24" s="16">
        <f>июль!AI24+авг!AI24+сент!AI24</f>
        <v>0</v>
      </c>
      <c r="AJ24" s="16">
        <f>июль!AJ24+авг!AJ24+сент!AJ24</f>
        <v>0</v>
      </c>
      <c r="AK24" s="16">
        <f>июль!AK24+авг!AK24+сент!AK24</f>
        <v>0</v>
      </c>
      <c r="AL24" s="16">
        <f>июль!AL24+авг!AL24+сент!AL24</f>
        <v>0</v>
      </c>
      <c r="AM24" s="16">
        <f>июль!AM24+авг!AM24+сент!AM24</f>
        <v>0</v>
      </c>
      <c r="AN24" s="16">
        <f>июль!AN24+авг!AN24+сент!AN24</f>
        <v>0</v>
      </c>
      <c r="AO24" s="16">
        <f>июль!AO24+авг!AO24+сент!AO24</f>
        <v>0</v>
      </c>
      <c r="AP24" s="16">
        <f>июль!AP24+авг!AP24+сент!AP24</f>
        <v>0</v>
      </c>
      <c r="AQ24" s="16">
        <f>июль!AQ24+авг!AQ24+сент!AQ24</f>
        <v>9</v>
      </c>
      <c r="AR24" s="16">
        <f>июль!AR24+авг!AR24+сент!AR24</f>
        <v>14.79</v>
      </c>
      <c r="AS24" s="16">
        <f>июль!AS24+авг!AS24+сент!AS24</f>
        <v>0</v>
      </c>
      <c r="AT24" s="16">
        <f>июль!AT24+авг!AT24+сент!AT24</f>
        <v>0</v>
      </c>
      <c r="AU24" s="16">
        <f>июль!AU24+авг!AU24+сент!AU24</f>
        <v>0</v>
      </c>
      <c r="AV24" s="16">
        <f>июль!AV24+авг!AV24+сент!AV24</f>
        <v>0</v>
      </c>
      <c r="AW24" s="16">
        <f>июль!AW24+авг!AW24+сент!AW24</f>
        <v>0</v>
      </c>
      <c r="AX24" s="16">
        <f>июль!AX24+авг!AX24+сент!AX24</f>
        <v>0</v>
      </c>
      <c r="AY24" s="16">
        <f>июль!AY24+авг!AY24+сент!AY24</f>
        <v>0</v>
      </c>
      <c r="AZ24" s="16">
        <f>июль!AZ24+авг!AZ24+сент!AZ24</f>
        <v>0</v>
      </c>
      <c r="BA24" s="16">
        <f>июль!BA24+авг!BA24+сент!BA24</f>
        <v>0</v>
      </c>
      <c r="BB24" s="16">
        <f>июль!BB24+авг!BB24+сент!BB24</f>
        <v>0</v>
      </c>
      <c r="BC24" s="16">
        <f>июль!BC24+авг!BC24+сент!BC24</f>
        <v>0</v>
      </c>
      <c r="BD24" s="16">
        <f>июль!BD24+авг!BD24+сент!BD24</f>
        <v>0</v>
      </c>
      <c r="BE24" s="16">
        <f>июль!BE24+авг!BE24+сент!BE24</f>
        <v>0.54800000000000004</v>
      </c>
      <c r="BF24" s="15">
        <f t="shared" si="1"/>
        <v>15.337999999999999</v>
      </c>
      <c r="BG24" s="45"/>
      <c r="BH24" s="17" t="e">
        <f t="shared" si="0"/>
        <v>#DIV/0!</v>
      </c>
      <c r="BI24" s="115">
        <v>4</v>
      </c>
      <c r="BJ24" s="16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</row>
    <row r="25" spans="1:85" s="18" customFormat="1" ht="22.5" customHeight="1">
      <c r="A25" s="13">
        <v>22</v>
      </c>
      <c r="B25" s="14" t="s">
        <v>181</v>
      </c>
      <c r="C25" s="16">
        <f>июль!C25+авг!C25+сент!C25</f>
        <v>0</v>
      </c>
      <c r="D25" s="16">
        <f>июль!D25+авг!D25+сент!D25</f>
        <v>0</v>
      </c>
      <c r="E25" s="16">
        <f>июль!E25+авг!E25+сент!E25</f>
        <v>0</v>
      </c>
      <c r="F25" s="16">
        <f>июль!F25+авг!F25+сент!F25</f>
        <v>0</v>
      </c>
      <c r="G25" s="16">
        <f>июль!G25+авг!G25+сент!G25</f>
        <v>0</v>
      </c>
      <c r="H25" s="16">
        <f>июль!H25+авг!H25+сент!H25</f>
        <v>0</v>
      </c>
      <c r="I25" s="16">
        <f>июль!I25+авг!I25+сент!I25</f>
        <v>0</v>
      </c>
      <c r="J25" s="16">
        <f>июль!J25+авг!J25+сент!J25</f>
        <v>0</v>
      </c>
      <c r="K25" s="16">
        <f>июль!K25+авг!K25+сент!K25</f>
        <v>0</v>
      </c>
      <c r="L25" s="16">
        <f>июль!L25+авг!L25+сент!L25</f>
        <v>0</v>
      </c>
      <c r="M25" s="16">
        <f>июль!M25+авг!M25+сент!M25</f>
        <v>0</v>
      </c>
      <c r="N25" s="16">
        <f>июль!N25+авг!N25+сент!N25</f>
        <v>0</v>
      </c>
      <c r="O25" s="16">
        <f>июль!O25+авг!O25+сент!O25</f>
        <v>0</v>
      </c>
      <c r="P25" s="16">
        <f>июль!P25+авг!P25+сент!P25</f>
        <v>0</v>
      </c>
      <c r="Q25" s="16">
        <f>июль!Q25+авг!Q25+сент!Q25</f>
        <v>0</v>
      </c>
      <c r="R25" s="16">
        <f>июль!R25+авг!R25+сент!R25</f>
        <v>0</v>
      </c>
      <c r="S25" s="16">
        <f>июль!S25+авг!S25+сент!S25</f>
        <v>0</v>
      </c>
      <c r="T25" s="16">
        <f>июль!T25+авг!T25+сент!T25</f>
        <v>0</v>
      </c>
      <c r="U25" s="16">
        <f>июль!U25+авг!U25+сент!U25</f>
        <v>0</v>
      </c>
      <c r="V25" s="16">
        <f>июль!V25+авг!V25+сент!V25</f>
        <v>0</v>
      </c>
      <c r="W25" s="16">
        <f>июль!W25+авг!W25+сент!W25</f>
        <v>0</v>
      </c>
      <c r="X25" s="16">
        <f>июль!X25+авг!X25+сент!X25</f>
        <v>0</v>
      </c>
      <c r="Y25" s="16">
        <f>июль!Y25+авг!Y25+сент!Y25</f>
        <v>0</v>
      </c>
      <c r="Z25" s="16">
        <f>июль!Z25+авг!Z25+сент!Z25</f>
        <v>0</v>
      </c>
      <c r="AA25" s="16">
        <f>июль!AA25+авг!AA25+сент!AA25</f>
        <v>0</v>
      </c>
      <c r="AB25" s="16">
        <f>июль!AB25+авг!AB25+сент!AB25</f>
        <v>0</v>
      </c>
      <c r="AC25" s="16">
        <f>июль!AC25+авг!AC25+сент!AC25</f>
        <v>0</v>
      </c>
      <c r="AD25" s="16">
        <f>июль!AD25+авг!AD25+сент!AD25</f>
        <v>0</v>
      </c>
      <c r="AE25" s="16">
        <f>июль!AE25+авг!AE25+сент!AE25</f>
        <v>0</v>
      </c>
      <c r="AF25" s="16">
        <f>июль!AF25+авг!AF25+сент!AF25</f>
        <v>0</v>
      </c>
      <c r="AG25" s="16">
        <f>июль!AG25+авг!AG25+сент!AG25</f>
        <v>0</v>
      </c>
      <c r="AH25" s="16">
        <f>июль!AH25+авг!AH25+сент!AH25</f>
        <v>0</v>
      </c>
      <c r="AI25" s="16">
        <f>июль!AI25+авг!AI25+сент!AI25</f>
        <v>0</v>
      </c>
      <c r="AJ25" s="16">
        <f>июль!AJ25+авг!AJ25+сент!AJ25</f>
        <v>0</v>
      </c>
      <c r="AK25" s="16">
        <f>июль!AK25+авг!AK25+сент!AK25</f>
        <v>3</v>
      </c>
      <c r="AL25" s="16">
        <f>июль!AL25+авг!AL25+сент!AL25</f>
        <v>24.994</v>
      </c>
      <c r="AM25" s="16">
        <f>июль!AM25+авг!AM25+сент!AM25</f>
        <v>0</v>
      </c>
      <c r="AN25" s="16">
        <f>июль!AN25+авг!AN25+сент!AN25</f>
        <v>0</v>
      </c>
      <c r="AO25" s="16">
        <f>июль!AO25+авг!AO25+сент!AO25</f>
        <v>0</v>
      </c>
      <c r="AP25" s="16">
        <f>июль!AP25+авг!AP25+сент!AP25</f>
        <v>0</v>
      </c>
      <c r="AQ25" s="16">
        <f>июль!AQ25+авг!AQ25+сент!AQ25</f>
        <v>3</v>
      </c>
      <c r="AR25" s="16">
        <f>июль!AR25+авг!AR25+сент!AR25</f>
        <v>2.0339999999999998</v>
      </c>
      <c r="AS25" s="16">
        <f>июль!AS25+авг!AS25+сент!AS25</f>
        <v>0</v>
      </c>
      <c r="AT25" s="16">
        <f>июль!AT25+авг!AT25+сент!AT25</f>
        <v>0</v>
      </c>
      <c r="AU25" s="16">
        <f>июль!AU25+авг!AU25+сент!AU25</f>
        <v>0</v>
      </c>
      <c r="AV25" s="16">
        <f>июль!AV25+авг!AV25+сент!AV25</f>
        <v>0</v>
      </c>
      <c r="AW25" s="16">
        <f>июль!AW25+авг!AW25+сент!AW25</f>
        <v>0</v>
      </c>
      <c r="AX25" s="16">
        <f>июль!AX25+авг!AX25+сент!AX25</f>
        <v>0</v>
      </c>
      <c r="AY25" s="16">
        <f>июль!AY25+авг!AY25+сент!AY25</f>
        <v>0</v>
      </c>
      <c r="AZ25" s="16">
        <f>июль!AZ25+авг!AZ25+сент!AZ25</f>
        <v>0</v>
      </c>
      <c r="BA25" s="16">
        <f>июль!BA25+авг!BA25+сент!BA25</f>
        <v>0</v>
      </c>
      <c r="BB25" s="16">
        <f>июль!BB25+авг!BB25+сент!BB25</f>
        <v>0</v>
      </c>
      <c r="BC25" s="16">
        <f>июль!BC25+авг!BC25+сент!BC25</f>
        <v>0</v>
      </c>
      <c r="BD25" s="16">
        <f>июль!BD25+авг!BD25+сент!BD25</f>
        <v>0</v>
      </c>
      <c r="BE25" s="16">
        <f>июль!BE25+авг!BE25+сент!BE25</f>
        <v>0.20100000000000001</v>
      </c>
      <c r="BF25" s="15">
        <f t="shared" si="1"/>
        <v>27.228999999999999</v>
      </c>
      <c r="BG25" s="45"/>
      <c r="BH25" s="17" t="e">
        <f t="shared" si="0"/>
        <v>#DIV/0!</v>
      </c>
      <c r="BI25" s="115">
        <v>10</v>
      </c>
      <c r="BJ25" s="16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</row>
    <row r="26" spans="1:85" s="18" customFormat="1" ht="22.5" customHeight="1">
      <c r="A26" s="13">
        <v>23</v>
      </c>
      <c r="B26" s="14" t="s">
        <v>182</v>
      </c>
      <c r="C26" s="16">
        <f>июль!C26+авг!C26+сент!C26</f>
        <v>0</v>
      </c>
      <c r="D26" s="16">
        <f>июль!D26+авг!D26+сент!D26</f>
        <v>0</v>
      </c>
      <c r="E26" s="16">
        <f>июль!E26+авг!E26+сент!E26</f>
        <v>0</v>
      </c>
      <c r="F26" s="16">
        <f>июль!F26+авг!F26+сент!F26</f>
        <v>0</v>
      </c>
      <c r="G26" s="16">
        <f>июль!G26+авг!G26+сент!G26</f>
        <v>0</v>
      </c>
      <c r="H26" s="16">
        <f>июль!H26+авг!H26+сент!H26</f>
        <v>0</v>
      </c>
      <c r="I26" s="16">
        <f>июль!I26+авг!I26+сент!I26</f>
        <v>0</v>
      </c>
      <c r="J26" s="16">
        <f>июль!J26+авг!J26+сент!J26</f>
        <v>0</v>
      </c>
      <c r="K26" s="16">
        <f>июль!K26+авг!K26+сент!K26</f>
        <v>0</v>
      </c>
      <c r="L26" s="16">
        <f>июль!L26+авг!L26+сент!L26</f>
        <v>0</v>
      </c>
      <c r="M26" s="16">
        <f>июль!M26+авг!M26+сент!M26</f>
        <v>0</v>
      </c>
      <c r="N26" s="16">
        <f>июль!N26+авг!N26+сент!N26</f>
        <v>0</v>
      </c>
      <c r="O26" s="16">
        <f>июль!O26+авг!O26+сент!O26</f>
        <v>0</v>
      </c>
      <c r="P26" s="16">
        <f>июль!P26+авг!P26+сент!P26</f>
        <v>0</v>
      </c>
      <c r="Q26" s="16">
        <f>июль!Q26+авг!Q26+сент!Q26</f>
        <v>0</v>
      </c>
      <c r="R26" s="16">
        <f>июль!R26+авг!R26+сент!R26</f>
        <v>0</v>
      </c>
      <c r="S26" s="16">
        <f>июль!S26+авг!S26+сент!S26</f>
        <v>0</v>
      </c>
      <c r="T26" s="16">
        <f>июль!T26+авг!T26+сент!T26</f>
        <v>0</v>
      </c>
      <c r="U26" s="16">
        <f>июль!U26+авг!U26+сент!U26</f>
        <v>0</v>
      </c>
      <c r="V26" s="16">
        <f>июль!V26+авг!V26+сент!V26</f>
        <v>0</v>
      </c>
      <c r="W26" s="16">
        <f>июль!W26+авг!W26+сент!W26</f>
        <v>0</v>
      </c>
      <c r="X26" s="16">
        <f>июль!X26+авг!X26+сент!X26</f>
        <v>0</v>
      </c>
      <c r="Y26" s="16">
        <f>июль!Y26+авг!Y26+сент!Y26</f>
        <v>0</v>
      </c>
      <c r="Z26" s="16">
        <f>июль!Z26+авг!Z26+сент!Z26</f>
        <v>0</v>
      </c>
      <c r="AA26" s="16">
        <f>июль!AA26+авг!AA26+сент!AA26</f>
        <v>0</v>
      </c>
      <c r="AB26" s="16">
        <f>июль!AB26+авг!AB26+сент!AB26</f>
        <v>0</v>
      </c>
      <c r="AC26" s="16">
        <f>июль!AC26+авг!AC26+сент!AC26</f>
        <v>0</v>
      </c>
      <c r="AD26" s="16">
        <f>июль!AD26+авг!AD26+сент!AD26</f>
        <v>0</v>
      </c>
      <c r="AE26" s="16">
        <f>июль!AE26+авг!AE26+сент!AE26</f>
        <v>0</v>
      </c>
      <c r="AF26" s="16">
        <f>июль!AF26+авг!AF26+сент!AF26</f>
        <v>0</v>
      </c>
      <c r="AG26" s="16">
        <f>июль!AG26+авг!AG26+сент!AG26</f>
        <v>0</v>
      </c>
      <c r="AH26" s="16">
        <f>июль!AH26+авг!AH26+сент!AH26</f>
        <v>0</v>
      </c>
      <c r="AI26" s="16">
        <f>июль!AI26+авг!AI26+сент!AI26</f>
        <v>0</v>
      </c>
      <c r="AJ26" s="16">
        <f>июль!AJ26+авг!AJ26+сент!AJ26</f>
        <v>0</v>
      </c>
      <c r="AK26" s="16">
        <f>июль!AK26+авг!AK26+сент!AK26</f>
        <v>3</v>
      </c>
      <c r="AL26" s="16">
        <f>июль!AL26+авг!AL26+сент!AL26</f>
        <v>24.994</v>
      </c>
      <c r="AM26" s="16">
        <f>июль!AM26+авг!AM26+сент!AM26</f>
        <v>0</v>
      </c>
      <c r="AN26" s="16">
        <f>июль!AN26+авг!AN26+сент!AN26</f>
        <v>0</v>
      </c>
      <c r="AO26" s="16">
        <f>июль!AO26+авг!AO26+сент!AO26</f>
        <v>0</v>
      </c>
      <c r="AP26" s="16">
        <f>июль!AP26+авг!AP26+сент!AP26</f>
        <v>0</v>
      </c>
      <c r="AQ26" s="16">
        <f>июль!AQ26+авг!AQ26+сент!AQ26</f>
        <v>5</v>
      </c>
      <c r="AR26" s="16">
        <f>июль!AR26+авг!AR26+сент!AR26</f>
        <v>4.3129999999999997</v>
      </c>
      <c r="AS26" s="16">
        <f>июль!AS26+авг!AS26+сент!AS26</f>
        <v>0</v>
      </c>
      <c r="AT26" s="16">
        <f>июль!AT26+авг!AT26+сент!AT26</f>
        <v>0</v>
      </c>
      <c r="AU26" s="16">
        <f>июль!AU26+авг!AU26+сент!AU26</f>
        <v>0</v>
      </c>
      <c r="AV26" s="16">
        <f>июль!AV26+авг!AV26+сент!AV26</f>
        <v>0</v>
      </c>
      <c r="AW26" s="16">
        <f>июль!AW26+авг!AW26+сент!AW26</f>
        <v>1</v>
      </c>
      <c r="AX26" s="16">
        <f>июль!AX26+авг!AX26+сент!AX26</f>
        <v>0.20100000000000001</v>
      </c>
      <c r="AY26" s="16">
        <f>июль!AY26+авг!AY26+сент!AY26</f>
        <v>0</v>
      </c>
      <c r="AZ26" s="16">
        <f>июль!AZ26+авг!AZ26+сент!AZ26</f>
        <v>0</v>
      </c>
      <c r="BA26" s="16">
        <f>июль!BA26+авг!BA26+сент!BA26</f>
        <v>0</v>
      </c>
      <c r="BB26" s="16">
        <f>июль!BB26+авг!BB26+сент!BB26</f>
        <v>0</v>
      </c>
      <c r="BC26" s="16">
        <f>июль!BC26+авг!BC26+сент!BC26</f>
        <v>0</v>
      </c>
      <c r="BD26" s="16">
        <f>июль!BD26+авг!BD26+сент!BD26</f>
        <v>0</v>
      </c>
      <c r="BE26" s="16">
        <f>июль!BE26+авг!BE26+сент!BE26</f>
        <v>0</v>
      </c>
      <c r="BF26" s="15">
        <f t="shared" si="1"/>
        <v>29.507999999999999</v>
      </c>
      <c r="BG26" s="45"/>
      <c r="BH26" s="17" t="e">
        <f t="shared" si="0"/>
        <v>#DIV/0!</v>
      </c>
      <c r="BI26" s="115">
        <v>12</v>
      </c>
      <c r="BJ26" s="16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</row>
    <row r="27" spans="1:85" s="18" customFormat="1" ht="22.5" customHeight="1">
      <c r="A27" s="13">
        <v>24</v>
      </c>
      <c r="B27" s="14" t="s">
        <v>183</v>
      </c>
      <c r="C27" s="16">
        <f>июль!C27+авг!C27+сент!C27</f>
        <v>0</v>
      </c>
      <c r="D27" s="16">
        <f>июль!D27+авг!D27+сент!D27</f>
        <v>0</v>
      </c>
      <c r="E27" s="16">
        <f>июль!E27+авг!E27+сент!E27</f>
        <v>0</v>
      </c>
      <c r="F27" s="16">
        <f>июль!F27+авг!F27+сент!F27</f>
        <v>0</v>
      </c>
      <c r="G27" s="16">
        <f>июль!G27+авг!G27+сент!G27</f>
        <v>0</v>
      </c>
      <c r="H27" s="16">
        <f>июль!H27+авг!H27+сент!H27</f>
        <v>0</v>
      </c>
      <c r="I27" s="16">
        <f>июль!I27+авг!I27+сент!I27</f>
        <v>0</v>
      </c>
      <c r="J27" s="16">
        <f>июль!J27+авг!J27+сент!J27</f>
        <v>0</v>
      </c>
      <c r="K27" s="16">
        <f>июль!K27+авг!K27+сент!K27</f>
        <v>0</v>
      </c>
      <c r="L27" s="16">
        <f>июль!L27+авг!L27+сент!L27</f>
        <v>0</v>
      </c>
      <c r="M27" s="16">
        <f>июль!M27+авг!M27+сент!M27</f>
        <v>0</v>
      </c>
      <c r="N27" s="16">
        <f>июль!N27+авг!N27+сент!N27</f>
        <v>0</v>
      </c>
      <c r="O27" s="16">
        <f>июль!O27+авг!O27+сент!O27</f>
        <v>0</v>
      </c>
      <c r="P27" s="16">
        <f>июль!P27+авг!P27+сент!P27</f>
        <v>0</v>
      </c>
      <c r="Q27" s="16">
        <f>июль!Q27+авг!Q27+сент!Q27</f>
        <v>0</v>
      </c>
      <c r="R27" s="16">
        <f>июль!R27+авг!R27+сент!R27</f>
        <v>0</v>
      </c>
      <c r="S27" s="16">
        <f>июль!S27+авг!S27+сент!S27</f>
        <v>0</v>
      </c>
      <c r="T27" s="16">
        <f>июль!T27+авг!T27+сент!T27</f>
        <v>0</v>
      </c>
      <c r="U27" s="16">
        <f>июль!U27+авг!U27+сент!U27</f>
        <v>0</v>
      </c>
      <c r="V27" s="16">
        <f>июль!V27+авг!V27+сент!V27</f>
        <v>0</v>
      </c>
      <c r="W27" s="16">
        <f>июль!W27+авг!W27+сент!W27</f>
        <v>0</v>
      </c>
      <c r="X27" s="16">
        <f>июль!X27+авг!X27+сент!X27</f>
        <v>0</v>
      </c>
      <c r="Y27" s="16">
        <f>июль!Y27+авг!Y27+сент!Y27</f>
        <v>0</v>
      </c>
      <c r="Z27" s="16">
        <f>июль!Z27+авг!Z27+сент!Z27</f>
        <v>0</v>
      </c>
      <c r="AA27" s="16">
        <f>июль!AA27+авг!AA27+сент!AA27</f>
        <v>0</v>
      </c>
      <c r="AB27" s="16">
        <f>июль!AB27+авг!AB27+сент!AB27</f>
        <v>0</v>
      </c>
      <c r="AC27" s="16">
        <f>июль!AC27+авг!AC27+сент!AC27</f>
        <v>0</v>
      </c>
      <c r="AD27" s="16">
        <f>июль!AD27+авг!AD27+сент!AD27</f>
        <v>0</v>
      </c>
      <c r="AE27" s="16">
        <f>июль!AE27+авг!AE27+сент!AE27</f>
        <v>0</v>
      </c>
      <c r="AF27" s="16">
        <f>июль!AF27+авг!AF27+сент!AF27</f>
        <v>0</v>
      </c>
      <c r="AG27" s="16">
        <f>июль!AG27+авг!AG27+сент!AG27</f>
        <v>0</v>
      </c>
      <c r="AH27" s="16">
        <f>июль!AH27+авг!AH27+сент!AH27</f>
        <v>0</v>
      </c>
      <c r="AI27" s="16">
        <f>июль!AI27+авг!AI27+сент!AI27</f>
        <v>0</v>
      </c>
      <c r="AJ27" s="16">
        <f>июль!AJ27+авг!AJ27+сент!AJ27</f>
        <v>0</v>
      </c>
      <c r="AK27" s="16">
        <f>июль!AK27+авг!AK27+сент!AK27</f>
        <v>3</v>
      </c>
      <c r="AL27" s="16">
        <f>июль!AL27+авг!AL27+сент!AL27</f>
        <v>24.994</v>
      </c>
      <c r="AM27" s="16">
        <f>июль!AM27+авг!AM27+сент!AM27</f>
        <v>0</v>
      </c>
      <c r="AN27" s="16">
        <f>июль!AN27+авг!AN27+сент!AN27</f>
        <v>0</v>
      </c>
      <c r="AO27" s="16">
        <f>июль!AO27+авг!AO27+сент!AO27</f>
        <v>0</v>
      </c>
      <c r="AP27" s="16">
        <f>июль!AP27+авг!AP27+сент!AP27</f>
        <v>0</v>
      </c>
      <c r="AQ27" s="16">
        <f>июль!AQ27+авг!AQ27+сент!AQ27</f>
        <v>5</v>
      </c>
      <c r="AR27" s="16">
        <f>июль!AR27+авг!AR27+сент!AR27</f>
        <v>3.2730000000000001</v>
      </c>
      <c r="AS27" s="16">
        <f>июль!AS27+авг!AS27+сент!AS27</f>
        <v>0</v>
      </c>
      <c r="AT27" s="16">
        <f>июль!AT27+авг!AT27+сент!AT27</f>
        <v>0</v>
      </c>
      <c r="AU27" s="16">
        <f>июль!AU27+авг!AU27+сент!AU27</f>
        <v>0</v>
      </c>
      <c r="AV27" s="16">
        <f>июль!AV27+авг!AV27+сент!AV27</f>
        <v>0</v>
      </c>
      <c r="AW27" s="16">
        <f>июль!AW27+авг!AW27+сент!AW27</f>
        <v>1</v>
      </c>
      <c r="AX27" s="16">
        <f>июль!AX27+авг!AX27+сент!AX27</f>
        <v>0.20100000000000001</v>
      </c>
      <c r="AY27" s="16">
        <f>июль!AY27+авг!AY27+сент!AY27</f>
        <v>0</v>
      </c>
      <c r="AZ27" s="16">
        <f>июль!AZ27+авг!AZ27+сент!AZ27</f>
        <v>0</v>
      </c>
      <c r="BA27" s="16">
        <f>июль!BA27+авг!BA27+сент!BA27</f>
        <v>0</v>
      </c>
      <c r="BB27" s="16">
        <f>июль!BB27+авг!BB27+сент!BB27</f>
        <v>0</v>
      </c>
      <c r="BC27" s="16">
        <f>июль!BC27+авг!BC27+сент!BC27</f>
        <v>0</v>
      </c>
      <c r="BD27" s="16">
        <f>июль!BD27+авг!BD27+сент!BD27</f>
        <v>0</v>
      </c>
      <c r="BE27" s="16">
        <f>июль!BE27+авг!BE27+сент!BE27</f>
        <v>0</v>
      </c>
      <c r="BF27" s="15">
        <f t="shared" si="1"/>
        <v>28.468</v>
      </c>
      <c r="BG27" s="45"/>
      <c r="BH27" s="17" t="e">
        <f t="shared" si="0"/>
        <v>#DIV/0!</v>
      </c>
      <c r="BI27" s="115">
        <v>14</v>
      </c>
      <c r="BJ27" s="16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</row>
    <row r="28" spans="1:85" s="18" customFormat="1" ht="22.5" customHeight="1">
      <c r="A28" s="13">
        <v>25</v>
      </c>
      <c r="B28" s="14" t="s">
        <v>184</v>
      </c>
      <c r="C28" s="16">
        <f>июль!C28+авг!C28+сент!C28</f>
        <v>0</v>
      </c>
      <c r="D28" s="16">
        <f>июль!D28+авг!D28+сент!D28</f>
        <v>0</v>
      </c>
      <c r="E28" s="16">
        <f>июль!E28+авг!E28+сент!E28</f>
        <v>0</v>
      </c>
      <c r="F28" s="16">
        <f>июль!F28+авг!F28+сент!F28</f>
        <v>0</v>
      </c>
      <c r="G28" s="16">
        <f>июль!G28+авг!G28+сент!G28</f>
        <v>0</v>
      </c>
      <c r="H28" s="16">
        <f>июль!H28+авг!H28+сент!H28</f>
        <v>0</v>
      </c>
      <c r="I28" s="16">
        <f>июль!I28+авг!I28+сент!I28</f>
        <v>0</v>
      </c>
      <c r="J28" s="16">
        <f>июль!J28+авг!J28+сент!J28</f>
        <v>0</v>
      </c>
      <c r="K28" s="16">
        <f>июль!K28+авг!K28+сент!K28</f>
        <v>0</v>
      </c>
      <c r="L28" s="16">
        <f>июль!L28+авг!L28+сент!L28</f>
        <v>0</v>
      </c>
      <c r="M28" s="16">
        <f>июль!M28+авг!M28+сент!M28</f>
        <v>0</v>
      </c>
      <c r="N28" s="16">
        <f>июль!N28+авг!N28+сент!N28</f>
        <v>0</v>
      </c>
      <c r="O28" s="16">
        <f>июль!O28+авг!O28+сент!O28</f>
        <v>0</v>
      </c>
      <c r="P28" s="16">
        <f>июль!P28+авг!P28+сент!P28</f>
        <v>0</v>
      </c>
      <c r="Q28" s="16">
        <f>июль!Q28+авг!Q28+сент!Q28</f>
        <v>0</v>
      </c>
      <c r="R28" s="16">
        <f>июль!R28+авг!R28+сент!R28</f>
        <v>0</v>
      </c>
      <c r="S28" s="16">
        <f>июль!S28+авг!S28+сент!S28</f>
        <v>0</v>
      </c>
      <c r="T28" s="16">
        <f>июль!T28+авг!T28+сент!T28</f>
        <v>0</v>
      </c>
      <c r="U28" s="16">
        <f>июль!U28+авг!U28+сент!U28</f>
        <v>0</v>
      </c>
      <c r="V28" s="16">
        <f>июль!V28+авг!V28+сент!V28</f>
        <v>0</v>
      </c>
      <c r="W28" s="16">
        <f>июль!W28+авг!W28+сент!W28</f>
        <v>0</v>
      </c>
      <c r="X28" s="16">
        <f>июль!X28+авг!X28+сент!X28</f>
        <v>0</v>
      </c>
      <c r="Y28" s="16">
        <f>июль!Y28+авг!Y28+сент!Y28</f>
        <v>0</v>
      </c>
      <c r="Z28" s="16">
        <f>июль!Z28+авг!Z28+сент!Z28</f>
        <v>0</v>
      </c>
      <c r="AA28" s="16">
        <f>июль!AA28+авг!AA28+сент!AA28</f>
        <v>0</v>
      </c>
      <c r="AB28" s="16">
        <f>июль!AB28+авг!AB28+сент!AB28</f>
        <v>0</v>
      </c>
      <c r="AC28" s="16">
        <f>июль!AC28+авг!AC28+сент!AC28</f>
        <v>0</v>
      </c>
      <c r="AD28" s="16">
        <f>июль!AD28+авг!AD28+сент!AD28</f>
        <v>0</v>
      </c>
      <c r="AE28" s="16">
        <f>июль!AE28+авг!AE28+сент!AE28</f>
        <v>0</v>
      </c>
      <c r="AF28" s="16">
        <f>июль!AF28+авг!AF28+сент!AF28</f>
        <v>0</v>
      </c>
      <c r="AG28" s="16">
        <f>июль!AG28+авг!AG28+сент!AG28</f>
        <v>0</v>
      </c>
      <c r="AH28" s="16">
        <f>июль!AH28+авг!AH28+сент!AH28</f>
        <v>0</v>
      </c>
      <c r="AI28" s="16">
        <f>июль!AI28+авг!AI28+сент!AI28</f>
        <v>0</v>
      </c>
      <c r="AJ28" s="16">
        <f>июль!AJ28+авг!AJ28+сент!AJ28</f>
        <v>0</v>
      </c>
      <c r="AK28" s="16">
        <f>июль!AK28+авг!AK28+сент!AK28</f>
        <v>3</v>
      </c>
      <c r="AL28" s="16">
        <f>июль!AL28+авг!AL28+сент!AL28</f>
        <v>24.994</v>
      </c>
      <c r="AM28" s="16">
        <f>июль!AM28+авг!AM28+сент!AM28</f>
        <v>0</v>
      </c>
      <c r="AN28" s="16">
        <f>июль!AN28+авг!AN28+сент!AN28</f>
        <v>0</v>
      </c>
      <c r="AO28" s="16">
        <f>июль!AO28+авг!AO28+сент!AO28</f>
        <v>0</v>
      </c>
      <c r="AP28" s="16">
        <f>июль!AP28+авг!AP28+сент!AP28</f>
        <v>0</v>
      </c>
      <c r="AQ28" s="16">
        <f>июль!AQ28+авг!AQ28+сент!AQ28</f>
        <v>4</v>
      </c>
      <c r="AR28" s="16">
        <f>июль!AR28+авг!AR28+сент!AR28</f>
        <v>2.8610000000000002</v>
      </c>
      <c r="AS28" s="16">
        <f>июль!AS28+авг!AS28+сент!AS28</f>
        <v>0</v>
      </c>
      <c r="AT28" s="16">
        <f>июль!AT28+авг!AT28+сент!AT28</f>
        <v>0</v>
      </c>
      <c r="AU28" s="16">
        <f>июль!AU28+авг!AU28+сент!AU28</f>
        <v>0</v>
      </c>
      <c r="AV28" s="16">
        <f>июль!AV28+авг!AV28+сент!AV28</f>
        <v>0</v>
      </c>
      <c r="AW28" s="16">
        <f>июль!AW28+авг!AW28+сент!AW28</f>
        <v>1</v>
      </c>
      <c r="AX28" s="16">
        <f>июль!AX28+авг!AX28+сент!AX28</f>
        <v>0.20100000000000001</v>
      </c>
      <c r="AY28" s="16">
        <f>июль!AY28+авг!AY28+сент!AY28</f>
        <v>0</v>
      </c>
      <c r="AZ28" s="16">
        <f>июль!AZ28+авг!AZ28+сент!AZ28</f>
        <v>0</v>
      </c>
      <c r="BA28" s="16">
        <f>июль!BA28+авг!BA28+сент!BA28</f>
        <v>0</v>
      </c>
      <c r="BB28" s="16">
        <f>июль!BB28+авг!BB28+сент!BB28</f>
        <v>0</v>
      </c>
      <c r="BC28" s="16">
        <f>июль!BC28+авг!BC28+сент!BC28</f>
        <v>0</v>
      </c>
      <c r="BD28" s="16">
        <f>июль!BD28+авг!BD28+сент!BD28</f>
        <v>0</v>
      </c>
      <c r="BE28" s="16">
        <f>июль!BE28+авг!BE28+сент!BE28</f>
        <v>0</v>
      </c>
      <c r="BF28" s="15">
        <f t="shared" si="1"/>
        <v>28.056000000000001</v>
      </c>
      <c r="BG28" s="45"/>
      <c r="BH28" s="17" t="e">
        <f t="shared" si="0"/>
        <v>#DIV/0!</v>
      </c>
      <c r="BI28" s="115">
        <v>16</v>
      </c>
      <c r="BJ28" s="16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</row>
    <row r="29" spans="1:85" s="18" customFormat="1" ht="22.5" customHeight="1">
      <c r="A29" s="13">
        <v>26</v>
      </c>
      <c r="B29" s="14" t="s">
        <v>185</v>
      </c>
      <c r="C29" s="16">
        <f>июль!C29+авг!C29+сент!C29</f>
        <v>0</v>
      </c>
      <c r="D29" s="16">
        <f>июль!D29+авг!D29+сент!D29</f>
        <v>0</v>
      </c>
      <c r="E29" s="16">
        <f>июль!E29+авг!E29+сент!E29</f>
        <v>0</v>
      </c>
      <c r="F29" s="16">
        <f>июль!F29+авг!F29+сент!F29</f>
        <v>0</v>
      </c>
      <c r="G29" s="16">
        <f>июль!G29+авг!G29+сент!G29</f>
        <v>0</v>
      </c>
      <c r="H29" s="16">
        <f>июль!H29+авг!H29+сент!H29</f>
        <v>0</v>
      </c>
      <c r="I29" s="16">
        <f>июль!I29+авг!I29+сент!I29</f>
        <v>1</v>
      </c>
      <c r="J29" s="16">
        <f>июль!J29+авг!J29+сент!J29</f>
        <v>230.126</v>
      </c>
      <c r="K29" s="16">
        <f>июль!K29+авг!K29+сент!K29</f>
        <v>0</v>
      </c>
      <c r="L29" s="16">
        <f>июль!L29+авг!L29+сент!L29</f>
        <v>0</v>
      </c>
      <c r="M29" s="16">
        <f>июль!M29+авг!M29+сент!M29</f>
        <v>0</v>
      </c>
      <c r="N29" s="16">
        <f>июль!N29+авг!N29+сент!N29</f>
        <v>0</v>
      </c>
      <c r="O29" s="16">
        <f>июль!O29+авг!O29+сент!O29</f>
        <v>0</v>
      </c>
      <c r="P29" s="16">
        <f>июль!P29+авг!P29+сент!P29</f>
        <v>0</v>
      </c>
      <c r="Q29" s="16">
        <f>июль!Q29+авг!Q29+сент!Q29</f>
        <v>0</v>
      </c>
      <c r="R29" s="16">
        <f>июль!R29+авг!R29+сент!R29</f>
        <v>0</v>
      </c>
      <c r="S29" s="16">
        <f>июль!S29+авг!S29+сент!S29</f>
        <v>0</v>
      </c>
      <c r="T29" s="16">
        <f>июль!T29+авг!T29+сент!T29</f>
        <v>0</v>
      </c>
      <c r="U29" s="16">
        <f>июль!U29+авг!U29+сент!U29</f>
        <v>5</v>
      </c>
      <c r="V29" s="16">
        <f>июль!V29+авг!V29+сент!V29</f>
        <v>44.569000000000003</v>
      </c>
      <c r="W29" s="16">
        <f>июль!W29+авг!W29+сент!W29</f>
        <v>3</v>
      </c>
      <c r="X29" s="16">
        <f>июль!X29+авг!X29+сент!X29</f>
        <v>3.734</v>
      </c>
      <c r="Y29" s="16">
        <f>июль!Y29+авг!Y29+сент!Y29</f>
        <v>0</v>
      </c>
      <c r="Z29" s="16">
        <f>июль!Z29+авг!Z29+сент!Z29</f>
        <v>0</v>
      </c>
      <c r="AA29" s="16">
        <f>июль!AA29+авг!AA29+сент!AA29</f>
        <v>0</v>
      </c>
      <c r="AB29" s="16">
        <f>июль!AB29+авг!AB29+сент!AB29</f>
        <v>0</v>
      </c>
      <c r="AC29" s="16">
        <f>июль!AC29+авг!AC29+сент!AC29</f>
        <v>0</v>
      </c>
      <c r="AD29" s="16">
        <f>июль!AD29+авг!AD29+сент!AD29</f>
        <v>0</v>
      </c>
      <c r="AE29" s="16">
        <f>июль!AE29+авг!AE29+сент!AE29</f>
        <v>0</v>
      </c>
      <c r="AF29" s="16">
        <f>июль!AF29+авг!AF29+сент!AF29</f>
        <v>0</v>
      </c>
      <c r="AG29" s="16">
        <f>июль!AG29+авг!AG29+сент!AG29</f>
        <v>0</v>
      </c>
      <c r="AH29" s="16">
        <f>июль!AH29+авг!AH29+сент!AH29</f>
        <v>0</v>
      </c>
      <c r="AI29" s="16">
        <f>июль!AI29+авг!AI29+сент!AI29</f>
        <v>0</v>
      </c>
      <c r="AJ29" s="16">
        <f>июль!AJ29+авг!AJ29+сент!AJ29</f>
        <v>0</v>
      </c>
      <c r="AK29" s="16">
        <f>июль!AK29+авг!AK29+сент!AK29</f>
        <v>0</v>
      </c>
      <c r="AL29" s="16">
        <f>июль!AL29+авг!AL29+сент!AL29</f>
        <v>0</v>
      </c>
      <c r="AM29" s="16">
        <f>июль!AM29+авг!AM29+сент!AM29</f>
        <v>0</v>
      </c>
      <c r="AN29" s="16">
        <f>июль!AN29+авг!AN29+сент!AN29</f>
        <v>0</v>
      </c>
      <c r="AO29" s="16">
        <f>июль!AO29+авг!AO29+сент!AO29</f>
        <v>0</v>
      </c>
      <c r="AP29" s="16">
        <f>июль!AP29+авг!AP29+сент!AP29</f>
        <v>0</v>
      </c>
      <c r="AQ29" s="16">
        <f>июль!AQ29+авг!AQ29+сент!AQ29</f>
        <v>36</v>
      </c>
      <c r="AR29" s="16">
        <f>июль!AR29+авг!AR29+сент!AR29</f>
        <v>49.640999999999998</v>
      </c>
      <c r="AS29" s="16">
        <f>июль!AS29+авг!AS29+сент!AS29</f>
        <v>0</v>
      </c>
      <c r="AT29" s="16">
        <f>июль!AT29+авг!AT29+сент!AT29</f>
        <v>0</v>
      </c>
      <c r="AU29" s="16">
        <f>июль!AU29+авг!AU29+сент!AU29</f>
        <v>0</v>
      </c>
      <c r="AV29" s="16">
        <f>июль!AV29+авг!AV29+сент!AV29</f>
        <v>0</v>
      </c>
      <c r="AW29" s="16">
        <f>июль!AW29+авг!AW29+сент!AW29</f>
        <v>3</v>
      </c>
      <c r="AX29" s="16">
        <f>июль!AX29+авг!AX29+сент!AX29</f>
        <v>1.615</v>
      </c>
      <c r="AY29" s="16">
        <f>июль!AY29+авг!AY29+сент!AY29</f>
        <v>0</v>
      </c>
      <c r="AZ29" s="16">
        <f>июль!AZ29+авг!AZ29+сент!AZ29</f>
        <v>0</v>
      </c>
      <c r="BA29" s="16">
        <f>июль!BA29+авг!BA29+сент!BA29</f>
        <v>0</v>
      </c>
      <c r="BB29" s="16">
        <f>июль!BB29+авг!BB29+сент!BB29</f>
        <v>0</v>
      </c>
      <c r="BC29" s="16">
        <f>июль!BC29+авг!BC29+сент!BC29</f>
        <v>0</v>
      </c>
      <c r="BD29" s="16">
        <f>июль!BD29+авг!BD29+сент!BD29</f>
        <v>0</v>
      </c>
      <c r="BE29" s="16">
        <f>июль!BE29+авг!BE29+сент!BE29</f>
        <v>2.569</v>
      </c>
      <c r="BF29" s="15">
        <f t="shared" si="1"/>
        <v>332.25400000000002</v>
      </c>
      <c r="BG29" s="45"/>
      <c r="BH29" s="17" t="e">
        <f t="shared" si="0"/>
        <v>#DIV/0!</v>
      </c>
      <c r="BI29" s="115">
        <v>43</v>
      </c>
      <c r="BJ29" s="16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</row>
    <row r="30" spans="1:85" s="26" customFormat="1" ht="22.5" customHeight="1" thickBot="1">
      <c r="A30" s="19"/>
      <c r="B30" s="20" t="s">
        <v>42</v>
      </c>
      <c r="C30" s="19">
        <f>SUM(C4:C29)</f>
        <v>24</v>
      </c>
      <c r="D30" s="21">
        <f>SUM(D4:D29)</f>
        <v>13.552</v>
      </c>
      <c r="E30" s="22">
        <f>SUM(E4:E29)</f>
        <v>1421</v>
      </c>
      <c r="F30" s="21">
        <f>SUM(F4:F29)</f>
        <v>389.327</v>
      </c>
      <c r="G30" s="21">
        <f t="shared" ref="G30:BG30" si="2">SUM(G4:G29)</f>
        <v>52</v>
      </c>
      <c r="H30" s="21">
        <f t="shared" si="2"/>
        <v>19.204999999999998</v>
      </c>
      <c r="I30" s="21" t="e">
        <f t="shared" si="2"/>
        <v>#VALUE!</v>
      </c>
      <c r="J30" s="21">
        <f t="shared" si="2"/>
        <v>882.77</v>
      </c>
      <c r="K30" s="23">
        <f t="shared" si="2"/>
        <v>0</v>
      </c>
      <c r="L30" s="21">
        <f t="shared" si="2"/>
        <v>0</v>
      </c>
      <c r="M30" s="21">
        <f t="shared" si="2"/>
        <v>0</v>
      </c>
      <c r="N30" s="21">
        <f t="shared" si="2"/>
        <v>0</v>
      </c>
      <c r="O30" s="21">
        <f t="shared" si="2"/>
        <v>0</v>
      </c>
      <c r="P30" s="21">
        <f t="shared" si="2"/>
        <v>0</v>
      </c>
      <c r="Q30" s="23">
        <f t="shared" si="2"/>
        <v>219.6</v>
      </c>
      <c r="R30" s="21">
        <f t="shared" si="2"/>
        <v>309.12</v>
      </c>
      <c r="S30" s="21">
        <f t="shared" si="2"/>
        <v>3</v>
      </c>
      <c r="T30" s="21">
        <f t="shared" si="2"/>
        <v>5.3819999999999997</v>
      </c>
      <c r="U30" s="21">
        <f t="shared" si="2"/>
        <v>26</v>
      </c>
      <c r="V30" s="21">
        <f t="shared" si="2"/>
        <v>280.221</v>
      </c>
      <c r="W30" s="21">
        <f t="shared" si="2"/>
        <v>31</v>
      </c>
      <c r="X30" s="21">
        <f t="shared" si="2"/>
        <v>57.814</v>
      </c>
      <c r="Y30" s="21">
        <f t="shared" si="2"/>
        <v>0</v>
      </c>
      <c r="Z30" s="21">
        <f t="shared" si="2"/>
        <v>0</v>
      </c>
      <c r="AA30" s="23">
        <f t="shared" si="2"/>
        <v>4.2</v>
      </c>
      <c r="AB30" s="21">
        <f t="shared" si="2"/>
        <v>5.5229999999999997</v>
      </c>
      <c r="AC30" s="23">
        <f t="shared" si="2"/>
        <v>1</v>
      </c>
      <c r="AD30" s="21">
        <f t="shared" si="2"/>
        <v>0.84</v>
      </c>
      <c r="AE30" s="23">
        <f t="shared" si="2"/>
        <v>0</v>
      </c>
      <c r="AF30" s="21">
        <f t="shared" si="2"/>
        <v>0</v>
      </c>
      <c r="AG30" s="23">
        <f t="shared" si="2"/>
        <v>2</v>
      </c>
      <c r="AH30" s="21">
        <f t="shared" si="2"/>
        <v>1.623</v>
      </c>
      <c r="AI30" s="23">
        <f t="shared" si="2"/>
        <v>128</v>
      </c>
      <c r="AJ30" s="21">
        <f t="shared" si="2"/>
        <v>346.95299999999997</v>
      </c>
      <c r="AK30" s="23">
        <f t="shared" si="2"/>
        <v>158</v>
      </c>
      <c r="AL30" s="21">
        <f t="shared" si="2"/>
        <v>561.10700000000008</v>
      </c>
      <c r="AM30" s="23">
        <f t="shared" si="2"/>
        <v>0</v>
      </c>
      <c r="AN30" s="21">
        <f t="shared" si="2"/>
        <v>0</v>
      </c>
      <c r="AO30" s="23">
        <f t="shared" si="2"/>
        <v>0</v>
      </c>
      <c r="AP30" s="21">
        <f t="shared" si="2"/>
        <v>0</v>
      </c>
      <c r="AQ30" s="23">
        <f t="shared" si="2"/>
        <v>313</v>
      </c>
      <c r="AR30" s="21">
        <f t="shared" si="2"/>
        <v>504.67400000000009</v>
      </c>
      <c r="AS30" s="21">
        <f t="shared" si="2"/>
        <v>0</v>
      </c>
      <c r="AT30" s="21">
        <f t="shared" si="2"/>
        <v>0</v>
      </c>
      <c r="AU30" s="23">
        <f t="shared" si="2"/>
        <v>0</v>
      </c>
      <c r="AV30" s="21">
        <f t="shared" si="2"/>
        <v>0</v>
      </c>
      <c r="AW30" s="23">
        <f t="shared" si="2"/>
        <v>30</v>
      </c>
      <c r="AX30" s="21">
        <f t="shared" si="2"/>
        <v>11.186000000000003</v>
      </c>
      <c r="AY30" s="23">
        <f t="shared" si="2"/>
        <v>0</v>
      </c>
      <c r="AZ30" s="21">
        <f t="shared" si="2"/>
        <v>0</v>
      </c>
      <c r="BA30" s="21">
        <f t="shared" si="2"/>
        <v>0</v>
      </c>
      <c r="BB30" s="21">
        <f t="shared" si="2"/>
        <v>0</v>
      </c>
      <c r="BC30" s="21">
        <f t="shared" si="2"/>
        <v>0</v>
      </c>
      <c r="BD30" s="21">
        <f t="shared" si="2"/>
        <v>0</v>
      </c>
      <c r="BE30" s="21">
        <f t="shared" si="2"/>
        <v>44.832000000000001</v>
      </c>
      <c r="BF30" s="24">
        <f t="shared" si="2"/>
        <v>3434.1289999999999</v>
      </c>
      <c r="BG30" s="57">
        <f t="shared" si="2"/>
        <v>0</v>
      </c>
      <c r="BH30" s="54" t="e">
        <f t="shared" si="0"/>
        <v>#DIV/0!</v>
      </c>
      <c r="BI30" s="82"/>
      <c r="BJ30" s="16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</row>
    <row r="31" spans="1:85" s="9" customFormat="1" ht="61.5" customHeight="1">
      <c r="A31" s="7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100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98</v>
      </c>
      <c r="BD31" s="175"/>
      <c r="BE31" s="5" t="s">
        <v>59</v>
      </c>
      <c r="BF31" s="6" t="s">
        <v>60</v>
      </c>
      <c r="BG31" s="7" t="s">
        <v>61</v>
      </c>
      <c r="BH31" s="7" t="s">
        <v>96</v>
      </c>
      <c r="BI31" s="67" t="s">
        <v>62</v>
      </c>
      <c r="BJ31" s="8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</row>
    <row r="32" spans="1:85" s="9" customFormat="1" ht="20.25" customHeight="1" thickBot="1">
      <c r="A32" s="7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8"/>
      <c r="BJ32" s="68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</row>
    <row r="33" spans="1:85" s="18" customFormat="1" ht="24.75" customHeight="1">
      <c r="A33" s="13">
        <v>27</v>
      </c>
      <c r="B33" s="14" t="s">
        <v>165</v>
      </c>
      <c r="C33" s="16">
        <f>июль!C33+авг!C33+сент!C33</f>
        <v>0</v>
      </c>
      <c r="D33" s="16">
        <f>июль!D33+авг!D33+сент!D33</f>
        <v>0</v>
      </c>
      <c r="E33" s="16">
        <f>июль!E33+авг!E33+сент!E33</f>
        <v>0</v>
      </c>
      <c r="F33" s="16">
        <f>июль!F33+авг!F33+сент!F33</f>
        <v>0</v>
      </c>
      <c r="G33" s="16">
        <f>июль!G33+авг!G33+сент!G33</f>
        <v>0</v>
      </c>
      <c r="H33" s="16">
        <f>июль!H33+авг!H33+сент!H33</f>
        <v>0</v>
      </c>
      <c r="I33" s="16">
        <f>июль!I33+авг!I33+сент!I33</f>
        <v>0</v>
      </c>
      <c r="J33" s="16">
        <f>июль!J33+авг!J33+сент!J33</f>
        <v>0</v>
      </c>
      <c r="K33" s="16">
        <f>июль!K33+авг!K33+сент!K33</f>
        <v>0</v>
      </c>
      <c r="L33" s="16">
        <f>июль!L33+авг!L33+сент!L33</f>
        <v>0</v>
      </c>
      <c r="M33" s="16">
        <f>июль!M33+авг!M33+сент!M33</f>
        <v>0</v>
      </c>
      <c r="N33" s="16">
        <f>июль!N33+авг!N33+сент!N33</f>
        <v>0</v>
      </c>
      <c r="O33" s="16">
        <f>июль!O33+авг!O33+сент!O33</f>
        <v>0</v>
      </c>
      <c r="P33" s="16">
        <f>июль!P33+авг!P33+сент!P33</f>
        <v>0</v>
      </c>
      <c r="Q33" s="16">
        <f>июль!Q33+авг!Q33+сент!Q33</f>
        <v>0</v>
      </c>
      <c r="R33" s="16">
        <f>июль!R33+авг!R33+сент!R33</f>
        <v>0</v>
      </c>
      <c r="S33" s="16">
        <f>июль!S33+авг!S33+сент!S33</f>
        <v>0</v>
      </c>
      <c r="T33" s="16">
        <f>июль!T33+авг!T33+сент!T33</f>
        <v>0</v>
      </c>
      <c r="U33" s="16">
        <f>июль!U33+авг!U33+сент!U33</f>
        <v>0</v>
      </c>
      <c r="V33" s="16">
        <f>июль!V33+авг!V33+сент!V33</f>
        <v>0</v>
      </c>
      <c r="W33" s="16">
        <f>июль!W33+авг!W33+сент!W33</f>
        <v>2</v>
      </c>
      <c r="X33" s="16">
        <f>июль!X33+авг!X33+сент!X33</f>
        <v>2.7679999999999998</v>
      </c>
      <c r="Y33" s="16">
        <f>июль!Y33+авг!Y33+сент!Y33</f>
        <v>0</v>
      </c>
      <c r="Z33" s="16">
        <f>июль!Z33+авг!Z33+сент!Z33</f>
        <v>0</v>
      </c>
      <c r="AA33" s="16">
        <f>июль!AA33+авг!AA33+сент!AA33</f>
        <v>0</v>
      </c>
      <c r="AB33" s="16">
        <f>июль!AB33+авг!AB33+сент!AB33</f>
        <v>0</v>
      </c>
      <c r="AC33" s="16">
        <f>июль!AC33+авг!AC33+сент!AC33</f>
        <v>0</v>
      </c>
      <c r="AD33" s="16">
        <f>июль!AD33+авг!AD33+сент!AD33</f>
        <v>0</v>
      </c>
      <c r="AE33" s="16">
        <f>июль!AE33+авг!AE33+сент!AE33</f>
        <v>0</v>
      </c>
      <c r="AF33" s="16">
        <f>июль!AF33+авг!AF33+сент!AF33</f>
        <v>0</v>
      </c>
      <c r="AG33" s="16">
        <f>июль!AG33+авг!AG33+сент!AG33</f>
        <v>0</v>
      </c>
      <c r="AH33" s="16">
        <f>июль!AH33+авг!AH33+сент!AH33</f>
        <v>0</v>
      </c>
      <c r="AI33" s="16">
        <f>июль!AI33+авг!AI33+сент!AI33</f>
        <v>0</v>
      </c>
      <c r="AJ33" s="16">
        <f>июль!AJ33+авг!AJ33+сент!AJ33</f>
        <v>0</v>
      </c>
      <c r="AK33" s="16">
        <f>июль!AK33+авг!AK33+сент!AK33</f>
        <v>0</v>
      </c>
      <c r="AL33" s="16">
        <f>июль!AL33+авг!AL33+сент!AL33</f>
        <v>0</v>
      </c>
      <c r="AM33" s="16">
        <f>июль!AM33+авг!AM33+сент!AM33</f>
        <v>0</v>
      </c>
      <c r="AN33" s="16">
        <f>июль!AN33+авг!AN33+сент!AN33</f>
        <v>0</v>
      </c>
      <c r="AO33" s="16">
        <f>июль!AO33+авг!AO33+сент!AO33</f>
        <v>0</v>
      </c>
      <c r="AP33" s="16">
        <f>июль!AP33+авг!AP33+сент!AP33</f>
        <v>0</v>
      </c>
      <c r="AQ33" s="16">
        <f>июль!AQ33+авг!AQ33+сент!AQ33</f>
        <v>6</v>
      </c>
      <c r="AR33" s="16">
        <f>июль!AR33+авг!AR33+сент!AR33</f>
        <v>11.513999999999999</v>
      </c>
      <c r="AS33" s="16">
        <f>июль!AS33+авг!AS33+сент!AS33</f>
        <v>0</v>
      </c>
      <c r="AT33" s="16">
        <f>июль!AT33+авг!AT33+сент!AT33</f>
        <v>0</v>
      </c>
      <c r="AU33" s="16">
        <f>июль!AU33+авг!AU33+сент!AU33</f>
        <v>0</v>
      </c>
      <c r="AV33" s="16">
        <f>июль!AV33+авг!AV33+сент!AV33</f>
        <v>0</v>
      </c>
      <c r="AW33" s="16">
        <f>июль!AW33+авг!AW33+сент!AW33</f>
        <v>0</v>
      </c>
      <c r="AX33" s="16">
        <f>июль!AX33+авг!AX33+сент!AX33</f>
        <v>0</v>
      </c>
      <c r="AY33" s="16">
        <f>июль!AY33+авг!AY33+сент!AY33</f>
        <v>0</v>
      </c>
      <c r="AZ33" s="16">
        <f>июль!AZ33+авг!AZ33+сент!AZ33</f>
        <v>0</v>
      </c>
      <c r="BA33" s="16">
        <f>июль!BA33+авг!BA33+сент!BA33</f>
        <v>0</v>
      </c>
      <c r="BB33" s="16">
        <f>июль!BB33+авг!BB33+сент!BB33</f>
        <v>0</v>
      </c>
      <c r="BC33" s="16">
        <f>июль!BC33+авг!BC33+сент!BC33</f>
        <v>0</v>
      </c>
      <c r="BD33" s="16">
        <f>июль!BD33+авг!BD33+сент!BD33</f>
        <v>0</v>
      </c>
      <c r="BE33" s="16">
        <f>июль!BE33+авг!BE33+сент!BE33</f>
        <v>2.9820000000000002</v>
      </c>
      <c r="BF33" s="27">
        <f t="shared" si="1"/>
        <v>17.263999999999999</v>
      </c>
      <c r="BG33" s="61"/>
      <c r="BH33" s="17" t="e">
        <f t="shared" ref="BH33:BH52" si="3">BF33*100/BG33</f>
        <v>#DIV/0!</v>
      </c>
      <c r="BI33" s="73" t="s">
        <v>63</v>
      </c>
      <c r="BJ33" s="6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</row>
    <row r="34" spans="1:85" s="18" customFormat="1" ht="24.75" customHeight="1">
      <c r="A34" s="13">
        <v>28</v>
      </c>
      <c r="B34" s="14" t="s">
        <v>166</v>
      </c>
      <c r="C34" s="16">
        <f>июль!C34+авг!C34+сент!C34</f>
        <v>4</v>
      </c>
      <c r="D34" s="16">
        <f>июль!D34+авг!D34+сент!D34</f>
        <v>0.73899999999999999</v>
      </c>
      <c r="E34" s="16">
        <f>июль!E34+авг!E34+сент!E34</f>
        <v>0</v>
      </c>
      <c r="F34" s="16">
        <f>июль!F34+авг!F34+сент!F34</f>
        <v>0</v>
      </c>
      <c r="G34" s="16">
        <f>июль!G34+авг!G34+сент!G34</f>
        <v>0</v>
      </c>
      <c r="H34" s="16">
        <f>июль!H34+авг!H34+сент!H34</f>
        <v>0</v>
      </c>
      <c r="I34" s="16">
        <f>июль!I34+авг!I34+сент!I34</f>
        <v>0</v>
      </c>
      <c r="J34" s="16">
        <f>июль!J34+авг!J34+сент!J34</f>
        <v>0</v>
      </c>
      <c r="K34" s="16">
        <f>июль!K34+авг!K34+сент!K34</f>
        <v>0</v>
      </c>
      <c r="L34" s="16">
        <f>июль!L34+авг!L34+сент!L34</f>
        <v>0</v>
      </c>
      <c r="M34" s="16">
        <f>июль!M34+авг!M34+сент!M34</f>
        <v>0</v>
      </c>
      <c r="N34" s="16">
        <f>июль!N34+авг!N34+сент!N34</f>
        <v>0</v>
      </c>
      <c r="O34" s="16">
        <f>июль!O34+авг!O34+сент!O34</f>
        <v>0</v>
      </c>
      <c r="P34" s="16">
        <f>июль!P34+авг!P34+сент!P34</f>
        <v>0</v>
      </c>
      <c r="Q34" s="16">
        <f>июль!Q34+авг!Q34+сент!Q34</f>
        <v>0</v>
      </c>
      <c r="R34" s="16">
        <f>июль!R34+авг!R34+сент!R34</f>
        <v>0</v>
      </c>
      <c r="S34" s="16">
        <f>июль!S34+авг!S34+сент!S34</f>
        <v>1</v>
      </c>
      <c r="T34" s="16">
        <f>июль!T34+авг!T34+сент!T34</f>
        <v>0.45600000000000002</v>
      </c>
      <c r="U34" s="16">
        <f>июль!U34+авг!U34+сент!U34</f>
        <v>0</v>
      </c>
      <c r="V34" s="16">
        <f>июль!V34+авг!V34+сент!V34</f>
        <v>0</v>
      </c>
      <c r="W34" s="16">
        <f>июль!W34+авг!W34+сент!W34</f>
        <v>0</v>
      </c>
      <c r="X34" s="16">
        <f>июль!X34+авг!X34+сент!X34</f>
        <v>0</v>
      </c>
      <c r="Y34" s="16">
        <f>июль!Y34+авг!Y34+сент!Y34</f>
        <v>0</v>
      </c>
      <c r="Z34" s="16">
        <f>июль!Z34+авг!Z34+сент!Z34</f>
        <v>0</v>
      </c>
      <c r="AA34" s="16">
        <f>июль!AA34+авг!AA34+сент!AA34</f>
        <v>0</v>
      </c>
      <c r="AB34" s="16">
        <f>июль!AB34+авг!AB34+сент!AB34</f>
        <v>0</v>
      </c>
      <c r="AC34" s="16">
        <f>июль!AC34+авг!AC34+сент!AC34</f>
        <v>0</v>
      </c>
      <c r="AD34" s="16">
        <f>июль!AD34+авг!AD34+сент!AD34</f>
        <v>0</v>
      </c>
      <c r="AE34" s="16">
        <f>июль!AE34+авг!AE34+сент!AE34</f>
        <v>0</v>
      </c>
      <c r="AF34" s="16">
        <f>июль!AF34+авг!AF34+сент!AF34</f>
        <v>0</v>
      </c>
      <c r="AG34" s="16">
        <f>июль!AG34+авг!AG34+сент!AG34</f>
        <v>0</v>
      </c>
      <c r="AH34" s="16">
        <f>июль!AH34+авг!AH34+сент!AH34</f>
        <v>0</v>
      </c>
      <c r="AI34" s="16">
        <f>июль!AI34+авг!AI34+сент!AI34</f>
        <v>0</v>
      </c>
      <c r="AJ34" s="16">
        <f>июль!AJ34+авг!AJ34+сент!AJ34</f>
        <v>0</v>
      </c>
      <c r="AK34" s="16">
        <f>июль!AK34+авг!AK34+сент!AK34</f>
        <v>0</v>
      </c>
      <c r="AL34" s="16">
        <f>июль!AL34+авг!AL34+сент!AL34</f>
        <v>0</v>
      </c>
      <c r="AM34" s="16">
        <f>июль!AM34+авг!AM34+сент!AM34</f>
        <v>0</v>
      </c>
      <c r="AN34" s="16">
        <f>июль!AN34+авг!AN34+сент!AN34</f>
        <v>0</v>
      </c>
      <c r="AO34" s="16">
        <f>июль!AO34+авг!AO34+сент!AO34</f>
        <v>0</v>
      </c>
      <c r="AP34" s="16">
        <f>июль!AP34+авг!AP34+сент!AP34</f>
        <v>0</v>
      </c>
      <c r="AQ34" s="16">
        <f>июль!AQ34+авг!AQ34+сент!AQ34</f>
        <v>9</v>
      </c>
      <c r="AR34" s="16">
        <f>июль!AR34+авг!AR34+сент!AR34</f>
        <v>12.843999999999999</v>
      </c>
      <c r="AS34" s="16">
        <f>июль!AS34+авг!AS34+сент!AS34</f>
        <v>0</v>
      </c>
      <c r="AT34" s="16">
        <f>июль!AT34+авг!AT34+сент!AT34</f>
        <v>0</v>
      </c>
      <c r="AU34" s="16">
        <f>июль!AU34+авг!AU34+сент!AU34</f>
        <v>0</v>
      </c>
      <c r="AV34" s="16">
        <f>июль!AV34+авг!AV34+сент!AV34</f>
        <v>0</v>
      </c>
      <c r="AW34" s="16">
        <f>июль!AW34+авг!AW34+сент!AW34</f>
        <v>0</v>
      </c>
      <c r="AX34" s="16">
        <f>июль!AX34+авг!AX34+сент!AX34</f>
        <v>0</v>
      </c>
      <c r="AY34" s="16">
        <f>июль!AY34+авг!AY34+сент!AY34</f>
        <v>0</v>
      </c>
      <c r="AZ34" s="16">
        <f>июль!AZ34+авг!AZ34+сент!AZ34</f>
        <v>0</v>
      </c>
      <c r="BA34" s="16">
        <f>июль!BA34+авг!BA34+сент!BA34</f>
        <v>0</v>
      </c>
      <c r="BB34" s="16">
        <f>июль!BB34+авг!BB34+сент!BB34</f>
        <v>0</v>
      </c>
      <c r="BC34" s="16">
        <f>июль!BC34+авг!BC34+сент!BC34</f>
        <v>0</v>
      </c>
      <c r="BD34" s="16">
        <f>июль!BD34+авг!BD34+сент!BD34</f>
        <v>0</v>
      </c>
      <c r="BE34" s="16">
        <f>июль!BE34+авг!BE34+сент!BE34</f>
        <v>0.56899999999999995</v>
      </c>
      <c r="BF34" s="27">
        <f t="shared" si="1"/>
        <v>14.608000000000001</v>
      </c>
      <c r="BG34" s="61"/>
      <c r="BH34" s="17" t="e">
        <f t="shared" si="3"/>
        <v>#DIV/0!</v>
      </c>
      <c r="BI34" s="71" t="s">
        <v>64</v>
      </c>
      <c r="BJ34" s="1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</row>
    <row r="35" spans="1:85" s="18" customFormat="1" ht="24.75" customHeight="1">
      <c r="A35" s="13">
        <v>29</v>
      </c>
      <c r="B35" s="14" t="s">
        <v>43</v>
      </c>
      <c r="C35" s="16">
        <f>июль!C35+авг!C35+сент!C35</f>
        <v>0</v>
      </c>
      <c r="D35" s="16">
        <f>июль!D35+авг!D35+сент!D35</f>
        <v>0</v>
      </c>
      <c r="E35" s="16">
        <f>июль!E35+авг!E35+сент!E35</f>
        <v>0</v>
      </c>
      <c r="F35" s="16">
        <f>июль!F35+авг!F35+сент!F35</f>
        <v>0</v>
      </c>
      <c r="G35" s="16">
        <f>июль!G35+авг!G35+сент!G35</f>
        <v>0</v>
      </c>
      <c r="H35" s="16">
        <f>июль!H35+авг!H35+сент!H35</f>
        <v>0</v>
      </c>
      <c r="I35" s="16">
        <f>июль!I35+авг!I35+сент!I35</f>
        <v>0</v>
      </c>
      <c r="J35" s="16">
        <f>июль!J35+авг!J35+сент!J35</f>
        <v>0</v>
      </c>
      <c r="K35" s="16">
        <f>июль!K35+авг!K35+сент!K35</f>
        <v>0</v>
      </c>
      <c r="L35" s="16">
        <f>июль!L35+авг!L35+сент!L35</f>
        <v>0</v>
      </c>
      <c r="M35" s="16">
        <f>июль!M35+авг!M35+сент!M35</f>
        <v>0</v>
      </c>
      <c r="N35" s="16">
        <f>июль!N35+авг!N35+сент!N35</f>
        <v>0</v>
      </c>
      <c r="O35" s="16">
        <f>июль!O35+авг!O35+сент!O35</f>
        <v>0</v>
      </c>
      <c r="P35" s="16">
        <f>июль!P35+авг!P35+сент!P35</f>
        <v>0</v>
      </c>
      <c r="Q35" s="16">
        <f>июль!Q35+авг!Q35+сент!Q35</f>
        <v>0</v>
      </c>
      <c r="R35" s="16">
        <f>июль!R35+авг!R35+сент!R35</f>
        <v>0</v>
      </c>
      <c r="S35" s="16">
        <f>июль!S35+авг!S35+сент!S35</f>
        <v>0</v>
      </c>
      <c r="T35" s="16">
        <f>июль!T35+авг!T35+сент!T35</f>
        <v>0</v>
      </c>
      <c r="U35" s="16">
        <f>июль!U35+авг!U35+сент!U35</f>
        <v>0</v>
      </c>
      <c r="V35" s="16">
        <f>июль!V35+авг!V35+сент!V35</f>
        <v>0</v>
      </c>
      <c r="W35" s="16">
        <f>июль!W35+авг!W35+сент!W35</f>
        <v>0</v>
      </c>
      <c r="X35" s="16">
        <f>июль!X35+авг!X35+сент!X35</f>
        <v>0</v>
      </c>
      <c r="Y35" s="16">
        <f>июль!Y35+авг!Y35+сент!Y35</f>
        <v>0</v>
      </c>
      <c r="Z35" s="16">
        <f>июль!Z35+авг!Z35+сент!Z35</f>
        <v>0</v>
      </c>
      <c r="AA35" s="16">
        <f>июль!AA35+авг!AA35+сент!AA35</f>
        <v>0</v>
      </c>
      <c r="AB35" s="16">
        <f>июль!AB35+авг!AB35+сент!AB35</f>
        <v>0</v>
      </c>
      <c r="AC35" s="16">
        <f>июль!AC35+авг!AC35+сент!AC35</f>
        <v>0</v>
      </c>
      <c r="AD35" s="16">
        <f>июль!AD35+авг!AD35+сент!AD35</f>
        <v>0</v>
      </c>
      <c r="AE35" s="16">
        <f>июль!AE35+авг!AE35+сент!AE35</f>
        <v>0</v>
      </c>
      <c r="AF35" s="16">
        <f>июль!AF35+авг!AF35+сент!AF35</f>
        <v>0</v>
      </c>
      <c r="AG35" s="16">
        <f>июль!AG35+авг!AG35+сент!AG35</f>
        <v>0</v>
      </c>
      <c r="AH35" s="16">
        <f>июль!AH35+авг!AH35+сент!AH35</f>
        <v>0</v>
      </c>
      <c r="AI35" s="16">
        <f>июль!AI35+авг!AI35+сент!AI35</f>
        <v>0</v>
      </c>
      <c r="AJ35" s="16">
        <f>июль!AJ35+авг!AJ35+сент!AJ35</f>
        <v>0</v>
      </c>
      <c r="AK35" s="16">
        <f>июль!AK35+авг!AK35+сент!AK35</f>
        <v>0</v>
      </c>
      <c r="AL35" s="16">
        <f>июль!AL35+авг!AL35+сент!AL35</f>
        <v>0</v>
      </c>
      <c r="AM35" s="16">
        <f>июль!AM35+авг!AM35+сент!AM35</f>
        <v>0</v>
      </c>
      <c r="AN35" s="16">
        <f>июль!AN35+авг!AN35+сент!AN35</f>
        <v>0</v>
      </c>
      <c r="AO35" s="16">
        <f>июль!AO35+авг!AO35+сент!AO35</f>
        <v>0</v>
      </c>
      <c r="AP35" s="16">
        <f>июль!AP35+авг!AP35+сент!AP35</f>
        <v>0</v>
      </c>
      <c r="AQ35" s="16">
        <f>июль!AQ35+авг!AQ35+сент!AQ35</f>
        <v>8</v>
      </c>
      <c r="AR35" s="16">
        <f>июль!AR35+авг!AR35+сент!AR35</f>
        <v>12.827999999999999</v>
      </c>
      <c r="AS35" s="16">
        <f>июль!AS35+авг!AS35+сент!AS35</f>
        <v>0</v>
      </c>
      <c r="AT35" s="16">
        <f>июль!AT35+авг!AT35+сент!AT35</f>
        <v>0</v>
      </c>
      <c r="AU35" s="16">
        <f>июль!AU35+авг!AU35+сент!AU35</f>
        <v>0</v>
      </c>
      <c r="AV35" s="16">
        <f>июль!AV35+авг!AV35+сент!AV35</f>
        <v>0</v>
      </c>
      <c r="AW35" s="16">
        <f>июль!AW35+авг!AW35+сент!AW35</f>
        <v>0</v>
      </c>
      <c r="AX35" s="16">
        <f>июль!AX35+авг!AX35+сент!AX35</f>
        <v>0</v>
      </c>
      <c r="AY35" s="16">
        <f>июль!AY35+авг!AY35+сент!AY35</f>
        <v>0</v>
      </c>
      <c r="AZ35" s="16">
        <f>июль!AZ35+авг!AZ35+сент!AZ35</f>
        <v>0</v>
      </c>
      <c r="BA35" s="16">
        <f>июль!BA35+авг!BA35+сент!BA35</f>
        <v>0</v>
      </c>
      <c r="BB35" s="16">
        <f>июль!BB35+авг!BB35+сент!BB35</f>
        <v>0</v>
      </c>
      <c r="BC35" s="16">
        <f>июль!BC35+авг!BC35+сент!BC35</f>
        <v>0</v>
      </c>
      <c r="BD35" s="16">
        <f>июль!BD35+авг!BD35+сент!BD35</f>
        <v>0</v>
      </c>
      <c r="BE35" s="16">
        <f>июль!BE35+авг!BE35+сент!BE35</f>
        <v>1.0269999999999999</v>
      </c>
      <c r="BF35" s="27">
        <f t="shared" si="1"/>
        <v>13.854999999999999</v>
      </c>
      <c r="BG35" s="61"/>
      <c r="BH35" s="17" t="e">
        <f t="shared" si="3"/>
        <v>#DIV/0!</v>
      </c>
      <c r="BI35" s="71">
        <v>2</v>
      </c>
      <c r="BJ35" s="16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</row>
    <row r="36" spans="1:85" ht="24.75" customHeight="1">
      <c r="A36" s="13">
        <v>30</v>
      </c>
      <c r="B36" s="14" t="s">
        <v>44</v>
      </c>
      <c r="C36" s="16">
        <f>июль!C36+авг!C36+сент!C36</f>
        <v>0</v>
      </c>
      <c r="D36" s="16">
        <f>июль!D36+авг!D36+сент!D36</f>
        <v>0</v>
      </c>
      <c r="E36" s="16">
        <f>июль!E36+авг!E36+сент!E36</f>
        <v>0</v>
      </c>
      <c r="F36" s="16">
        <f>июль!F36+авг!F36+сент!F36</f>
        <v>0</v>
      </c>
      <c r="G36" s="16">
        <f>июль!G36+авг!G36+сент!G36</f>
        <v>0</v>
      </c>
      <c r="H36" s="16">
        <f>июль!H36+авг!H36+сент!H36</f>
        <v>0</v>
      </c>
      <c r="I36" s="16">
        <f>июль!I36+авг!I36+сент!I36</f>
        <v>0</v>
      </c>
      <c r="J36" s="16">
        <f>июль!J36+авг!J36+сент!J36</f>
        <v>0</v>
      </c>
      <c r="K36" s="16">
        <f>июль!K36+авг!K36+сент!K36</f>
        <v>0</v>
      </c>
      <c r="L36" s="16">
        <f>июль!L36+авг!L36+сент!L36</f>
        <v>0</v>
      </c>
      <c r="M36" s="16">
        <f>июль!M36+авг!M36+сент!M36</f>
        <v>0</v>
      </c>
      <c r="N36" s="16">
        <f>июль!N36+авг!N36+сент!N36</f>
        <v>0</v>
      </c>
      <c r="O36" s="16">
        <f>июль!O36+авг!O36+сент!O36</f>
        <v>0</v>
      </c>
      <c r="P36" s="16">
        <f>июль!P36+авг!P36+сент!P36</f>
        <v>0</v>
      </c>
      <c r="Q36" s="16">
        <f>июль!Q36+авг!Q36+сент!Q36</f>
        <v>0</v>
      </c>
      <c r="R36" s="16">
        <f>июль!R36+авг!R36+сент!R36</f>
        <v>0</v>
      </c>
      <c r="S36" s="16">
        <f>июль!S36+авг!S36+сент!S36</f>
        <v>0</v>
      </c>
      <c r="T36" s="16">
        <f>июль!T36+авг!T36+сент!T36</f>
        <v>0</v>
      </c>
      <c r="U36" s="16">
        <f>июль!U36+авг!U36+сент!U36</f>
        <v>0</v>
      </c>
      <c r="V36" s="16">
        <f>июль!V36+авг!V36+сент!V36</f>
        <v>0</v>
      </c>
      <c r="W36" s="16">
        <f>июль!W36+авг!W36+сент!W36</f>
        <v>0</v>
      </c>
      <c r="X36" s="16">
        <f>июль!X36+авг!X36+сент!X36</f>
        <v>0</v>
      </c>
      <c r="Y36" s="16">
        <f>июль!Y36+авг!Y36+сент!Y36</f>
        <v>0</v>
      </c>
      <c r="Z36" s="16">
        <f>июль!Z36+авг!Z36+сент!Z36</f>
        <v>0</v>
      </c>
      <c r="AA36" s="16">
        <f>июль!AA36+авг!AA36+сент!AA36</f>
        <v>0</v>
      </c>
      <c r="AB36" s="16">
        <f>июль!AB36+авг!AB36+сент!AB36</f>
        <v>0</v>
      </c>
      <c r="AC36" s="16">
        <f>июль!AC36+авг!AC36+сент!AC36</f>
        <v>0</v>
      </c>
      <c r="AD36" s="16">
        <f>июль!AD36+авг!AD36+сент!AD36</f>
        <v>0</v>
      </c>
      <c r="AE36" s="16">
        <f>июль!AE36+авг!AE36+сент!AE36</f>
        <v>0</v>
      </c>
      <c r="AF36" s="16">
        <f>июль!AF36+авг!AF36+сент!AF36</f>
        <v>0</v>
      </c>
      <c r="AG36" s="16">
        <f>июль!AG36+авг!AG36+сент!AG36</f>
        <v>0</v>
      </c>
      <c r="AH36" s="16">
        <f>июль!AH36+авг!AH36+сент!AH36</f>
        <v>0</v>
      </c>
      <c r="AI36" s="16">
        <f>июль!AI36+авг!AI36+сент!AI36</f>
        <v>0</v>
      </c>
      <c r="AJ36" s="16">
        <f>июль!AJ36+авг!AJ36+сент!AJ36</f>
        <v>0</v>
      </c>
      <c r="AK36" s="16">
        <f>июль!AK36+авг!AK36+сент!AK36</f>
        <v>0</v>
      </c>
      <c r="AL36" s="16">
        <f>июль!AL36+авг!AL36+сент!AL36</f>
        <v>0</v>
      </c>
      <c r="AM36" s="16">
        <f>июль!AM36+авг!AM36+сент!AM36</f>
        <v>0</v>
      </c>
      <c r="AN36" s="16">
        <f>июль!AN36+авг!AN36+сент!AN36</f>
        <v>0</v>
      </c>
      <c r="AO36" s="16">
        <f>июль!AO36+авг!AO36+сент!AO36</f>
        <v>0</v>
      </c>
      <c r="AP36" s="16">
        <f>июль!AP36+авг!AP36+сент!AP36</f>
        <v>0</v>
      </c>
      <c r="AQ36" s="16">
        <f>июль!AQ36+авг!AQ36+сент!AQ36</f>
        <v>9</v>
      </c>
      <c r="AR36" s="16">
        <f>июль!AR36+авг!AR36+сент!AR36</f>
        <v>13.484999999999999</v>
      </c>
      <c r="AS36" s="16">
        <f>июль!AS36+авг!AS36+сент!AS36</f>
        <v>0</v>
      </c>
      <c r="AT36" s="16">
        <f>июль!AT36+авг!AT36+сент!AT36</f>
        <v>0</v>
      </c>
      <c r="AU36" s="16">
        <f>июль!AU36+авг!AU36+сент!AU36</f>
        <v>0</v>
      </c>
      <c r="AV36" s="16">
        <f>июль!AV36+авг!AV36+сент!AV36</f>
        <v>0</v>
      </c>
      <c r="AW36" s="16">
        <f>июль!AW36+авг!AW36+сент!AW36</f>
        <v>0</v>
      </c>
      <c r="AX36" s="16">
        <f>июль!AX36+авг!AX36+сент!AX36</f>
        <v>0</v>
      </c>
      <c r="AY36" s="16">
        <f>июль!AY36+авг!AY36+сент!AY36</f>
        <v>0</v>
      </c>
      <c r="AZ36" s="16">
        <f>июль!AZ36+авг!AZ36+сент!AZ36</f>
        <v>0</v>
      </c>
      <c r="BA36" s="16">
        <f>июль!BA36+авг!BA36+сент!BA36</f>
        <v>0</v>
      </c>
      <c r="BB36" s="16">
        <f>июль!BB36+авг!BB36+сент!BB36</f>
        <v>0</v>
      </c>
      <c r="BC36" s="16">
        <f>июль!BC36+авг!BC36+сент!BC36</f>
        <v>0</v>
      </c>
      <c r="BD36" s="16">
        <f>июль!BD36+авг!BD36+сент!BD36</f>
        <v>0</v>
      </c>
      <c r="BE36" s="16">
        <f>июль!BE36+авг!BE36+сент!BE36</f>
        <v>0</v>
      </c>
      <c r="BF36" s="27">
        <f t="shared" si="1"/>
        <v>13.484999999999999</v>
      </c>
      <c r="BG36" s="61"/>
      <c r="BH36" s="17" t="e">
        <f t="shared" si="3"/>
        <v>#DIV/0!</v>
      </c>
      <c r="BI36" s="71">
        <v>4</v>
      </c>
      <c r="BJ36" s="16"/>
    </row>
    <row r="37" spans="1:85" ht="24.75" customHeight="1">
      <c r="A37" s="13">
        <v>31</v>
      </c>
      <c r="B37" s="14" t="s">
        <v>167</v>
      </c>
      <c r="C37" s="16">
        <f>июль!C37+авг!C37+сент!C37</f>
        <v>0</v>
      </c>
      <c r="D37" s="16">
        <f>июль!D37+авг!D37+сент!D37</f>
        <v>0</v>
      </c>
      <c r="E37" s="16">
        <f>июль!E37+авг!E37+сент!E37</f>
        <v>0</v>
      </c>
      <c r="F37" s="16">
        <f>июль!F37+авг!F37+сент!F37</f>
        <v>0</v>
      </c>
      <c r="G37" s="16">
        <f>июль!G37+авг!G37+сент!G37</f>
        <v>0</v>
      </c>
      <c r="H37" s="16">
        <f>июль!H37+авг!H37+сент!H37</f>
        <v>0</v>
      </c>
      <c r="I37" s="16">
        <f>июль!I37+авг!I37+сент!I37</f>
        <v>0</v>
      </c>
      <c r="J37" s="16">
        <f>июль!J37+авг!J37+сент!J37</f>
        <v>0</v>
      </c>
      <c r="K37" s="16">
        <f>июль!K37+авг!K37+сент!K37</f>
        <v>0</v>
      </c>
      <c r="L37" s="16">
        <f>июль!L37+авг!L37+сент!L37</f>
        <v>0</v>
      </c>
      <c r="M37" s="16">
        <f>июль!M37+авг!M37+сент!M37</f>
        <v>0</v>
      </c>
      <c r="N37" s="16">
        <f>июль!N37+авг!N37+сент!N37</f>
        <v>0</v>
      </c>
      <c r="O37" s="16">
        <f>июль!O37+авг!O37+сент!O37</f>
        <v>0</v>
      </c>
      <c r="P37" s="16">
        <f>июль!P37+авг!P37+сент!P37</f>
        <v>0</v>
      </c>
      <c r="Q37" s="16">
        <f>июль!Q37+авг!Q37+сент!Q37</f>
        <v>0</v>
      </c>
      <c r="R37" s="16">
        <f>июль!R37+авг!R37+сент!R37</f>
        <v>0</v>
      </c>
      <c r="S37" s="16">
        <f>июль!S37+авг!S37+сент!S37</f>
        <v>0</v>
      </c>
      <c r="T37" s="16">
        <f>июль!T37+авг!T37+сент!T37</f>
        <v>0</v>
      </c>
      <c r="U37" s="16">
        <f>июль!U37+авг!U37+сент!U37</f>
        <v>0</v>
      </c>
      <c r="V37" s="16">
        <f>июль!V37+авг!V37+сент!V37</f>
        <v>0</v>
      </c>
      <c r="W37" s="16">
        <f>июль!W37+авг!W37+сент!W37</f>
        <v>0</v>
      </c>
      <c r="X37" s="16">
        <f>июль!X37+авг!X37+сент!X37</f>
        <v>0</v>
      </c>
      <c r="Y37" s="16">
        <f>июль!Y37+авг!Y37+сент!Y37</f>
        <v>0</v>
      </c>
      <c r="Z37" s="16">
        <f>июль!Z37+авг!Z37+сент!Z37</f>
        <v>0</v>
      </c>
      <c r="AA37" s="16">
        <f>июль!AA37+авг!AA37+сент!AA37</f>
        <v>0</v>
      </c>
      <c r="AB37" s="16">
        <f>июль!AB37+авг!AB37+сент!AB37</f>
        <v>0</v>
      </c>
      <c r="AC37" s="16">
        <f>июль!AC37+авг!AC37+сент!AC37</f>
        <v>0</v>
      </c>
      <c r="AD37" s="16">
        <f>июль!AD37+авг!AD37+сент!AD37</f>
        <v>0</v>
      </c>
      <c r="AE37" s="16">
        <f>июль!AE37+авг!AE37+сент!AE37</f>
        <v>0</v>
      </c>
      <c r="AF37" s="16">
        <f>июль!AF37+авг!AF37+сент!AF37</f>
        <v>0</v>
      </c>
      <c r="AG37" s="16">
        <f>июль!AG37+авг!AG37+сент!AG37</f>
        <v>0</v>
      </c>
      <c r="AH37" s="16">
        <f>июль!AH37+авг!AH37+сент!AH37</f>
        <v>0</v>
      </c>
      <c r="AI37" s="16">
        <f>июль!AI37+авг!AI37+сент!AI37</f>
        <v>0</v>
      </c>
      <c r="AJ37" s="16">
        <f>июль!AJ37+авг!AJ37+сент!AJ37</f>
        <v>0</v>
      </c>
      <c r="AK37" s="16">
        <f>июль!AK37+авг!AK37+сент!AK37</f>
        <v>0</v>
      </c>
      <c r="AL37" s="16">
        <f>июль!AL37+авг!AL37+сент!AL37</f>
        <v>0</v>
      </c>
      <c r="AM37" s="16">
        <f>июль!AM37+авг!AM37+сент!AM37</f>
        <v>0</v>
      </c>
      <c r="AN37" s="16">
        <f>июль!AN37+авг!AN37+сент!AN37</f>
        <v>0</v>
      </c>
      <c r="AO37" s="16">
        <f>июль!AO37+авг!AO37+сент!AO37</f>
        <v>0</v>
      </c>
      <c r="AP37" s="16">
        <f>июль!AP37+авг!AP37+сент!AP37</f>
        <v>0</v>
      </c>
      <c r="AQ37" s="16">
        <f>июль!AQ37+авг!AQ37+сент!AQ37</f>
        <v>6</v>
      </c>
      <c r="AR37" s="16">
        <f>июль!AR37+авг!AR37+сент!AR37</f>
        <v>11.513999999999999</v>
      </c>
      <c r="AS37" s="16">
        <f>июль!AS37+авг!AS37+сент!AS37</f>
        <v>0</v>
      </c>
      <c r="AT37" s="16">
        <f>июль!AT37+авг!AT37+сент!AT37</f>
        <v>0</v>
      </c>
      <c r="AU37" s="16">
        <f>июль!AU37+авг!AU37+сент!AU37</f>
        <v>0</v>
      </c>
      <c r="AV37" s="16">
        <f>июль!AV37+авг!AV37+сент!AV37</f>
        <v>0</v>
      </c>
      <c r="AW37" s="16">
        <f>июль!AW37+авг!AW37+сент!AW37</f>
        <v>1</v>
      </c>
      <c r="AX37" s="16">
        <f>июль!AX37+авг!AX37+сент!AX37</f>
        <v>1.6719999999999999</v>
      </c>
      <c r="AY37" s="16">
        <f>июль!AY37+авг!AY37+сент!AY37</f>
        <v>0</v>
      </c>
      <c r="AZ37" s="16">
        <f>июль!AZ37+авг!AZ37+сент!AZ37</f>
        <v>0</v>
      </c>
      <c r="BA37" s="16">
        <f>июль!BA37+авг!BA37+сент!BA37</f>
        <v>0</v>
      </c>
      <c r="BB37" s="16">
        <f>июль!BB37+авг!BB37+сент!BB37</f>
        <v>0</v>
      </c>
      <c r="BC37" s="16">
        <f>июль!BC37+авг!BC37+сент!BC37</f>
        <v>0</v>
      </c>
      <c r="BD37" s="16">
        <f>июль!BD37+авг!BD37+сент!BD37</f>
        <v>0</v>
      </c>
      <c r="BE37" s="16">
        <f>июль!BE37+авг!BE37+сент!BE37</f>
        <v>0.68500000000000005</v>
      </c>
      <c r="BF37" s="27">
        <f t="shared" si="1"/>
        <v>13.871</v>
      </c>
      <c r="BG37" s="61"/>
      <c r="BH37" s="17" t="e">
        <f t="shared" si="3"/>
        <v>#DIV/0!</v>
      </c>
      <c r="BI37" s="71" t="s">
        <v>65</v>
      </c>
      <c r="BJ37" s="16"/>
    </row>
    <row r="38" spans="1:85" ht="24.75" customHeight="1">
      <c r="A38" s="13">
        <v>32</v>
      </c>
      <c r="B38" s="14" t="s">
        <v>168</v>
      </c>
      <c r="C38" s="16">
        <f>июль!C38+авг!C38+сент!C38</f>
        <v>0</v>
      </c>
      <c r="D38" s="16">
        <f>июль!D38+авг!D38+сент!D38</f>
        <v>0</v>
      </c>
      <c r="E38" s="16">
        <f>июль!E38+авг!E38+сент!E38</f>
        <v>0</v>
      </c>
      <c r="F38" s="16">
        <f>июль!F38+авг!F38+сент!F38</f>
        <v>0</v>
      </c>
      <c r="G38" s="16">
        <f>июль!G38+авг!G38+сент!G38</f>
        <v>0</v>
      </c>
      <c r="H38" s="16">
        <f>июль!H38+авг!H38+сент!H38</f>
        <v>0</v>
      </c>
      <c r="I38" s="16">
        <f>июль!I38+авг!I38+сент!I38</f>
        <v>0</v>
      </c>
      <c r="J38" s="16">
        <f>июль!J38+авг!J38+сент!J38</f>
        <v>0</v>
      </c>
      <c r="K38" s="16">
        <f>июль!K38+авг!K38+сент!K38</f>
        <v>0</v>
      </c>
      <c r="L38" s="16">
        <f>июль!L38+авг!L38+сент!L38</f>
        <v>0</v>
      </c>
      <c r="M38" s="16">
        <f>июль!M38+авг!M38+сент!M38</f>
        <v>0</v>
      </c>
      <c r="N38" s="16">
        <f>июль!N38+авг!N38+сент!N38</f>
        <v>0</v>
      </c>
      <c r="O38" s="16">
        <f>июль!O38+авг!O38+сент!O38</f>
        <v>0</v>
      </c>
      <c r="P38" s="16">
        <f>июль!P38+авг!P38+сент!P38</f>
        <v>0</v>
      </c>
      <c r="Q38" s="16">
        <f>июль!Q38+авг!Q38+сент!Q38</f>
        <v>120.8</v>
      </c>
      <c r="R38" s="16">
        <f>июль!R38+авг!R38+сент!R38</f>
        <v>169.315</v>
      </c>
      <c r="S38" s="16">
        <f>июль!S38+авг!S38+сент!S38</f>
        <v>0</v>
      </c>
      <c r="T38" s="16">
        <f>июль!T38+авг!T38+сент!T38</f>
        <v>0</v>
      </c>
      <c r="U38" s="16">
        <f>июль!U38+авг!U38+сент!U38</f>
        <v>0</v>
      </c>
      <c r="V38" s="16">
        <f>июль!V38+авг!V38+сент!V38</f>
        <v>0</v>
      </c>
      <c r="W38" s="16">
        <f>июль!W38+авг!W38+сент!W38</f>
        <v>3</v>
      </c>
      <c r="X38" s="16">
        <f>июль!X38+авг!X38+сент!X38</f>
        <v>12.823</v>
      </c>
      <c r="Y38" s="16">
        <f>июль!Y38+авг!Y38+сент!Y38</f>
        <v>0</v>
      </c>
      <c r="Z38" s="16">
        <f>июль!Z38+авг!Z38+сент!Z38</f>
        <v>0</v>
      </c>
      <c r="AA38" s="16">
        <f>июль!AA38+авг!AA38+сент!AA38</f>
        <v>0</v>
      </c>
      <c r="AB38" s="16">
        <f>июль!AB38+авг!AB38+сент!AB38</f>
        <v>0</v>
      </c>
      <c r="AC38" s="16">
        <f>июль!AC38+авг!AC38+сент!AC38</f>
        <v>0</v>
      </c>
      <c r="AD38" s="16">
        <f>июль!AD38+авг!AD38+сент!AD38</f>
        <v>0</v>
      </c>
      <c r="AE38" s="16">
        <f>июль!AE38+авг!AE38+сент!AE38</f>
        <v>0</v>
      </c>
      <c r="AF38" s="16">
        <f>июль!AF38+авг!AF38+сент!AF38</f>
        <v>0</v>
      </c>
      <c r="AG38" s="16">
        <f>июль!AG38+авг!AG38+сент!AG38</f>
        <v>0</v>
      </c>
      <c r="AH38" s="16">
        <f>июль!AH38+авг!AH38+сент!AH38</f>
        <v>0</v>
      </c>
      <c r="AI38" s="16">
        <f>июль!AI38+авг!AI38+сент!AI38</f>
        <v>0</v>
      </c>
      <c r="AJ38" s="16">
        <f>июль!AJ38+авг!AJ38+сент!AJ38</f>
        <v>0</v>
      </c>
      <c r="AK38" s="16">
        <f>июль!AK38+авг!AK38+сент!AK38</f>
        <v>0</v>
      </c>
      <c r="AL38" s="16">
        <f>июль!AL38+авг!AL38+сент!AL38</f>
        <v>0</v>
      </c>
      <c r="AM38" s="16">
        <f>июль!AM38+авг!AM38+сент!AM38</f>
        <v>0</v>
      </c>
      <c r="AN38" s="16">
        <f>июль!AN38+авг!AN38+сент!AN38</f>
        <v>0</v>
      </c>
      <c r="AO38" s="16">
        <f>июль!AO38+авг!AO38+сент!AO38</f>
        <v>0</v>
      </c>
      <c r="AP38" s="16">
        <f>июль!AP38+авг!AP38+сент!AP38</f>
        <v>0</v>
      </c>
      <c r="AQ38" s="16">
        <f>июль!AQ38+авг!AQ38+сент!AQ38</f>
        <v>13</v>
      </c>
      <c r="AR38" s="16">
        <f>июль!AR38+авг!AR38+сент!AR38</f>
        <v>17.783000000000001</v>
      </c>
      <c r="AS38" s="16">
        <f>июль!AS38+авг!AS38+сент!AS38</f>
        <v>0</v>
      </c>
      <c r="AT38" s="16">
        <f>июль!AT38+авг!AT38+сент!AT38</f>
        <v>0</v>
      </c>
      <c r="AU38" s="16">
        <f>июль!AU38+авг!AU38+сент!AU38</f>
        <v>0</v>
      </c>
      <c r="AV38" s="16">
        <f>июль!AV38+авг!AV38+сент!AV38</f>
        <v>0</v>
      </c>
      <c r="AW38" s="16">
        <f>июль!AW38+авг!AW38+сент!AW38</f>
        <v>0</v>
      </c>
      <c r="AX38" s="16">
        <f>июль!AX38+авг!AX38+сент!AX38</f>
        <v>0</v>
      </c>
      <c r="AY38" s="16">
        <f>июль!AY38+авг!AY38+сент!AY38</f>
        <v>0</v>
      </c>
      <c r="AZ38" s="16">
        <f>июль!AZ38+авг!AZ38+сент!AZ38</f>
        <v>0</v>
      </c>
      <c r="BA38" s="16">
        <f>июль!BA38+авг!BA38+сент!BA38</f>
        <v>0</v>
      </c>
      <c r="BB38" s="16">
        <f>июль!BB38+авг!BB38+сент!BB38</f>
        <v>0</v>
      </c>
      <c r="BC38" s="16">
        <f>июль!BC38+авг!BC38+сент!BC38</f>
        <v>0</v>
      </c>
      <c r="BD38" s="16">
        <f>июль!BD38+авг!BD38+сент!BD38</f>
        <v>0</v>
      </c>
      <c r="BE38" s="16">
        <f>июль!BE38+авг!BE38+сент!BE38</f>
        <v>0.222</v>
      </c>
      <c r="BF38" s="27">
        <f t="shared" si="1"/>
        <v>200.143</v>
      </c>
      <c r="BG38" s="61"/>
      <c r="BH38" s="17" t="e">
        <f t="shared" si="3"/>
        <v>#DIV/0!</v>
      </c>
      <c r="BI38" s="71" t="s">
        <v>66</v>
      </c>
      <c r="BJ38" s="16"/>
    </row>
    <row r="39" spans="1:85" ht="24.75" customHeight="1">
      <c r="A39" s="13">
        <v>33</v>
      </c>
      <c r="B39" s="14" t="s">
        <v>45</v>
      </c>
      <c r="C39" s="16">
        <f>июль!C39+авг!C39+сент!C39</f>
        <v>0</v>
      </c>
      <c r="D39" s="16">
        <f>июль!D39+авг!D39+сент!D39</f>
        <v>0</v>
      </c>
      <c r="E39" s="16">
        <f>июль!E39+авг!E39+сент!E39</f>
        <v>0</v>
      </c>
      <c r="F39" s="16">
        <f>июль!F39+авг!F39+сент!F39</f>
        <v>0</v>
      </c>
      <c r="G39" s="16">
        <f>июль!G39+авг!G39+сент!G39</f>
        <v>0</v>
      </c>
      <c r="H39" s="16">
        <f>июль!H39+авг!H39+сент!H39</f>
        <v>0</v>
      </c>
      <c r="I39" s="16">
        <f>июль!I39+авг!I39+сент!I39</f>
        <v>0</v>
      </c>
      <c r="J39" s="16">
        <f>июль!J39+авг!J39+сент!J39</f>
        <v>0</v>
      </c>
      <c r="K39" s="16">
        <f>июль!K39+авг!K39+сент!K39</f>
        <v>0</v>
      </c>
      <c r="L39" s="16">
        <f>июль!L39+авг!L39+сент!L39</f>
        <v>0</v>
      </c>
      <c r="M39" s="16">
        <f>июль!M39+авг!M39+сент!M39</f>
        <v>0</v>
      </c>
      <c r="N39" s="16">
        <f>июль!N39+авг!N39+сент!N39</f>
        <v>0</v>
      </c>
      <c r="O39" s="16">
        <f>июль!O39+авг!O39+сент!O39</f>
        <v>0</v>
      </c>
      <c r="P39" s="16">
        <f>июль!P39+авг!P39+сент!P39</f>
        <v>0</v>
      </c>
      <c r="Q39" s="16">
        <f>июль!Q39+авг!Q39+сент!Q39</f>
        <v>0</v>
      </c>
      <c r="R39" s="16">
        <f>июль!R39+авг!R39+сент!R39</f>
        <v>0</v>
      </c>
      <c r="S39" s="16">
        <f>июль!S39+авг!S39+сент!S39</f>
        <v>0</v>
      </c>
      <c r="T39" s="16">
        <f>июль!T39+авг!T39+сент!T39</f>
        <v>0</v>
      </c>
      <c r="U39" s="16">
        <f>июль!U39+авг!U39+сент!U39</f>
        <v>0</v>
      </c>
      <c r="V39" s="16">
        <f>июль!V39+авг!V39+сент!V39</f>
        <v>0</v>
      </c>
      <c r="W39" s="16">
        <f>июль!W39+авг!W39+сент!W39</f>
        <v>0</v>
      </c>
      <c r="X39" s="16">
        <f>июль!X39+авг!X39+сент!X39</f>
        <v>0</v>
      </c>
      <c r="Y39" s="16">
        <f>июль!Y39+авг!Y39+сент!Y39</f>
        <v>0</v>
      </c>
      <c r="Z39" s="16">
        <f>июль!Z39+авг!Z39+сент!Z39</f>
        <v>0</v>
      </c>
      <c r="AA39" s="16">
        <f>июль!AA39+авг!AA39+сент!AA39</f>
        <v>0</v>
      </c>
      <c r="AB39" s="16">
        <f>июль!AB39+авг!AB39+сент!AB39</f>
        <v>0</v>
      </c>
      <c r="AC39" s="16">
        <f>июль!AC39+авг!AC39+сент!AC39</f>
        <v>0</v>
      </c>
      <c r="AD39" s="16">
        <f>июль!AD39+авг!AD39+сент!AD39</f>
        <v>0</v>
      </c>
      <c r="AE39" s="16">
        <f>июль!AE39+авг!AE39+сент!AE39</f>
        <v>0</v>
      </c>
      <c r="AF39" s="16">
        <f>июль!AF39+авг!AF39+сент!AF39</f>
        <v>0</v>
      </c>
      <c r="AG39" s="16">
        <f>июль!AG39+авг!AG39+сент!AG39</f>
        <v>0</v>
      </c>
      <c r="AH39" s="16">
        <f>июль!AH39+авг!AH39+сент!AH39</f>
        <v>0</v>
      </c>
      <c r="AI39" s="16">
        <f>июль!AI39+авг!AI39+сент!AI39</f>
        <v>0</v>
      </c>
      <c r="AJ39" s="16">
        <f>июль!AJ39+авг!AJ39+сент!AJ39</f>
        <v>0</v>
      </c>
      <c r="AK39" s="16">
        <f>июль!AK39+авг!AK39+сент!AK39</f>
        <v>0</v>
      </c>
      <c r="AL39" s="16">
        <f>июль!AL39+авг!AL39+сент!AL39</f>
        <v>0</v>
      </c>
      <c r="AM39" s="16">
        <f>июль!AM39+авг!AM39+сент!AM39</f>
        <v>3</v>
      </c>
      <c r="AN39" s="16">
        <f>июль!AN39+авг!AN39+сент!AN39</f>
        <v>2.6760000000000002</v>
      </c>
      <c r="AO39" s="16">
        <f>июль!AO39+авг!AO39+сент!AO39</f>
        <v>0</v>
      </c>
      <c r="AP39" s="16">
        <f>июль!AP39+авг!AP39+сент!AP39</f>
        <v>0</v>
      </c>
      <c r="AQ39" s="16">
        <f>июль!AQ39+авг!AQ39+сент!AQ39</f>
        <v>7</v>
      </c>
      <c r="AR39" s="16">
        <f>июль!AR39+авг!AR39+сент!AR39</f>
        <v>11.804</v>
      </c>
      <c r="AS39" s="16">
        <f>июль!AS39+авг!AS39+сент!AS39</f>
        <v>0</v>
      </c>
      <c r="AT39" s="16">
        <f>июль!AT39+авг!AT39+сент!AT39</f>
        <v>0</v>
      </c>
      <c r="AU39" s="16">
        <f>июль!AU39+авг!AU39+сент!AU39</f>
        <v>0</v>
      </c>
      <c r="AV39" s="16">
        <f>июль!AV39+авг!AV39+сент!AV39</f>
        <v>0</v>
      </c>
      <c r="AW39" s="16">
        <f>июль!AW39+авг!AW39+сент!AW39</f>
        <v>0</v>
      </c>
      <c r="AX39" s="16">
        <f>июль!AX39+авг!AX39+сент!AX39</f>
        <v>0</v>
      </c>
      <c r="AY39" s="16">
        <f>июль!AY39+авг!AY39+сент!AY39</f>
        <v>0</v>
      </c>
      <c r="AZ39" s="16">
        <f>июль!AZ39+авг!AZ39+сент!AZ39</f>
        <v>0</v>
      </c>
      <c r="BA39" s="16">
        <f>июль!BA39+авг!BA39+сент!BA39</f>
        <v>0</v>
      </c>
      <c r="BB39" s="16">
        <f>июль!BB39+авг!BB39+сент!BB39</f>
        <v>0</v>
      </c>
      <c r="BC39" s="16">
        <f>июль!BC39+авг!BC39+сент!BC39</f>
        <v>0</v>
      </c>
      <c r="BD39" s="16">
        <f>июль!BD39+авг!BD39+сент!BD39</f>
        <v>0</v>
      </c>
      <c r="BE39" s="16">
        <f>июль!BE39+авг!BE39+сент!BE39</f>
        <v>0</v>
      </c>
      <c r="BF39" s="27">
        <f t="shared" si="1"/>
        <v>14.48</v>
      </c>
      <c r="BG39" s="61"/>
      <c r="BH39" s="17" t="e">
        <f t="shared" si="3"/>
        <v>#DIV/0!</v>
      </c>
      <c r="BI39" s="71">
        <v>6</v>
      </c>
      <c r="BJ39" s="16"/>
    </row>
    <row r="40" spans="1:85" ht="24.75" customHeight="1">
      <c r="A40" s="13">
        <v>34</v>
      </c>
      <c r="B40" s="14" t="s">
        <v>159</v>
      </c>
      <c r="C40" s="16">
        <f>июль!C40+авг!C40+сент!C40</f>
        <v>0</v>
      </c>
      <c r="D40" s="16">
        <f>июль!D40+авг!D40+сент!D40</f>
        <v>0</v>
      </c>
      <c r="E40" s="16">
        <f>июль!E40+авг!E40+сент!E40</f>
        <v>0</v>
      </c>
      <c r="F40" s="16">
        <f>июль!F40+авг!F40+сент!F40</f>
        <v>0</v>
      </c>
      <c r="G40" s="16">
        <f>июль!G40+авг!G40+сент!G40</f>
        <v>0</v>
      </c>
      <c r="H40" s="16">
        <f>июль!H40+авг!H40+сент!H40</f>
        <v>0</v>
      </c>
      <c r="I40" s="16">
        <f>июль!I40+авг!I40+сент!I40</f>
        <v>0</v>
      </c>
      <c r="J40" s="16">
        <f>июль!J40+авг!J40+сент!J40</f>
        <v>0</v>
      </c>
      <c r="K40" s="16">
        <f>июль!K40+авг!K40+сент!K40</f>
        <v>0</v>
      </c>
      <c r="L40" s="16">
        <f>июль!L40+авг!L40+сент!L40</f>
        <v>0</v>
      </c>
      <c r="M40" s="16">
        <f>июль!M40+авг!M40+сент!M40</f>
        <v>0</v>
      </c>
      <c r="N40" s="16">
        <f>июль!N40+авг!N40+сент!N40</f>
        <v>0</v>
      </c>
      <c r="O40" s="16">
        <f>июль!O40+авг!O40+сент!O40</f>
        <v>0</v>
      </c>
      <c r="P40" s="16">
        <f>июль!P40+авг!P40+сент!P40</f>
        <v>0</v>
      </c>
      <c r="Q40" s="16">
        <f>июль!Q40+авг!Q40+сент!Q40</f>
        <v>3</v>
      </c>
      <c r="R40" s="16">
        <f>июль!R40+авг!R40+сент!R40</f>
        <v>2.4609999999999999</v>
      </c>
      <c r="S40" s="16">
        <f>июль!S40+авг!S40+сент!S40</f>
        <v>0</v>
      </c>
      <c r="T40" s="16">
        <f>июль!T40+авг!T40+сент!T40</f>
        <v>0</v>
      </c>
      <c r="U40" s="16">
        <f>июль!U40+авг!U40+сент!U40</f>
        <v>0</v>
      </c>
      <c r="V40" s="16">
        <f>июль!V40+авг!V40+сент!V40</f>
        <v>0</v>
      </c>
      <c r="W40" s="16">
        <f>июль!W40+авг!W40+сент!W40</f>
        <v>1</v>
      </c>
      <c r="X40" s="16">
        <f>июль!X40+авг!X40+сент!X40</f>
        <v>1.718</v>
      </c>
      <c r="Y40" s="16">
        <f>июль!Y40+авг!Y40+сент!Y40</f>
        <v>0</v>
      </c>
      <c r="Z40" s="16">
        <f>июль!Z40+авг!Z40+сент!Z40</f>
        <v>0</v>
      </c>
      <c r="AA40" s="16">
        <f>июль!AA40+авг!AA40+сент!AA40</f>
        <v>0</v>
      </c>
      <c r="AB40" s="16">
        <f>июль!AB40+авг!AB40+сент!AB40</f>
        <v>0</v>
      </c>
      <c r="AC40" s="16">
        <f>июль!AC40+авг!AC40+сент!AC40</f>
        <v>0</v>
      </c>
      <c r="AD40" s="16">
        <f>июль!AD40+авг!AD40+сент!AD40</f>
        <v>0</v>
      </c>
      <c r="AE40" s="16">
        <f>июль!AE40+авг!AE40+сент!AE40</f>
        <v>0</v>
      </c>
      <c r="AF40" s="16">
        <f>июль!AF40+авг!AF40+сент!AF40</f>
        <v>0</v>
      </c>
      <c r="AG40" s="16">
        <f>июль!AG40+авг!AG40+сент!AG40</f>
        <v>0</v>
      </c>
      <c r="AH40" s="16">
        <f>июль!AH40+авг!AH40+сент!AH40</f>
        <v>0</v>
      </c>
      <c r="AI40" s="16">
        <f>июль!AI40+авг!AI40+сент!AI40</f>
        <v>0</v>
      </c>
      <c r="AJ40" s="16">
        <f>июль!AJ40+авг!AJ40+сент!AJ40</f>
        <v>0</v>
      </c>
      <c r="AK40" s="16">
        <f>июль!AK40+авг!AK40+сент!AK40</f>
        <v>0</v>
      </c>
      <c r="AL40" s="16">
        <f>июль!AL40+авг!AL40+сент!AL40</f>
        <v>0</v>
      </c>
      <c r="AM40" s="16">
        <f>июль!AM40+авг!AM40+сент!AM40</f>
        <v>0</v>
      </c>
      <c r="AN40" s="16">
        <f>июль!AN40+авг!AN40+сент!AN40</f>
        <v>0</v>
      </c>
      <c r="AO40" s="16">
        <f>июль!AO40+авг!AO40+сент!AO40</f>
        <v>0</v>
      </c>
      <c r="AP40" s="16">
        <f>июль!AP40+авг!AP40+сент!AP40</f>
        <v>0</v>
      </c>
      <c r="AQ40" s="16">
        <f>июль!AQ40+авг!AQ40+сент!AQ40</f>
        <v>11</v>
      </c>
      <c r="AR40" s="16">
        <f>июль!AR40+авг!AR40+сент!AR40</f>
        <v>13.236000000000001</v>
      </c>
      <c r="AS40" s="16">
        <f>июль!AS40+авг!AS40+сент!AS40</f>
        <v>0</v>
      </c>
      <c r="AT40" s="16">
        <f>июль!AT40+авг!AT40+сент!AT40</f>
        <v>0</v>
      </c>
      <c r="AU40" s="16">
        <f>июль!AU40+авг!AU40+сент!AU40</f>
        <v>0</v>
      </c>
      <c r="AV40" s="16">
        <f>июль!AV40+авг!AV40+сент!AV40</f>
        <v>0</v>
      </c>
      <c r="AW40" s="16">
        <f>июль!AW40+авг!AW40+сент!AW40</f>
        <v>0</v>
      </c>
      <c r="AX40" s="16">
        <f>июль!AX40+авг!AX40+сент!AX40</f>
        <v>0</v>
      </c>
      <c r="AY40" s="16">
        <f>июль!AY40+авг!AY40+сент!AY40</f>
        <v>0</v>
      </c>
      <c r="AZ40" s="16">
        <f>июль!AZ40+авг!AZ40+сент!AZ40</f>
        <v>0</v>
      </c>
      <c r="BA40" s="16">
        <f>июль!BA40+авг!BA40+сент!BA40</f>
        <v>0</v>
      </c>
      <c r="BB40" s="16">
        <f>июль!BB40+авг!BB40+сент!BB40</f>
        <v>0</v>
      </c>
      <c r="BC40" s="16">
        <f>июль!BC40+авг!BC40+сент!BC40</f>
        <v>0</v>
      </c>
      <c r="BD40" s="16">
        <f>июль!BD40+авг!BD40+сент!BD40</f>
        <v>0</v>
      </c>
      <c r="BE40" s="16">
        <f>июль!BE40+авг!BE40+сент!BE40</f>
        <v>3.2320000000000002</v>
      </c>
      <c r="BF40" s="27">
        <f t="shared" si="1"/>
        <v>20.646999999999998</v>
      </c>
      <c r="BG40" s="61"/>
      <c r="BH40" s="17" t="e">
        <f t="shared" si="3"/>
        <v>#DIV/0!</v>
      </c>
      <c r="BI40" s="71" t="s">
        <v>70</v>
      </c>
      <c r="BJ40" s="16"/>
    </row>
    <row r="41" spans="1:85" ht="24.75" customHeight="1">
      <c r="A41" s="13">
        <v>35</v>
      </c>
      <c r="B41" s="14" t="s">
        <v>46</v>
      </c>
      <c r="C41" s="16">
        <f>июль!C41+авг!C41+сент!C41</f>
        <v>0</v>
      </c>
      <c r="D41" s="16">
        <f>июль!D41+авг!D41+сент!D41</f>
        <v>0</v>
      </c>
      <c r="E41" s="16">
        <f>июль!E41+авг!E41+сент!E41</f>
        <v>0</v>
      </c>
      <c r="F41" s="16">
        <f>июль!F41+авг!F41+сент!F41</f>
        <v>0</v>
      </c>
      <c r="G41" s="16">
        <f>июль!G41+авг!G41+сент!G41</f>
        <v>6</v>
      </c>
      <c r="H41" s="16">
        <f>июль!H41+авг!H41+сент!H41</f>
        <v>4.1900000000000004</v>
      </c>
      <c r="I41" s="16">
        <f>июль!I41+авг!I41+сент!I41</f>
        <v>0</v>
      </c>
      <c r="J41" s="16">
        <f>июль!J41+авг!J41+сент!J41</f>
        <v>0</v>
      </c>
      <c r="K41" s="16">
        <f>июль!K41+авг!K41+сент!K41</f>
        <v>0</v>
      </c>
      <c r="L41" s="16">
        <f>июль!L41+авг!L41+сент!L41</f>
        <v>0</v>
      </c>
      <c r="M41" s="16">
        <f>июль!M41+авг!M41+сент!M41</f>
        <v>0</v>
      </c>
      <c r="N41" s="16">
        <f>июль!N41+авг!N41+сент!N41</f>
        <v>0</v>
      </c>
      <c r="O41" s="16">
        <f>июль!O41+авг!O41+сент!O41</f>
        <v>0</v>
      </c>
      <c r="P41" s="16">
        <f>июль!P41+авг!P41+сент!P41</f>
        <v>0</v>
      </c>
      <c r="Q41" s="16">
        <f>июль!Q41+авг!Q41+сент!Q41</f>
        <v>0</v>
      </c>
      <c r="R41" s="16">
        <f>июль!R41+авг!R41+сент!R41</f>
        <v>0</v>
      </c>
      <c r="S41" s="16">
        <f>июль!S41+авг!S41+сент!S41</f>
        <v>0</v>
      </c>
      <c r="T41" s="16">
        <f>июль!T41+авг!T41+сент!T41</f>
        <v>0</v>
      </c>
      <c r="U41" s="16">
        <f>июль!U41+авг!U41+сент!U41</f>
        <v>0</v>
      </c>
      <c r="V41" s="16">
        <f>июль!V41+авг!V41+сент!V41</f>
        <v>0</v>
      </c>
      <c r="W41" s="16">
        <f>июль!W41+авг!W41+сент!W41</f>
        <v>2</v>
      </c>
      <c r="X41" s="16">
        <f>июль!X41+авг!X41+сент!X41</f>
        <v>6.407</v>
      </c>
      <c r="Y41" s="16">
        <f>июль!Y41+авг!Y41+сент!Y41</f>
        <v>0</v>
      </c>
      <c r="Z41" s="16">
        <f>июль!Z41+авг!Z41+сент!Z41</f>
        <v>0</v>
      </c>
      <c r="AA41" s="16">
        <f>июль!AA41+авг!AA41+сент!AA41</f>
        <v>0</v>
      </c>
      <c r="AB41" s="16">
        <f>июль!AB41+авг!AB41+сент!AB41</f>
        <v>0</v>
      </c>
      <c r="AC41" s="16">
        <f>июль!AC41+авг!AC41+сент!AC41</f>
        <v>0</v>
      </c>
      <c r="AD41" s="16">
        <f>июль!AD41+авг!AD41+сент!AD41</f>
        <v>0</v>
      </c>
      <c r="AE41" s="16">
        <f>июль!AE41+авг!AE41+сент!AE41</f>
        <v>0</v>
      </c>
      <c r="AF41" s="16">
        <f>июль!AF41+авг!AF41+сент!AF41</f>
        <v>0</v>
      </c>
      <c r="AG41" s="16">
        <f>июль!AG41+авг!AG41+сент!AG41</f>
        <v>0</v>
      </c>
      <c r="AH41" s="16">
        <f>июль!AH41+авг!AH41+сент!AH41</f>
        <v>0</v>
      </c>
      <c r="AI41" s="16">
        <f>июль!AI41+авг!AI41+сент!AI41</f>
        <v>0</v>
      </c>
      <c r="AJ41" s="16">
        <f>июль!AJ41+авг!AJ41+сент!AJ41</f>
        <v>0</v>
      </c>
      <c r="AK41" s="16">
        <f>июль!AK41+авг!AK41+сент!AK41</f>
        <v>0</v>
      </c>
      <c r="AL41" s="16">
        <f>июль!AL41+авг!AL41+сент!AL41</f>
        <v>0</v>
      </c>
      <c r="AM41" s="16">
        <f>июль!AM41+авг!AM41+сент!AM41</f>
        <v>0</v>
      </c>
      <c r="AN41" s="16">
        <f>июль!AN41+авг!AN41+сент!AN41</f>
        <v>0</v>
      </c>
      <c r="AO41" s="16">
        <f>июль!AO41+авг!AO41+сент!AO41</f>
        <v>0</v>
      </c>
      <c r="AP41" s="16">
        <f>июль!AP41+авг!AP41+сент!AP41</f>
        <v>0</v>
      </c>
      <c r="AQ41" s="16">
        <f>июль!AQ41+авг!AQ41+сент!AQ41</f>
        <v>9</v>
      </c>
      <c r="AR41" s="16">
        <f>июль!AR41+авг!AR41+сент!AR41</f>
        <v>13.118</v>
      </c>
      <c r="AS41" s="16">
        <f>июль!AS41+авг!AS41+сент!AS41</f>
        <v>0</v>
      </c>
      <c r="AT41" s="16">
        <f>июль!AT41+авг!AT41+сент!AT41</f>
        <v>0</v>
      </c>
      <c r="AU41" s="16">
        <f>июль!AU41+авг!AU41+сент!AU41</f>
        <v>0</v>
      </c>
      <c r="AV41" s="16">
        <f>июль!AV41+авг!AV41+сент!AV41</f>
        <v>0</v>
      </c>
      <c r="AW41" s="16">
        <f>июль!AW41+авг!AW41+сент!AW41</f>
        <v>0</v>
      </c>
      <c r="AX41" s="16">
        <f>июль!AX41+авг!AX41+сент!AX41</f>
        <v>0</v>
      </c>
      <c r="AY41" s="16">
        <f>июль!AY41+авг!AY41+сент!AY41</f>
        <v>0</v>
      </c>
      <c r="AZ41" s="16">
        <f>июль!AZ41+авг!AZ41+сент!AZ41</f>
        <v>0</v>
      </c>
      <c r="BA41" s="16">
        <f>июль!BA41+авг!BA41+сент!BA41</f>
        <v>0</v>
      </c>
      <c r="BB41" s="16">
        <f>июль!BB41+авг!BB41+сент!BB41</f>
        <v>0</v>
      </c>
      <c r="BC41" s="16">
        <f>июль!BC41+авг!BC41+сент!BC41</f>
        <v>0</v>
      </c>
      <c r="BD41" s="16">
        <f>июль!BD41+авг!BD41+сент!BD41</f>
        <v>0</v>
      </c>
      <c r="BE41" s="16">
        <f>июль!BE41+авг!BE41+сент!BE41</f>
        <v>0</v>
      </c>
      <c r="BF41" s="27">
        <f t="shared" si="1"/>
        <v>23.715000000000003</v>
      </c>
      <c r="BG41" s="61"/>
      <c r="BH41" s="17" t="e">
        <f t="shared" si="3"/>
        <v>#DIV/0!</v>
      </c>
      <c r="BI41" s="71">
        <v>7</v>
      </c>
      <c r="BJ41" s="16"/>
    </row>
    <row r="42" spans="1:85" ht="24.75" customHeight="1">
      <c r="A42" s="13">
        <v>36</v>
      </c>
      <c r="B42" s="14" t="s">
        <v>47</v>
      </c>
      <c r="C42" s="16">
        <f>июль!C42+авг!C42+сент!C42</f>
        <v>0</v>
      </c>
      <c r="D42" s="16">
        <f>июль!D42+авг!D42+сент!D42</f>
        <v>0</v>
      </c>
      <c r="E42" s="16">
        <f>июль!E42+авг!E42+сент!E42</f>
        <v>0</v>
      </c>
      <c r="F42" s="16">
        <f>июль!F42+авг!F42+сент!F42</f>
        <v>0</v>
      </c>
      <c r="G42" s="16">
        <f>июль!G42+авг!G42+сент!G42</f>
        <v>0</v>
      </c>
      <c r="H42" s="16">
        <f>июль!H42+авг!H42+сент!H42</f>
        <v>0</v>
      </c>
      <c r="I42" s="16">
        <f>июль!I42+авг!I42+сент!I42</f>
        <v>0</v>
      </c>
      <c r="J42" s="16">
        <f>июль!J42+авг!J42+сент!J42</f>
        <v>0</v>
      </c>
      <c r="K42" s="16">
        <f>июль!K42+авг!K42+сент!K42</f>
        <v>0</v>
      </c>
      <c r="L42" s="16">
        <f>июль!L42+авг!L42+сент!L42</f>
        <v>0</v>
      </c>
      <c r="M42" s="16">
        <f>июль!M42+авг!M42+сент!M42</f>
        <v>0</v>
      </c>
      <c r="N42" s="16">
        <f>июль!N42+авг!N42+сент!N42</f>
        <v>0</v>
      </c>
      <c r="O42" s="16">
        <f>июль!O42+авг!O42+сент!O42</f>
        <v>0</v>
      </c>
      <c r="P42" s="16">
        <f>июль!P42+авг!P42+сент!P42</f>
        <v>0</v>
      </c>
      <c r="Q42" s="16">
        <f>июль!Q42+авг!Q42+сент!Q42</f>
        <v>0</v>
      </c>
      <c r="R42" s="16">
        <f>июль!R42+авг!R42+сент!R42</f>
        <v>0</v>
      </c>
      <c r="S42" s="16">
        <f>июль!S42+авг!S42+сент!S42</f>
        <v>0</v>
      </c>
      <c r="T42" s="16">
        <f>июль!T42+авг!T42+сент!T42</f>
        <v>0</v>
      </c>
      <c r="U42" s="16">
        <f>июль!U42+авг!U42+сент!U42</f>
        <v>0</v>
      </c>
      <c r="V42" s="16">
        <f>июль!V42+авг!V42+сент!V42</f>
        <v>0</v>
      </c>
      <c r="W42" s="16">
        <f>июль!W42+авг!W42+сент!W42</f>
        <v>1</v>
      </c>
      <c r="X42" s="16">
        <f>июль!X42+авг!X42+сент!X42</f>
        <v>1.958</v>
      </c>
      <c r="Y42" s="16">
        <f>июль!Y42+авг!Y42+сент!Y42</f>
        <v>1</v>
      </c>
      <c r="Z42" s="16">
        <f>июль!Z42+авг!Z42+сент!Z42</f>
        <v>0.72499999999999998</v>
      </c>
      <c r="AA42" s="16">
        <f>июль!AA42+авг!AA42+сент!AA42</f>
        <v>0</v>
      </c>
      <c r="AB42" s="16">
        <f>июль!AB42+авг!AB42+сент!AB42</f>
        <v>0</v>
      </c>
      <c r="AC42" s="16">
        <f>июль!AC42+авг!AC42+сент!AC42</f>
        <v>0</v>
      </c>
      <c r="AD42" s="16">
        <f>июль!AD42+авг!AD42+сент!AD42</f>
        <v>0</v>
      </c>
      <c r="AE42" s="16">
        <f>июль!AE42+авг!AE42+сент!AE42</f>
        <v>0</v>
      </c>
      <c r="AF42" s="16">
        <f>июль!AF42+авг!AF42+сент!AF42</f>
        <v>0</v>
      </c>
      <c r="AG42" s="16">
        <f>июль!AG42+авг!AG42+сент!AG42</f>
        <v>0</v>
      </c>
      <c r="AH42" s="16">
        <f>июль!AH42+авг!AH42+сент!AH42</f>
        <v>0</v>
      </c>
      <c r="AI42" s="16">
        <f>июль!AI42+авг!AI42+сент!AI42</f>
        <v>0</v>
      </c>
      <c r="AJ42" s="16">
        <f>июль!AJ42+авг!AJ42+сент!AJ42</f>
        <v>0</v>
      </c>
      <c r="AK42" s="16">
        <f>июль!AK42+авг!AK42+сент!AK42</f>
        <v>0</v>
      </c>
      <c r="AL42" s="16">
        <f>июль!AL42+авг!AL42+сент!AL42</f>
        <v>0</v>
      </c>
      <c r="AM42" s="16">
        <f>июль!AM42+авг!AM42+сент!AM42</f>
        <v>2</v>
      </c>
      <c r="AN42" s="16">
        <f>июль!AN42+авг!AN42+сент!AN42</f>
        <v>1.966</v>
      </c>
      <c r="AO42" s="16">
        <f>июль!AO42+авг!AO42+сент!AO42</f>
        <v>0</v>
      </c>
      <c r="AP42" s="16">
        <f>июль!AP42+авг!AP42+сент!AP42</f>
        <v>0</v>
      </c>
      <c r="AQ42" s="16">
        <f>июль!AQ42+авг!AQ42+сент!AQ42</f>
        <v>6</v>
      </c>
      <c r="AR42" s="16">
        <f>июль!AR42+авг!AR42+сент!AR42</f>
        <v>11.513999999999999</v>
      </c>
      <c r="AS42" s="16">
        <f>июль!AS42+авг!AS42+сент!AS42</f>
        <v>0</v>
      </c>
      <c r="AT42" s="16">
        <f>июль!AT42+авг!AT42+сент!AT42</f>
        <v>0</v>
      </c>
      <c r="AU42" s="16">
        <f>июль!AU42+авг!AU42+сент!AU42</f>
        <v>8</v>
      </c>
      <c r="AV42" s="16">
        <f>июль!AV42+авг!AV42+сент!AV42</f>
        <v>0.79300000000000004</v>
      </c>
      <c r="AW42" s="16">
        <f>июль!AW42+авг!AW42+сент!AW42</f>
        <v>0</v>
      </c>
      <c r="AX42" s="16">
        <f>июль!AX42+авг!AX42+сент!AX42</f>
        <v>0</v>
      </c>
      <c r="AY42" s="16">
        <f>июль!AY42+авг!AY42+сент!AY42</f>
        <v>0</v>
      </c>
      <c r="AZ42" s="16">
        <f>июль!AZ42+авг!AZ42+сент!AZ42</f>
        <v>0</v>
      </c>
      <c r="BA42" s="16">
        <f>июль!BA42+авг!BA42+сент!BA42</f>
        <v>0</v>
      </c>
      <c r="BB42" s="16">
        <f>июль!BB42+авг!BB42+сент!BB42</f>
        <v>0</v>
      </c>
      <c r="BC42" s="16">
        <f>июль!BC42+авг!BC42+сент!BC42</f>
        <v>0</v>
      </c>
      <c r="BD42" s="16">
        <f>июль!BD42+авг!BD42+сент!BD42</f>
        <v>0</v>
      </c>
      <c r="BE42" s="16">
        <f>июль!BE42+авг!BE42+сент!BE42</f>
        <v>2.8889999999999998</v>
      </c>
      <c r="BF42" s="27">
        <f t="shared" si="1"/>
        <v>19.844999999999999</v>
      </c>
      <c r="BG42" s="61"/>
      <c r="BH42" s="17" t="e">
        <f t="shared" si="3"/>
        <v>#DIV/0!</v>
      </c>
      <c r="BI42" s="71">
        <v>8</v>
      </c>
      <c r="BJ42" s="16"/>
    </row>
    <row r="43" spans="1:85" ht="24.75" customHeight="1">
      <c r="A43" s="13">
        <v>37</v>
      </c>
      <c r="B43" s="14" t="s">
        <v>160</v>
      </c>
      <c r="C43" s="16">
        <f>июль!C43+авг!C43+сент!C43</f>
        <v>0</v>
      </c>
      <c r="D43" s="16">
        <f>июль!D43+авг!D43+сент!D43</f>
        <v>0</v>
      </c>
      <c r="E43" s="16">
        <f>июль!E43+авг!E43+сент!E43</f>
        <v>0</v>
      </c>
      <c r="F43" s="16">
        <f>июль!F43+авг!F43+сент!F43</f>
        <v>0</v>
      </c>
      <c r="G43" s="16">
        <f>июль!G43+авг!G43+сент!G43</f>
        <v>80</v>
      </c>
      <c r="H43" s="16">
        <f>июль!H43+авг!H43+сент!H43</f>
        <v>21.643000000000001</v>
      </c>
      <c r="I43" s="16">
        <f>июль!I43+авг!I43+сент!I43</f>
        <v>0</v>
      </c>
      <c r="J43" s="16">
        <f>июль!J43+авг!J43+сент!J43</f>
        <v>0</v>
      </c>
      <c r="K43" s="16">
        <f>июль!K43+авг!K43+сент!K43</f>
        <v>0</v>
      </c>
      <c r="L43" s="16">
        <f>июль!L43+авг!L43+сент!L43</f>
        <v>0</v>
      </c>
      <c r="M43" s="16">
        <f>июль!M43+авг!M43+сент!M43</f>
        <v>0</v>
      </c>
      <c r="N43" s="16">
        <f>июль!N43+авг!N43+сент!N43</f>
        <v>0</v>
      </c>
      <c r="O43" s="16">
        <f>июль!O43+авг!O43+сент!O43</f>
        <v>0</v>
      </c>
      <c r="P43" s="16">
        <f>июль!P43+авг!P43+сент!P43</f>
        <v>0</v>
      </c>
      <c r="Q43" s="16">
        <f>июль!Q43+авг!Q43+сент!Q43</f>
        <v>0</v>
      </c>
      <c r="R43" s="16">
        <f>июль!R43+авг!R43+сент!R43</f>
        <v>0</v>
      </c>
      <c r="S43" s="16">
        <f>июль!S43+авг!S43+сент!S43</f>
        <v>0</v>
      </c>
      <c r="T43" s="16">
        <f>июль!T43+авг!T43+сент!T43</f>
        <v>0</v>
      </c>
      <c r="U43" s="16">
        <f>июль!U43+авг!U43+сент!U43</f>
        <v>0</v>
      </c>
      <c r="V43" s="16">
        <f>июль!V43+авг!V43+сент!V43</f>
        <v>0</v>
      </c>
      <c r="W43" s="16">
        <f>июль!W43+авг!W43+сент!W43</f>
        <v>0</v>
      </c>
      <c r="X43" s="16">
        <f>июль!X43+авг!X43+сент!X43</f>
        <v>0</v>
      </c>
      <c r="Y43" s="16">
        <f>июль!Y43+авг!Y43+сент!Y43</f>
        <v>0</v>
      </c>
      <c r="Z43" s="16">
        <f>июль!Z43+авг!Z43+сент!Z43</f>
        <v>0</v>
      </c>
      <c r="AA43" s="16">
        <f>июль!AA43+авг!AA43+сент!AA43</f>
        <v>0</v>
      </c>
      <c r="AB43" s="16">
        <f>июль!AB43+авг!AB43+сент!AB43</f>
        <v>0</v>
      </c>
      <c r="AC43" s="16">
        <f>июль!AC43+авг!AC43+сент!AC43</f>
        <v>0</v>
      </c>
      <c r="AD43" s="16">
        <f>июль!AD43+авг!AD43+сент!AD43</f>
        <v>0</v>
      </c>
      <c r="AE43" s="16">
        <f>июль!AE43+авг!AE43+сент!AE43</f>
        <v>0</v>
      </c>
      <c r="AF43" s="16">
        <f>июль!AF43+авг!AF43+сент!AF43</f>
        <v>0</v>
      </c>
      <c r="AG43" s="16">
        <f>июль!AG43+авг!AG43+сент!AG43</f>
        <v>0</v>
      </c>
      <c r="AH43" s="16">
        <f>июль!AH43+авг!AH43+сент!AH43</f>
        <v>0</v>
      </c>
      <c r="AI43" s="16">
        <f>июль!AI43+авг!AI43+сент!AI43</f>
        <v>0</v>
      </c>
      <c r="AJ43" s="16">
        <f>июль!AJ43+авг!AJ43+сент!AJ43</f>
        <v>0</v>
      </c>
      <c r="AK43" s="16">
        <f>июль!AK43+авг!AK43+сент!AK43</f>
        <v>0</v>
      </c>
      <c r="AL43" s="16">
        <f>июль!AL43+авг!AL43+сент!AL43</f>
        <v>0</v>
      </c>
      <c r="AM43" s="16">
        <f>июль!AM43+авг!AM43+сент!AM43</f>
        <v>0</v>
      </c>
      <c r="AN43" s="16">
        <f>июль!AN43+авг!AN43+сент!AN43</f>
        <v>0</v>
      </c>
      <c r="AO43" s="16">
        <f>июль!AO43+авг!AO43+сент!AO43</f>
        <v>0</v>
      </c>
      <c r="AP43" s="16">
        <f>июль!AP43+авг!AP43+сент!AP43</f>
        <v>0</v>
      </c>
      <c r="AQ43" s="16">
        <f>июль!AQ43+авг!AQ43+сент!AQ43</f>
        <v>9</v>
      </c>
      <c r="AR43" s="16">
        <f>июль!AR43+авг!AR43+сент!AR43</f>
        <v>13.148999999999999</v>
      </c>
      <c r="AS43" s="16">
        <f>июль!AS43+авг!AS43+сент!AS43</f>
        <v>0</v>
      </c>
      <c r="AT43" s="16">
        <f>июль!AT43+авг!AT43+сент!AT43</f>
        <v>0</v>
      </c>
      <c r="AU43" s="16">
        <f>июль!AU43+авг!AU43+сент!AU43</f>
        <v>0</v>
      </c>
      <c r="AV43" s="16">
        <f>июль!AV43+авг!AV43+сент!AV43</f>
        <v>0</v>
      </c>
      <c r="AW43" s="16">
        <f>июль!AW43+авг!AW43+сент!AW43</f>
        <v>0</v>
      </c>
      <c r="AX43" s="16">
        <f>июль!AX43+авг!AX43+сент!AX43</f>
        <v>0</v>
      </c>
      <c r="AY43" s="16">
        <f>июль!AY43+авг!AY43+сент!AY43</f>
        <v>0</v>
      </c>
      <c r="AZ43" s="16">
        <f>июль!AZ43+авг!AZ43+сент!AZ43</f>
        <v>0</v>
      </c>
      <c r="BA43" s="16">
        <f>июль!BA43+авг!BA43+сент!BA43</f>
        <v>0</v>
      </c>
      <c r="BB43" s="16">
        <f>июль!BB43+авг!BB43+сент!BB43</f>
        <v>0</v>
      </c>
      <c r="BC43" s="16">
        <f>июль!BC43+авг!BC43+сент!BC43</f>
        <v>0</v>
      </c>
      <c r="BD43" s="16">
        <f>июль!BD43+авг!BD43+сент!BD43</f>
        <v>0</v>
      </c>
      <c r="BE43" s="16">
        <f>июль!BE43+авг!BE43+сент!BE43</f>
        <v>0</v>
      </c>
      <c r="BF43" s="27">
        <f t="shared" si="1"/>
        <v>34.792000000000002</v>
      </c>
      <c r="BG43" s="61"/>
      <c r="BH43" s="17" t="e">
        <f t="shared" si="3"/>
        <v>#DIV/0!</v>
      </c>
      <c r="BI43" s="71">
        <v>9</v>
      </c>
      <c r="BJ43" s="16"/>
    </row>
    <row r="44" spans="1:85" ht="24.75" customHeight="1">
      <c r="A44" s="13">
        <v>38</v>
      </c>
      <c r="B44" s="14" t="s">
        <v>48</v>
      </c>
      <c r="C44" s="16">
        <f>июль!C44+авг!C44+сент!C44</f>
        <v>0</v>
      </c>
      <c r="D44" s="16">
        <f>июль!D44+авг!D44+сент!D44</f>
        <v>0</v>
      </c>
      <c r="E44" s="16">
        <f>июль!E44+авг!E44+сент!E44</f>
        <v>0</v>
      </c>
      <c r="F44" s="16">
        <f>июль!F44+авг!F44+сент!F44</f>
        <v>0</v>
      </c>
      <c r="G44" s="16">
        <f>июль!G44+авг!G44+сент!G44</f>
        <v>0</v>
      </c>
      <c r="H44" s="16">
        <f>июль!H44+авг!H44+сент!H44</f>
        <v>0</v>
      </c>
      <c r="I44" s="16">
        <f>июль!I44+авг!I44+сент!I44</f>
        <v>0</v>
      </c>
      <c r="J44" s="16">
        <f>июль!J44+авг!J44+сент!J44</f>
        <v>0</v>
      </c>
      <c r="K44" s="16">
        <f>июль!K44+авг!K44+сент!K44</f>
        <v>0</v>
      </c>
      <c r="L44" s="16">
        <f>июль!L44+авг!L44+сент!L44</f>
        <v>0</v>
      </c>
      <c r="M44" s="16">
        <f>июль!M44+авг!M44+сент!M44</f>
        <v>0</v>
      </c>
      <c r="N44" s="16">
        <f>июль!N44+авг!N44+сент!N44</f>
        <v>0</v>
      </c>
      <c r="O44" s="16">
        <f>июль!O44+авг!O44+сент!O44</f>
        <v>0</v>
      </c>
      <c r="P44" s="16">
        <f>июль!P44+авг!P44+сент!P44</f>
        <v>0</v>
      </c>
      <c r="Q44" s="16">
        <f>июль!Q44+авг!Q44+сент!Q44</f>
        <v>0</v>
      </c>
      <c r="R44" s="16">
        <f>июль!R44+авг!R44+сент!R44</f>
        <v>0</v>
      </c>
      <c r="S44" s="16">
        <f>июль!S44+авг!S44+сент!S44</f>
        <v>0</v>
      </c>
      <c r="T44" s="16">
        <f>июль!T44+авг!T44+сент!T44</f>
        <v>0</v>
      </c>
      <c r="U44" s="16">
        <f>июль!U44+авг!U44+сент!U44</f>
        <v>0</v>
      </c>
      <c r="V44" s="16">
        <f>июль!V44+авг!V44+сент!V44</f>
        <v>0</v>
      </c>
      <c r="W44" s="16">
        <f>июль!W44+авг!W44+сент!W44</f>
        <v>0</v>
      </c>
      <c r="X44" s="16">
        <f>июль!X44+авг!X44+сент!X44</f>
        <v>0</v>
      </c>
      <c r="Y44" s="16">
        <f>июль!Y44+авг!Y44+сент!Y44</f>
        <v>0</v>
      </c>
      <c r="Z44" s="16">
        <f>июль!Z44+авг!Z44+сент!Z44</f>
        <v>0</v>
      </c>
      <c r="AA44" s="16">
        <f>июль!AA44+авг!AA44+сент!AA44</f>
        <v>0</v>
      </c>
      <c r="AB44" s="16">
        <f>июль!AB44+авг!AB44+сент!AB44</f>
        <v>0</v>
      </c>
      <c r="AC44" s="16">
        <f>июль!AC44+авг!AC44+сент!AC44</f>
        <v>0</v>
      </c>
      <c r="AD44" s="16">
        <f>июль!AD44+авг!AD44+сент!AD44</f>
        <v>0</v>
      </c>
      <c r="AE44" s="16">
        <f>июль!AE44+авг!AE44+сент!AE44</f>
        <v>0</v>
      </c>
      <c r="AF44" s="16">
        <f>июль!AF44+авг!AF44+сент!AF44</f>
        <v>0</v>
      </c>
      <c r="AG44" s="16">
        <f>июль!AG44+авг!AG44+сент!AG44</f>
        <v>0</v>
      </c>
      <c r="AH44" s="16">
        <f>июль!AH44+авг!AH44+сент!AH44</f>
        <v>0</v>
      </c>
      <c r="AI44" s="16">
        <f>июль!AI44+авг!AI44+сент!AI44</f>
        <v>0</v>
      </c>
      <c r="AJ44" s="16">
        <f>июль!AJ44+авг!AJ44+сент!AJ44</f>
        <v>0</v>
      </c>
      <c r="AK44" s="16">
        <f>июль!AK44+авг!AK44+сент!AK44</f>
        <v>0</v>
      </c>
      <c r="AL44" s="16">
        <f>июль!AL44+авг!AL44+сент!AL44</f>
        <v>0</v>
      </c>
      <c r="AM44" s="16">
        <f>июль!AM44+авг!AM44+сент!AM44</f>
        <v>0</v>
      </c>
      <c r="AN44" s="16">
        <f>июль!AN44+авг!AN44+сент!AN44</f>
        <v>0</v>
      </c>
      <c r="AO44" s="16">
        <f>июль!AO44+авг!AO44+сент!AO44</f>
        <v>0</v>
      </c>
      <c r="AP44" s="16">
        <f>июль!AP44+авг!AP44+сент!AP44</f>
        <v>0</v>
      </c>
      <c r="AQ44" s="16">
        <f>июль!AQ44+авг!AQ44+сент!AQ44</f>
        <v>8</v>
      </c>
      <c r="AR44" s="16">
        <f>июль!AR44+авг!AR44+сент!AR44</f>
        <v>12.827999999999999</v>
      </c>
      <c r="AS44" s="16">
        <f>июль!AS44+авг!AS44+сент!AS44</f>
        <v>0</v>
      </c>
      <c r="AT44" s="16">
        <f>июль!AT44+авг!AT44+сент!AT44</f>
        <v>0</v>
      </c>
      <c r="AU44" s="16">
        <f>июль!AU44+авг!AU44+сент!AU44</f>
        <v>0</v>
      </c>
      <c r="AV44" s="16">
        <f>июль!AV44+авг!AV44+сент!AV44</f>
        <v>0</v>
      </c>
      <c r="AW44" s="16">
        <f>июль!AW44+авг!AW44+сент!AW44</f>
        <v>0</v>
      </c>
      <c r="AX44" s="16">
        <f>июль!AX44+авг!AX44+сент!AX44</f>
        <v>0</v>
      </c>
      <c r="AY44" s="16">
        <f>июль!AY44+авг!AY44+сент!AY44</f>
        <v>0</v>
      </c>
      <c r="AZ44" s="16">
        <f>июль!AZ44+авг!AZ44+сент!AZ44</f>
        <v>0</v>
      </c>
      <c r="BA44" s="16">
        <f>июль!BA44+авг!BA44+сент!BA44</f>
        <v>0</v>
      </c>
      <c r="BB44" s="16">
        <f>июль!BB44+авг!BB44+сент!BB44</f>
        <v>0</v>
      </c>
      <c r="BC44" s="16">
        <f>июль!BC44+авг!BC44+сент!BC44</f>
        <v>0</v>
      </c>
      <c r="BD44" s="16">
        <f>июль!BD44+авг!BD44+сент!BD44</f>
        <v>0</v>
      </c>
      <c r="BE44" s="16">
        <f>июль!BE44+авг!BE44+сент!BE44</f>
        <v>0</v>
      </c>
      <c r="BF44" s="27">
        <f t="shared" si="1"/>
        <v>12.827999999999999</v>
      </c>
      <c r="BG44" s="61"/>
      <c r="BH44" s="17" t="e">
        <f t="shared" si="3"/>
        <v>#DIV/0!</v>
      </c>
      <c r="BI44" s="114">
        <v>10</v>
      </c>
      <c r="BJ44" s="69"/>
    </row>
    <row r="45" spans="1:85" ht="24.75" customHeight="1">
      <c r="A45" s="13">
        <v>39</v>
      </c>
      <c r="B45" s="14" t="s">
        <v>161</v>
      </c>
      <c r="C45" s="16">
        <f>июль!C45+авг!C45+сент!C45</f>
        <v>0</v>
      </c>
      <c r="D45" s="16">
        <f>июль!D45+авг!D45+сент!D45</f>
        <v>0</v>
      </c>
      <c r="E45" s="16">
        <f>июль!E45+авг!E45+сент!E45</f>
        <v>0</v>
      </c>
      <c r="F45" s="16">
        <f>июль!F45+авг!F45+сент!F45</f>
        <v>0</v>
      </c>
      <c r="G45" s="16">
        <f>июль!G45+авг!G45+сент!G45</f>
        <v>0</v>
      </c>
      <c r="H45" s="16">
        <f>июль!H45+авг!H45+сент!H45</f>
        <v>0</v>
      </c>
      <c r="I45" s="16">
        <f>июль!I45+авг!I45+сент!I45</f>
        <v>0</v>
      </c>
      <c r="J45" s="16">
        <f>июль!J45+авг!J45+сент!J45</f>
        <v>0</v>
      </c>
      <c r="K45" s="16">
        <f>июль!K45+авг!K45+сент!K45</f>
        <v>0</v>
      </c>
      <c r="L45" s="16">
        <f>июль!L45+авг!L45+сент!L45</f>
        <v>0</v>
      </c>
      <c r="M45" s="16">
        <f>июль!M45+авг!M45+сент!M45</f>
        <v>0</v>
      </c>
      <c r="N45" s="16">
        <f>июль!N45+авг!N45+сент!N45</f>
        <v>0</v>
      </c>
      <c r="O45" s="16">
        <f>июль!O45+авг!O45+сент!O45</f>
        <v>0</v>
      </c>
      <c r="P45" s="16">
        <f>июль!P45+авг!P45+сент!P45</f>
        <v>0</v>
      </c>
      <c r="Q45" s="16">
        <f>июль!Q45+авг!Q45+сент!Q45</f>
        <v>0</v>
      </c>
      <c r="R45" s="16">
        <f>июль!R45+авг!R45+сент!R45</f>
        <v>0</v>
      </c>
      <c r="S45" s="16">
        <f>июль!S45+авг!S45+сент!S45</f>
        <v>0</v>
      </c>
      <c r="T45" s="16">
        <f>июль!T45+авг!T45+сент!T45</f>
        <v>0</v>
      </c>
      <c r="U45" s="16">
        <f>июль!U45+авг!U45+сент!U45</f>
        <v>0</v>
      </c>
      <c r="V45" s="16">
        <f>июль!V45+авг!V45+сент!V45</f>
        <v>0</v>
      </c>
      <c r="W45" s="16">
        <f>июль!W45+авг!W45+сент!W45</f>
        <v>0</v>
      </c>
      <c r="X45" s="16">
        <f>июль!X45+авг!X45+сент!X45</f>
        <v>0</v>
      </c>
      <c r="Y45" s="16">
        <f>июль!Y45+авг!Y45+сент!Y45</f>
        <v>0</v>
      </c>
      <c r="Z45" s="16">
        <f>июль!Z45+авг!Z45+сент!Z45</f>
        <v>0</v>
      </c>
      <c r="AA45" s="16">
        <f>июль!AA45+авг!AA45+сент!AA45</f>
        <v>0</v>
      </c>
      <c r="AB45" s="16">
        <f>июль!AB45+авг!AB45+сент!AB45</f>
        <v>0</v>
      </c>
      <c r="AC45" s="16">
        <f>июль!AC45+авг!AC45+сент!AC45</f>
        <v>0</v>
      </c>
      <c r="AD45" s="16">
        <f>июль!AD45+авг!AD45+сент!AD45</f>
        <v>0</v>
      </c>
      <c r="AE45" s="16">
        <f>июль!AE45+авг!AE45+сент!AE45</f>
        <v>0</v>
      </c>
      <c r="AF45" s="16">
        <f>июль!AF45+авг!AF45+сент!AF45</f>
        <v>0</v>
      </c>
      <c r="AG45" s="16">
        <f>июль!AG45+авг!AG45+сент!AG45</f>
        <v>0</v>
      </c>
      <c r="AH45" s="16">
        <f>июль!AH45+авг!AH45+сент!AH45</f>
        <v>0</v>
      </c>
      <c r="AI45" s="16">
        <f>июль!AI45+авг!AI45+сент!AI45</f>
        <v>0</v>
      </c>
      <c r="AJ45" s="16">
        <f>июль!AJ45+авг!AJ45+сент!AJ45</f>
        <v>0</v>
      </c>
      <c r="AK45" s="16">
        <f>июль!AK45+авг!AK45+сент!AK45</f>
        <v>0</v>
      </c>
      <c r="AL45" s="16">
        <f>июль!AL45+авг!AL45+сент!AL45</f>
        <v>0</v>
      </c>
      <c r="AM45" s="16">
        <f>июль!AM45+авг!AM45+сент!AM45</f>
        <v>0</v>
      </c>
      <c r="AN45" s="16">
        <f>июль!AN45+авг!AN45+сент!AN45</f>
        <v>0</v>
      </c>
      <c r="AO45" s="16">
        <f>июль!AO45+авг!AO45+сент!AO45</f>
        <v>0</v>
      </c>
      <c r="AP45" s="16">
        <f>июль!AP45+авг!AP45+сент!AP45</f>
        <v>0</v>
      </c>
      <c r="AQ45" s="16">
        <f>июль!AQ45+авг!AQ45+сент!AQ45</f>
        <v>7</v>
      </c>
      <c r="AR45" s="16">
        <f>июль!AR45+авг!AR45+сент!AR45</f>
        <v>12.11</v>
      </c>
      <c r="AS45" s="16">
        <f>июль!AS45+авг!AS45+сент!AS45</f>
        <v>0</v>
      </c>
      <c r="AT45" s="16">
        <f>июль!AT45+авг!AT45+сент!AT45</f>
        <v>0</v>
      </c>
      <c r="AU45" s="16">
        <f>июль!AU45+авг!AU45+сент!AU45</f>
        <v>0</v>
      </c>
      <c r="AV45" s="16">
        <f>июль!AV45+авг!AV45+сент!AV45</f>
        <v>0</v>
      </c>
      <c r="AW45" s="16">
        <f>июль!AW45+авг!AW45+сент!AW45</f>
        <v>0</v>
      </c>
      <c r="AX45" s="16">
        <f>июль!AX45+авг!AX45+сент!AX45</f>
        <v>0</v>
      </c>
      <c r="AY45" s="16">
        <f>июль!AY45+авг!AY45+сент!AY45</f>
        <v>0</v>
      </c>
      <c r="AZ45" s="16">
        <f>июль!AZ45+авг!AZ45+сент!AZ45</f>
        <v>0</v>
      </c>
      <c r="BA45" s="16">
        <f>июль!BA45+авг!BA45+сент!BA45</f>
        <v>0</v>
      </c>
      <c r="BB45" s="16">
        <f>июль!BB45+авг!BB45+сент!BB45</f>
        <v>0</v>
      </c>
      <c r="BC45" s="16">
        <f>июль!BC45+авг!BC45+сент!BC45</f>
        <v>0</v>
      </c>
      <c r="BD45" s="16">
        <f>июль!BD45+авг!BD45+сент!BD45</f>
        <v>0</v>
      </c>
      <c r="BE45" s="16">
        <f>июль!BE45+авг!BE45+сент!BE45</f>
        <v>4.2140000000000004</v>
      </c>
      <c r="BF45" s="27">
        <f t="shared" si="1"/>
        <v>16.323999999999998</v>
      </c>
      <c r="BG45" s="45"/>
      <c r="BH45" s="17" t="e">
        <f t="shared" si="3"/>
        <v>#DIV/0!</v>
      </c>
      <c r="BI45" s="73" t="s">
        <v>71</v>
      </c>
      <c r="BJ45" s="69"/>
    </row>
    <row r="46" spans="1:85" ht="24.75" customHeight="1">
      <c r="A46" s="13">
        <v>40</v>
      </c>
      <c r="B46" s="14" t="s">
        <v>162</v>
      </c>
      <c r="C46" s="16">
        <f>июль!C46+авг!C46+сент!C46</f>
        <v>0</v>
      </c>
      <c r="D46" s="16">
        <f>июль!D46+авг!D46+сент!D46</f>
        <v>0</v>
      </c>
      <c r="E46" s="16">
        <f>июль!E46+авг!E46+сент!E46</f>
        <v>0</v>
      </c>
      <c r="F46" s="16">
        <f>июль!F46+авг!F46+сент!F46</f>
        <v>0</v>
      </c>
      <c r="G46" s="16">
        <f>июль!G46+авг!G46+сент!G46</f>
        <v>0</v>
      </c>
      <c r="H46" s="16">
        <f>июль!H46+авг!H46+сент!H46</f>
        <v>0</v>
      </c>
      <c r="I46" s="16">
        <f>июль!I46+авг!I46+сент!I46</f>
        <v>0</v>
      </c>
      <c r="J46" s="16">
        <f>июль!J46+авг!J46+сент!J46</f>
        <v>0</v>
      </c>
      <c r="K46" s="16">
        <f>июль!K46+авг!K46+сент!K46</f>
        <v>3</v>
      </c>
      <c r="L46" s="16">
        <f>июль!L46+авг!L46+сент!L46</f>
        <v>1.385</v>
      </c>
      <c r="M46" s="16">
        <f>июль!M46+авг!M46+сент!M46</f>
        <v>0</v>
      </c>
      <c r="N46" s="16">
        <f>июль!N46+авг!N46+сент!N46</f>
        <v>0</v>
      </c>
      <c r="O46" s="16">
        <f>июль!O46+авг!O46+сент!O46</f>
        <v>0</v>
      </c>
      <c r="P46" s="16">
        <f>июль!P46+авг!P46+сент!P46</f>
        <v>0</v>
      </c>
      <c r="Q46" s="16">
        <f>июль!Q46+авг!Q46+сент!Q46</f>
        <v>0</v>
      </c>
      <c r="R46" s="16">
        <f>июль!R46+авг!R46+сент!R46</f>
        <v>0</v>
      </c>
      <c r="S46" s="16">
        <f>июль!S46+авг!S46+сент!S46</f>
        <v>0</v>
      </c>
      <c r="T46" s="16">
        <f>июль!T46+авг!T46+сент!T46</f>
        <v>0</v>
      </c>
      <c r="U46" s="16">
        <f>июль!U46+авг!U46+сент!U46</f>
        <v>0</v>
      </c>
      <c r="V46" s="16">
        <f>июль!V46+авг!V46+сент!V46</f>
        <v>0</v>
      </c>
      <c r="W46" s="16">
        <f>июль!W46+авг!W46+сент!W46</f>
        <v>1</v>
      </c>
      <c r="X46" s="16">
        <f>июль!X46+авг!X46+сент!X46</f>
        <v>3.7090000000000001</v>
      </c>
      <c r="Y46" s="16">
        <f>июль!Y46+авг!Y46+сент!Y46</f>
        <v>0</v>
      </c>
      <c r="Z46" s="16">
        <f>июль!Z46+авг!Z46+сент!Z46</f>
        <v>0</v>
      </c>
      <c r="AA46" s="16">
        <f>июль!AA46+авг!AA46+сент!AA46</f>
        <v>7</v>
      </c>
      <c r="AB46" s="16">
        <f>июль!AB46+авг!AB46+сент!AB46</f>
        <v>11.555999999999999</v>
      </c>
      <c r="AC46" s="16">
        <f>июль!AC46+авг!AC46+сент!AC46</f>
        <v>0</v>
      </c>
      <c r="AD46" s="16">
        <f>июль!AD46+авг!AD46+сент!AD46</f>
        <v>0</v>
      </c>
      <c r="AE46" s="16">
        <f>июль!AE46+авг!AE46+сент!AE46</f>
        <v>0</v>
      </c>
      <c r="AF46" s="16">
        <f>июль!AF46+авг!AF46+сент!AF46</f>
        <v>0</v>
      </c>
      <c r="AG46" s="16">
        <f>июль!AG46+авг!AG46+сент!AG46</f>
        <v>0</v>
      </c>
      <c r="AH46" s="16">
        <f>июль!AH46+авг!AH46+сент!AH46</f>
        <v>0</v>
      </c>
      <c r="AI46" s="16">
        <f>июль!AI46+авг!AI46+сент!AI46</f>
        <v>0</v>
      </c>
      <c r="AJ46" s="16">
        <f>июль!AJ46+авг!AJ46+сент!AJ46</f>
        <v>0</v>
      </c>
      <c r="AK46" s="16">
        <f>июль!AK46+авг!AK46+сент!AK46</f>
        <v>0</v>
      </c>
      <c r="AL46" s="16">
        <f>июль!AL46+авг!AL46+сент!AL46</f>
        <v>0</v>
      </c>
      <c r="AM46" s="16">
        <f>июль!AM46+авг!AM46+сент!AM46</f>
        <v>0</v>
      </c>
      <c r="AN46" s="16">
        <f>июль!AN46+авг!AN46+сент!AN46</f>
        <v>0</v>
      </c>
      <c r="AO46" s="16">
        <f>июль!AO46+авг!AO46+сент!AO46</f>
        <v>0</v>
      </c>
      <c r="AP46" s="16">
        <f>июль!AP46+авг!AP46+сент!AP46</f>
        <v>0</v>
      </c>
      <c r="AQ46" s="16">
        <f>июль!AQ46+авг!AQ46+сент!AQ46</f>
        <v>9</v>
      </c>
      <c r="AR46" s="16">
        <f>июль!AR46+авг!AR46+сент!AR46</f>
        <v>13.324999999999999</v>
      </c>
      <c r="AS46" s="16">
        <f>июль!AS46+авг!AS46+сент!AS46</f>
        <v>0</v>
      </c>
      <c r="AT46" s="16">
        <f>июль!AT46+авг!AT46+сент!AT46</f>
        <v>0</v>
      </c>
      <c r="AU46" s="16">
        <f>июль!AU46+авг!AU46+сент!AU46</f>
        <v>0</v>
      </c>
      <c r="AV46" s="16">
        <f>июль!AV46+авг!AV46+сент!AV46</f>
        <v>0</v>
      </c>
      <c r="AW46" s="16">
        <f>июль!AW46+авг!AW46+сент!AW46</f>
        <v>0</v>
      </c>
      <c r="AX46" s="16">
        <f>июль!AX46+авг!AX46+сент!AX46</f>
        <v>0</v>
      </c>
      <c r="AY46" s="16">
        <f>июль!AY46+авг!AY46+сент!AY46</f>
        <v>0</v>
      </c>
      <c r="AZ46" s="16">
        <f>июль!AZ46+авг!AZ46+сент!AZ46</f>
        <v>0</v>
      </c>
      <c r="BA46" s="16">
        <f>июль!BA46+авг!BA46+сент!BA46</f>
        <v>0</v>
      </c>
      <c r="BB46" s="16">
        <f>июль!BB46+авг!BB46+сент!BB46</f>
        <v>0</v>
      </c>
      <c r="BC46" s="16">
        <f>июль!BC46+авг!BC46+сент!BC46</f>
        <v>0</v>
      </c>
      <c r="BD46" s="16">
        <f>июль!BD46+авг!BD46+сент!BD46</f>
        <v>0</v>
      </c>
      <c r="BE46" s="16">
        <f>июль!BE46+авг!BE46+сент!BE46</f>
        <v>0.51400000000000001</v>
      </c>
      <c r="BF46" s="27">
        <f t="shared" si="1"/>
        <v>30.488999999999997</v>
      </c>
      <c r="BG46" s="61"/>
      <c r="BH46" s="17" t="e">
        <f t="shared" si="3"/>
        <v>#DIV/0!</v>
      </c>
      <c r="BI46" s="73" t="s">
        <v>67</v>
      </c>
      <c r="BJ46" s="69"/>
    </row>
    <row r="47" spans="1:85" ht="24.75" customHeight="1">
      <c r="A47" s="13">
        <v>41</v>
      </c>
      <c r="B47" s="14" t="s">
        <v>163</v>
      </c>
      <c r="C47" s="16">
        <f>июль!C47+авг!C47+сент!C47</f>
        <v>0</v>
      </c>
      <c r="D47" s="16">
        <f>июль!D47+авг!D47+сент!D47</f>
        <v>0</v>
      </c>
      <c r="E47" s="16">
        <f>июль!E47+авг!E47+сент!E47</f>
        <v>0</v>
      </c>
      <c r="F47" s="16">
        <f>июль!F47+авг!F47+сент!F47</f>
        <v>0</v>
      </c>
      <c r="G47" s="16">
        <f>июль!G47+авг!G47+сент!G47</f>
        <v>0</v>
      </c>
      <c r="H47" s="16">
        <f>июль!H47+авг!H47+сент!H47</f>
        <v>0</v>
      </c>
      <c r="I47" s="16">
        <f>июль!I47+авг!I47+сент!I47</f>
        <v>0</v>
      </c>
      <c r="J47" s="16">
        <f>июль!J47+авг!J47+сент!J47</f>
        <v>0</v>
      </c>
      <c r="K47" s="16">
        <f>июль!K47+авг!K47+сент!K47</f>
        <v>0</v>
      </c>
      <c r="L47" s="16">
        <f>июль!L47+авг!L47+сент!L47</f>
        <v>0</v>
      </c>
      <c r="M47" s="16">
        <f>июль!M47+авг!M47+сент!M47</f>
        <v>0</v>
      </c>
      <c r="N47" s="16">
        <f>июль!N47+авг!N47+сент!N47</f>
        <v>0</v>
      </c>
      <c r="O47" s="16">
        <f>июль!O47+авг!O47+сент!O47</f>
        <v>0</v>
      </c>
      <c r="P47" s="16">
        <f>июль!P47+авг!P47+сент!P47</f>
        <v>0</v>
      </c>
      <c r="Q47" s="16">
        <f>июль!Q47+авг!Q47+сент!Q47</f>
        <v>89.6</v>
      </c>
      <c r="R47" s="16">
        <f>июль!R47+авг!R47+сент!R47</f>
        <v>125.40600000000001</v>
      </c>
      <c r="S47" s="16">
        <f>июль!S47+авг!S47+сент!S47</f>
        <v>0</v>
      </c>
      <c r="T47" s="16">
        <f>июль!T47+авг!T47+сент!T47</f>
        <v>0</v>
      </c>
      <c r="U47" s="16">
        <f>июль!U47+авг!U47+сент!U47</f>
        <v>0</v>
      </c>
      <c r="V47" s="16">
        <f>июль!V47+авг!V47+сент!V47</f>
        <v>0</v>
      </c>
      <c r="W47" s="16">
        <f>июль!W47+авг!W47+сент!W47</f>
        <v>0</v>
      </c>
      <c r="X47" s="16">
        <f>июль!X47+авг!X47+сент!X47</f>
        <v>0</v>
      </c>
      <c r="Y47" s="16">
        <f>июль!Y47+авг!Y47+сент!Y47</f>
        <v>0</v>
      </c>
      <c r="Z47" s="16">
        <f>июль!Z47+авг!Z47+сент!Z47</f>
        <v>0</v>
      </c>
      <c r="AA47" s="16">
        <f>июль!AA47+авг!AA47+сент!AA47</f>
        <v>0</v>
      </c>
      <c r="AB47" s="16">
        <f>июль!AB47+авг!AB47+сент!AB47</f>
        <v>0</v>
      </c>
      <c r="AC47" s="16">
        <f>июль!AC47+авг!AC47+сент!AC47</f>
        <v>0</v>
      </c>
      <c r="AD47" s="16">
        <f>июль!AD47+авг!AD47+сент!AD47</f>
        <v>0</v>
      </c>
      <c r="AE47" s="16">
        <f>июль!AE47+авг!AE47+сент!AE47</f>
        <v>0</v>
      </c>
      <c r="AF47" s="16">
        <f>июль!AF47+авг!AF47+сент!AF47</f>
        <v>0</v>
      </c>
      <c r="AG47" s="16">
        <f>июль!AG47+авг!AG47+сент!AG47</f>
        <v>0</v>
      </c>
      <c r="AH47" s="16">
        <f>июль!AH47+авг!AH47+сент!AH47</f>
        <v>0</v>
      </c>
      <c r="AI47" s="16">
        <f>июль!AI47+авг!AI47+сент!AI47</f>
        <v>0</v>
      </c>
      <c r="AJ47" s="16">
        <f>июль!AJ47+авг!AJ47+сент!AJ47</f>
        <v>0</v>
      </c>
      <c r="AK47" s="16">
        <f>июль!AK47+авг!AK47+сент!AK47</f>
        <v>0</v>
      </c>
      <c r="AL47" s="16">
        <f>июль!AL47+авг!AL47+сент!AL47</f>
        <v>0</v>
      </c>
      <c r="AM47" s="16">
        <f>июль!AM47+авг!AM47+сент!AM47</f>
        <v>0</v>
      </c>
      <c r="AN47" s="16">
        <f>июль!AN47+авг!AN47+сент!AN47</f>
        <v>0</v>
      </c>
      <c r="AO47" s="16">
        <f>июль!AO47+авг!AO47+сент!AO47</f>
        <v>0</v>
      </c>
      <c r="AP47" s="16">
        <f>июль!AP47+авг!AP47+сент!AP47</f>
        <v>0</v>
      </c>
      <c r="AQ47" s="16">
        <f>июль!AQ47+авг!AQ47+сент!AQ47</f>
        <v>23</v>
      </c>
      <c r="AR47" s="16">
        <f>июль!AR47+авг!AR47+сент!AR47</f>
        <v>39.963999999999999</v>
      </c>
      <c r="AS47" s="16">
        <f>июль!AS47+авг!AS47+сент!AS47</f>
        <v>0</v>
      </c>
      <c r="AT47" s="16">
        <f>июль!AT47+авг!AT47+сент!AT47</f>
        <v>0</v>
      </c>
      <c r="AU47" s="16">
        <f>июль!AU47+авг!AU47+сент!AU47</f>
        <v>0</v>
      </c>
      <c r="AV47" s="16">
        <f>июль!AV47+авг!AV47+сент!AV47</f>
        <v>0</v>
      </c>
      <c r="AW47" s="16">
        <f>июль!AW47+авг!AW47+сент!AW47</f>
        <v>17</v>
      </c>
      <c r="AX47" s="16">
        <f>июль!AX47+авг!AX47+сент!AX47</f>
        <v>14.12</v>
      </c>
      <c r="AY47" s="16">
        <f>июль!AY47+авг!AY47+сент!AY47</f>
        <v>0</v>
      </c>
      <c r="AZ47" s="16">
        <f>июль!AZ47+авг!AZ47+сент!AZ47</f>
        <v>0</v>
      </c>
      <c r="BA47" s="16">
        <f>июль!BA47+авг!BA47+сент!BA47</f>
        <v>0</v>
      </c>
      <c r="BB47" s="16">
        <f>июль!BB47+авг!BB47+сент!BB47</f>
        <v>0</v>
      </c>
      <c r="BC47" s="16">
        <f>июль!BC47+авг!BC47+сент!BC47</f>
        <v>0</v>
      </c>
      <c r="BD47" s="16">
        <f>июль!BD47+авг!BD47+сент!BD47</f>
        <v>0</v>
      </c>
      <c r="BE47" s="16">
        <f>июль!BE47+авг!BE47+сент!BE47</f>
        <v>5.8659999999999997</v>
      </c>
      <c r="BF47" s="27">
        <f t="shared" si="1"/>
        <v>185.35599999999999</v>
      </c>
      <c r="BG47" s="61"/>
      <c r="BH47" s="17" t="e">
        <f t="shared" si="3"/>
        <v>#DIV/0!</v>
      </c>
      <c r="BI47" s="71" t="s">
        <v>68</v>
      </c>
      <c r="BJ47" s="16"/>
    </row>
    <row r="48" spans="1:85" ht="24.75" customHeight="1">
      <c r="A48" s="13">
        <v>42</v>
      </c>
      <c r="B48" s="14" t="s">
        <v>164</v>
      </c>
      <c r="C48" s="16">
        <f>июль!C48+авг!C48+сент!C48</f>
        <v>0</v>
      </c>
      <c r="D48" s="16">
        <f>июль!D48+авг!D48+сент!D48</f>
        <v>0</v>
      </c>
      <c r="E48" s="16">
        <f>июль!E48+авг!E48+сент!E48</f>
        <v>0</v>
      </c>
      <c r="F48" s="16">
        <f>июль!F48+авг!F48+сент!F48</f>
        <v>0</v>
      </c>
      <c r="G48" s="16">
        <f>июль!G48+авг!G48+сент!G48</f>
        <v>0</v>
      </c>
      <c r="H48" s="16">
        <f>июль!H48+авг!H48+сент!H48</f>
        <v>0</v>
      </c>
      <c r="I48" s="16">
        <f>июль!I48+авг!I48+сент!I48</f>
        <v>0</v>
      </c>
      <c r="J48" s="16">
        <f>июль!J48+авг!J48+сент!J48</f>
        <v>0</v>
      </c>
      <c r="K48" s="16">
        <f>июль!K48+авг!K48+сент!K48</f>
        <v>0</v>
      </c>
      <c r="L48" s="16">
        <f>июль!L48+авг!L48+сент!L48</f>
        <v>0</v>
      </c>
      <c r="M48" s="16">
        <f>июль!M48+авг!M48+сент!M48</f>
        <v>0</v>
      </c>
      <c r="N48" s="16">
        <f>июль!N48+авг!N48+сент!N48</f>
        <v>0</v>
      </c>
      <c r="O48" s="16">
        <f>июль!O48+авг!O48+сент!O48</f>
        <v>0</v>
      </c>
      <c r="P48" s="16">
        <f>июль!P48+авг!P48+сент!P48</f>
        <v>0</v>
      </c>
      <c r="Q48" s="16">
        <f>июль!Q48+авг!Q48+сент!Q48</f>
        <v>0</v>
      </c>
      <c r="R48" s="16">
        <f>июль!R48+авг!R48+сент!R48</f>
        <v>0</v>
      </c>
      <c r="S48" s="16">
        <f>июль!S48+авг!S48+сент!S48</f>
        <v>2</v>
      </c>
      <c r="T48" s="16">
        <f>июль!T48+авг!T48+сент!T48</f>
        <v>6.0880000000000001</v>
      </c>
      <c r="U48" s="16">
        <f>июль!U48+авг!U48+сент!U48</f>
        <v>0</v>
      </c>
      <c r="V48" s="16">
        <f>июль!V48+авг!V48+сент!V48</f>
        <v>0</v>
      </c>
      <c r="W48" s="16">
        <f>июль!W48+авг!W48+сент!W48</f>
        <v>3</v>
      </c>
      <c r="X48" s="16">
        <f>июль!X48+авг!X48+сент!X48</f>
        <v>5.2279999999999998</v>
      </c>
      <c r="Y48" s="16">
        <f>июль!Y48+авг!Y48+сент!Y48</f>
        <v>0</v>
      </c>
      <c r="Z48" s="16">
        <f>июль!Z48+авг!Z48+сент!Z48</f>
        <v>0</v>
      </c>
      <c r="AA48" s="16">
        <f>июль!AA48+авг!AA48+сент!AA48</f>
        <v>0</v>
      </c>
      <c r="AB48" s="16">
        <f>июль!AB48+авг!AB48+сент!AB48</f>
        <v>0</v>
      </c>
      <c r="AC48" s="16">
        <f>июль!AC48+авг!AC48+сент!AC48</f>
        <v>0</v>
      </c>
      <c r="AD48" s="16">
        <f>июль!AD48+авг!AD48+сент!AD48</f>
        <v>0</v>
      </c>
      <c r="AE48" s="16">
        <f>июль!AE48+авг!AE48+сент!AE48</f>
        <v>0</v>
      </c>
      <c r="AF48" s="16">
        <f>июль!AF48+авг!AF48+сент!AF48</f>
        <v>0</v>
      </c>
      <c r="AG48" s="16">
        <f>июль!AG48+авг!AG48+сент!AG48</f>
        <v>0</v>
      </c>
      <c r="AH48" s="16">
        <f>июль!AH48+авг!AH48+сент!AH48</f>
        <v>0</v>
      </c>
      <c r="AI48" s="16">
        <f>июль!AI48+авг!AI48+сент!AI48</f>
        <v>0</v>
      </c>
      <c r="AJ48" s="16">
        <f>июль!AJ48+авг!AJ48+сент!AJ48</f>
        <v>0</v>
      </c>
      <c r="AK48" s="16">
        <f>июль!AK48+авг!AK48+сент!AK48</f>
        <v>0</v>
      </c>
      <c r="AL48" s="16">
        <f>июль!AL48+авг!AL48+сент!AL48</f>
        <v>0</v>
      </c>
      <c r="AM48" s="16">
        <f>июль!AM48+авг!AM48+сент!AM48</f>
        <v>0</v>
      </c>
      <c r="AN48" s="16">
        <f>июль!AN48+авг!AN48+сент!AN48</f>
        <v>0</v>
      </c>
      <c r="AO48" s="16">
        <f>июль!AO48+авг!AO48+сент!AO48</f>
        <v>0</v>
      </c>
      <c r="AP48" s="16">
        <f>июль!AP48+авг!AP48+сент!AP48</f>
        <v>0</v>
      </c>
      <c r="AQ48" s="16">
        <f>июль!AQ48+авг!AQ48+сент!AQ48</f>
        <v>6</v>
      </c>
      <c r="AR48" s="16">
        <f>июль!AR48+авг!AR48+сент!AR48</f>
        <v>11.513999999999999</v>
      </c>
      <c r="AS48" s="16">
        <f>июль!AS48+авг!AS48+сент!AS48</f>
        <v>0</v>
      </c>
      <c r="AT48" s="16">
        <f>июль!AT48+авг!AT48+сент!AT48</f>
        <v>0</v>
      </c>
      <c r="AU48" s="16">
        <f>июль!AU48+авг!AU48+сент!AU48</f>
        <v>0</v>
      </c>
      <c r="AV48" s="16">
        <f>июль!AV48+авг!AV48+сент!AV48</f>
        <v>0</v>
      </c>
      <c r="AW48" s="16">
        <f>июль!AW48+авг!AW48+сент!AW48</f>
        <v>29</v>
      </c>
      <c r="AX48" s="16">
        <f>июль!AX48+авг!AX48+сент!AX48</f>
        <v>23.927999999999997</v>
      </c>
      <c r="AY48" s="16">
        <f>июль!AY48+авг!AY48+сент!AY48</f>
        <v>0</v>
      </c>
      <c r="AZ48" s="16">
        <f>июль!AZ48+авг!AZ48+сент!AZ48</f>
        <v>0</v>
      </c>
      <c r="BA48" s="16">
        <f>июль!BA48+авг!BA48+сент!BA48</f>
        <v>0</v>
      </c>
      <c r="BB48" s="16">
        <f>июль!BB48+авг!BB48+сент!BB48</f>
        <v>0</v>
      </c>
      <c r="BC48" s="16">
        <f>июль!BC48+авг!BC48+сент!BC48</f>
        <v>0</v>
      </c>
      <c r="BD48" s="16">
        <f>июль!BD48+авг!BD48+сент!BD48</f>
        <v>0</v>
      </c>
      <c r="BE48" s="16">
        <f>июль!BE48+авг!BE48+сент!BE48</f>
        <v>1.026</v>
      </c>
      <c r="BF48" s="27">
        <f t="shared" si="1"/>
        <v>47.783999999999999</v>
      </c>
      <c r="BG48" s="61"/>
      <c r="BH48" s="17" t="e">
        <f t="shared" si="3"/>
        <v>#DIV/0!</v>
      </c>
      <c r="BI48" s="71" t="s">
        <v>69</v>
      </c>
      <c r="BJ48" s="16"/>
    </row>
    <row r="49" spans="1:85" ht="24.75" customHeight="1">
      <c r="A49" s="13">
        <v>43</v>
      </c>
      <c r="B49" s="14" t="s">
        <v>50</v>
      </c>
      <c r="C49" s="16">
        <f>июль!C49+авг!C49+сент!C49</f>
        <v>0</v>
      </c>
      <c r="D49" s="16">
        <f>июль!D49+авг!D49+сент!D49</f>
        <v>0</v>
      </c>
      <c r="E49" s="16">
        <f>июль!E49+авг!E49+сент!E49</f>
        <v>0</v>
      </c>
      <c r="F49" s="16">
        <f>июль!F49+авг!F49+сент!F49</f>
        <v>0</v>
      </c>
      <c r="G49" s="16">
        <f>июль!G49+авг!G49+сент!G49</f>
        <v>26.65</v>
      </c>
      <c r="H49" s="16">
        <f>июль!H49+авг!H49+сент!H49</f>
        <v>2.8660000000000001</v>
      </c>
      <c r="I49" s="16">
        <f>июль!I49+авг!I49+сент!I49</f>
        <v>0</v>
      </c>
      <c r="J49" s="16">
        <f>июль!J49+авг!J49+сент!J49</f>
        <v>0</v>
      </c>
      <c r="K49" s="16">
        <f>июль!K49+авг!K49+сент!K49</f>
        <v>0</v>
      </c>
      <c r="L49" s="16">
        <f>июль!L49+авг!L49+сент!L49</f>
        <v>0</v>
      </c>
      <c r="M49" s="16">
        <f>июль!M49+авг!M49+сент!M49</f>
        <v>0</v>
      </c>
      <c r="N49" s="16">
        <f>июль!N49+авг!N49+сент!N49</f>
        <v>0</v>
      </c>
      <c r="O49" s="16">
        <f>июль!O49+авг!O49+сент!O49</f>
        <v>0</v>
      </c>
      <c r="P49" s="16">
        <f>июль!P49+авг!P49+сент!P49</f>
        <v>0</v>
      </c>
      <c r="Q49" s="16">
        <f>июль!Q49+авг!Q49+сент!Q49</f>
        <v>0</v>
      </c>
      <c r="R49" s="16">
        <f>июль!R49+авг!R49+сент!R49</f>
        <v>0</v>
      </c>
      <c r="S49" s="16">
        <f>июль!S49+авг!S49+сент!S49</f>
        <v>0</v>
      </c>
      <c r="T49" s="16">
        <f>июль!T49+авг!T49+сент!T49</f>
        <v>0</v>
      </c>
      <c r="U49" s="16">
        <f>июль!U49+авг!U49+сент!U49</f>
        <v>0</v>
      </c>
      <c r="V49" s="16">
        <f>июль!V49+авг!V49+сент!V49</f>
        <v>0</v>
      </c>
      <c r="W49" s="16">
        <f>июль!W49+авг!W49+сент!W49</f>
        <v>4</v>
      </c>
      <c r="X49" s="16">
        <f>июль!X49+авг!X49+сент!X49</f>
        <v>10.635999999999999</v>
      </c>
      <c r="Y49" s="16">
        <f>июль!Y49+авг!Y49+сент!Y49</f>
        <v>0</v>
      </c>
      <c r="Z49" s="16">
        <f>июль!Z49+авг!Z49+сент!Z49</f>
        <v>0</v>
      </c>
      <c r="AA49" s="16">
        <f>июль!AA49+авг!AA49+сент!AA49</f>
        <v>0</v>
      </c>
      <c r="AB49" s="16">
        <f>июль!AB49+авг!AB49+сент!AB49</f>
        <v>0</v>
      </c>
      <c r="AC49" s="16">
        <f>июль!AC49+авг!AC49+сент!AC49</f>
        <v>0</v>
      </c>
      <c r="AD49" s="16">
        <f>июль!AD49+авг!AD49+сент!AD49</f>
        <v>0</v>
      </c>
      <c r="AE49" s="16">
        <f>июль!AE49+авг!AE49+сент!AE49</f>
        <v>0</v>
      </c>
      <c r="AF49" s="16">
        <f>июль!AF49+авг!AF49+сент!AF49</f>
        <v>0</v>
      </c>
      <c r="AG49" s="16">
        <f>июль!AG49+авг!AG49+сент!AG49</f>
        <v>3</v>
      </c>
      <c r="AH49" s="16">
        <f>июль!AH49+авг!AH49+сент!AH49</f>
        <v>5.1609999999999996</v>
      </c>
      <c r="AI49" s="16">
        <f>июль!AI49+авг!AI49+сент!AI49</f>
        <v>3</v>
      </c>
      <c r="AJ49" s="16">
        <f>июль!AJ49+авг!AJ49+сент!AJ49</f>
        <v>5.835</v>
      </c>
      <c r="AK49" s="16">
        <f>июль!AK49+авг!AK49+сент!AK49</f>
        <v>22</v>
      </c>
      <c r="AL49" s="16">
        <f>июль!AL49+авг!AL49+сент!AL49</f>
        <v>28.620999999999999</v>
      </c>
      <c r="AM49" s="16">
        <f>июль!AM49+авг!AM49+сент!AM49</f>
        <v>2</v>
      </c>
      <c r="AN49" s="16">
        <f>июль!AN49+авг!AN49+сент!AN49</f>
        <v>1.9670000000000001</v>
      </c>
      <c r="AO49" s="16">
        <f>июль!AO49+авг!AO49+сент!AO49</f>
        <v>0</v>
      </c>
      <c r="AP49" s="16">
        <f>июль!AP49+авг!AP49+сент!AP49</f>
        <v>0</v>
      </c>
      <c r="AQ49" s="16">
        <f>июль!AQ49+авг!AQ49+сент!AQ49</f>
        <v>55</v>
      </c>
      <c r="AR49" s="16">
        <f>июль!AR49+авг!AR49+сент!AR49</f>
        <v>54.751999999999995</v>
      </c>
      <c r="AS49" s="16">
        <f>июль!AS49+авг!AS49+сент!AS49</f>
        <v>0</v>
      </c>
      <c r="AT49" s="16">
        <f>июль!AT49+авг!AT49+сент!AT49</f>
        <v>0</v>
      </c>
      <c r="AU49" s="16">
        <f>июль!AU49+авг!AU49+сент!AU49</f>
        <v>0</v>
      </c>
      <c r="AV49" s="16">
        <f>июль!AV49+авг!AV49+сент!AV49</f>
        <v>0</v>
      </c>
      <c r="AW49" s="16">
        <f>июль!AW49+авг!AW49+сент!AW49</f>
        <v>0</v>
      </c>
      <c r="AX49" s="16">
        <f>июль!AX49+авг!AX49+сент!AX49</f>
        <v>0</v>
      </c>
      <c r="AY49" s="16">
        <f>июль!AY49+авг!AY49+сент!AY49</f>
        <v>0</v>
      </c>
      <c r="AZ49" s="16">
        <f>июль!AZ49+авг!AZ49+сент!AZ49</f>
        <v>0</v>
      </c>
      <c r="BA49" s="16">
        <f>июль!BA49+авг!BA49+сент!BA49</f>
        <v>0</v>
      </c>
      <c r="BB49" s="16">
        <f>июль!BB49+авг!BB49+сент!BB49</f>
        <v>0</v>
      </c>
      <c r="BC49" s="16">
        <f>июль!BC49+авг!BC49+сент!BC49</f>
        <v>0</v>
      </c>
      <c r="BD49" s="16">
        <f>июль!BD49+авг!BD49+сент!BD49</f>
        <v>0</v>
      </c>
      <c r="BE49" s="16">
        <f>июль!BE49+авг!BE49+сент!BE49</f>
        <v>15.564</v>
      </c>
      <c r="BF49" s="27">
        <f t="shared" si="1"/>
        <v>125.40199999999999</v>
      </c>
      <c r="BG49" s="61"/>
      <c r="BH49" s="17" t="e">
        <f t="shared" si="3"/>
        <v>#DIV/0!</v>
      </c>
      <c r="BI49" s="71">
        <v>16</v>
      </c>
      <c r="BJ49" s="16"/>
    </row>
    <row r="50" spans="1:85" ht="24.75" customHeight="1">
      <c r="A50" s="13">
        <v>44</v>
      </c>
      <c r="B50" s="14" t="s">
        <v>49</v>
      </c>
      <c r="C50" s="16">
        <f>июль!C50+авг!C50+сент!C50</f>
        <v>0</v>
      </c>
      <c r="D50" s="16">
        <f>июль!D50+авг!D50+сент!D50</f>
        <v>0</v>
      </c>
      <c r="E50" s="16">
        <f>июль!E50+авг!E50+сент!E50</f>
        <v>0</v>
      </c>
      <c r="F50" s="16">
        <f>июль!F50+авг!F50+сент!F50</f>
        <v>0</v>
      </c>
      <c r="G50" s="16">
        <f>июль!G50+авг!G50+сент!G50</f>
        <v>0</v>
      </c>
      <c r="H50" s="16">
        <f>июль!H50+авг!H50+сент!H50</f>
        <v>0</v>
      </c>
      <c r="I50" s="16">
        <f>июль!I50+авг!I50+сент!I50</f>
        <v>0</v>
      </c>
      <c r="J50" s="16">
        <f>июль!J50+авг!J50+сент!J50</f>
        <v>0</v>
      </c>
      <c r="K50" s="16">
        <f>июль!K50+авг!K50+сент!K50</f>
        <v>0</v>
      </c>
      <c r="L50" s="16">
        <f>июль!L50+авг!L50+сент!L50</f>
        <v>0</v>
      </c>
      <c r="M50" s="16">
        <f>июль!M50+авг!M50+сент!M50</f>
        <v>0</v>
      </c>
      <c r="N50" s="16">
        <f>июль!N50+авг!N50+сент!N50</f>
        <v>0</v>
      </c>
      <c r="O50" s="16">
        <f>июль!O50+авг!O50+сент!O50</f>
        <v>0</v>
      </c>
      <c r="P50" s="16">
        <f>июль!P50+авг!P50+сент!P50</f>
        <v>0</v>
      </c>
      <c r="Q50" s="16">
        <f>июль!Q50+авг!Q50+сент!Q50</f>
        <v>0</v>
      </c>
      <c r="R50" s="16">
        <f>июль!R50+авг!R50+сент!R50</f>
        <v>0</v>
      </c>
      <c r="S50" s="16">
        <f>июль!S50+авг!S50+сент!S50</f>
        <v>0</v>
      </c>
      <c r="T50" s="16">
        <f>июль!T50+авг!T50+сент!T50</f>
        <v>0</v>
      </c>
      <c r="U50" s="16">
        <f>июль!U50+авг!U50+сент!U50</f>
        <v>1</v>
      </c>
      <c r="V50" s="16">
        <f>июль!V50+авг!V50+сент!V50</f>
        <v>17.315000000000001</v>
      </c>
      <c r="W50" s="16">
        <f>июль!W50+авг!W50+сент!W50</f>
        <v>1</v>
      </c>
      <c r="X50" s="16">
        <f>июль!X50+авг!X50+сент!X50</f>
        <v>4.056</v>
      </c>
      <c r="Y50" s="16">
        <f>июль!Y50+авг!Y50+сент!Y50</f>
        <v>24</v>
      </c>
      <c r="Z50" s="16">
        <f>июль!Z50+авг!Z50+сент!Z50</f>
        <v>48.564999999999998</v>
      </c>
      <c r="AA50" s="16">
        <f>июль!AA50+авг!AA50+сент!AA50</f>
        <v>0</v>
      </c>
      <c r="AB50" s="16">
        <f>июль!AB50+авг!AB50+сент!AB50</f>
        <v>0</v>
      </c>
      <c r="AC50" s="16">
        <f>июль!AC50+авг!AC50+сент!AC50</f>
        <v>0</v>
      </c>
      <c r="AD50" s="16">
        <f>июль!AD50+авг!AD50+сент!AD50</f>
        <v>0</v>
      </c>
      <c r="AE50" s="16">
        <f>июль!AE50+авг!AE50+сент!AE50</f>
        <v>0</v>
      </c>
      <c r="AF50" s="16">
        <f>июль!AF50+авг!AF50+сент!AF50</f>
        <v>0</v>
      </c>
      <c r="AG50" s="16">
        <f>июль!AG50+авг!AG50+сент!AG50</f>
        <v>0</v>
      </c>
      <c r="AH50" s="16">
        <f>июль!AH50+авг!AH50+сент!AH50</f>
        <v>0</v>
      </c>
      <c r="AI50" s="16">
        <f>июль!AI50+авг!AI50+сент!AI50</f>
        <v>0</v>
      </c>
      <c r="AJ50" s="16">
        <f>июль!AJ50+авг!AJ50+сент!AJ50</f>
        <v>0</v>
      </c>
      <c r="AK50" s="16">
        <f>июль!AK50+авг!AK50+сент!AK50</f>
        <v>0</v>
      </c>
      <c r="AL50" s="16">
        <f>июль!AL50+авг!AL50+сент!AL50</f>
        <v>0</v>
      </c>
      <c r="AM50" s="16">
        <f>июль!AM50+авг!AM50+сент!AM50</f>
        <v>0</v>
      </c>
      <c r="AN50" s="16">
        <f>июль!AN50+авг!AN50+сент!AN50</f>
        <v>0</v>
      </c>
      <c r="AO50" s="16">
        <f>июль!AO50+авг!AO50+сент!AO50</f>
        <v>1</v>
      </c>
      <c r="AP50" s="16">
        <f>июль!AP50+авг!AP50+сент!AP50</f>
        <v>4.8380000000000001</v>
      </c>
      <c r="AQ50" s="16">
        <f>июль!AQ50+авг!AQ50+сент!AQ50</f>
        <v>11</v>
      </c>
      <c r="AR50" s="16">
        <f>июль!AR50+авг!AR50+сент!AR50</f>
        <v>19.378</v>
      </c>
      <c r="AS50" s="16">
        <f>июль!AS50+авг!AS50+сент!AS50</f>
        <v>0</v>
      </c>
      <c r="AT50" s="16">
        <f>июль!AT50+авг!AT50+сент!AT50</f>
        <v>0</v>
      </c>
      <c r="AU50" s="16">
        <f>июль!AU50+авг!AU50+сент!AU50</f>
        <v>0</v>
      </c>
      <c r="AV50" s="16">
        <f>июль!AV50+авг!AV50+сент!AV50</f>
        <v>0</v>
      </c>
      <c r="AW50" s="16">
        <f>июль!AW50+авг!AW50+сент!AW50</f>
        <v>0</v>
      </c>
      <c r="AX50" s="16">
        <f>июль!AX50+авг!AX50+сент!AX50</f>
        <v>0</v>
      </c>
      <c r="AY50" s="16">
        <f>июль!AY50+авг!AY50+сент!AY50</f>
        <v>0</v>
      </c>
      <c r="AZ50" s="16">
        <f>июль!AZ50+авг!AZ50+сент!AZ50</f>
        <v>0</v>
      </c>
      <c r="BA50" s="16">
        <f>июль!BA50+авг!BA50+сент!BA50</f>
        <v>0</v>
      </c>
      <c r="BB50" s="16">
        <f>июль!BB50+авг!BB50+сент!BB50</f>
        <v>0</v>
      </c>
      <c r="BC50" s="16">
        <f>июль!BC50+авг!BC50+сент!BC50</f>
        <v>0</v>
      </c>
      <c r="BD50" s="16">
        <f>июль!BD50+авг!BD50+сент!BD50</f>
        <v>0</v>
      </c>
      <c r="BE50" s="16">
        <f>июль!BE50+авг!BE50+сент!BE50</f>
        <v>230.947</v>
      </c>
      <c r="BF50" s="27">
        <f t="shared" si="1"/>
        <v>325.09899999999999</v>
      </c>
      <c r="BG50" s="61"/>
      <c r="BH50" s="17" t="e">
        <f t="shared" si="3"/>
        <v>#DIV/0!</v>
      </c>
      <c r="BI50" s="71">
        <v>17</v>
      </c>
      <c r="BJ50" s="16"/>
    </row>
    <row r="51" spans="1:85" ht="24.75" customHeight="1">
      <c r="A51" s="13">
        <v>45</v>
      </c>
      <c r="B51" s="14" t="s">
        <v>51</v>
      </c>
      <c r="C51" s="16">
        <f>июль!C51+авг!C51+сент!C51</f>
        <v>6</v>
      </c>
      <c r="D51" s="16">
        <f>июль!D51+авг!D51+сент!D51</f>
        <v>0.41</v>
      </c>
      <c r="E51" s="16">
        <f>июль!E51+авг!E51+сент!E51</f>
        <v>0</v>
      </c>
      <c r="F51" s="16">
        <f>июль!F51+авг!F51+сент!F51</f>
        <v>0</v>
      </c>
      <c r="G51" s="16">
        <f>июль!G51+авг!G51+сент!G51</f>
        <v>0</v>
      </c>
      <c r="H51" s="16">
        <f>июль!H51+авг!H51+сент!H51</f>
        <v>0</v>
      </c>
      <c r="I51" s="16">
        <f>июль!I51+авг!I51+сент!I51</f>
        <v>0</v>
      </c>
      <c r="J51" s="16">
        <f>июль!J51+авг!J51+сент!J51</f>
        <v>0</v>
      </c>
      <c r="K51" s="16">
        <f>июль!K51+авг!K51+сент!K51</f>
        <v>0</v>
      </c>
      <c r="L51" s="16">
        <f>июль!L51+авг!L51+сент!L51</f>
        <v>0</v>
      </c>
      <c r="M51" s="16">
        <f>июль!M51+авг!M51+сент!M51</f>
        <v>0</v>
      </c>
      <c r="N51" s="16">
        <f>июль!N51+авг!N51+сент!N51</f>
        <v>0</v>
      </c>
      <c r="O51" s="16">
        <f>июль!O51+авг!O51+сент!O51</f>
        <v>0</v>
      </c>
      <c r="P51" s="16">
        <f>июль!P51+авг!P51+сент!P51</f>
        <v>0</v>
      </c>
      <c r="Q51" s="16">
        <f>июль!Q51+авг!Q51+сент!Q51</f>
        <v>0</v>
      </c>
      <c r="R51" s="16">
        <f>июль!R51+авг!R51+сент!R51</f>
        <v>0</v>
      </c>
      <c r="S51" s="16">
        <f>июль!S51+авг!S51+сент!S51</f>
        <v>0</v>
      </c>
      <c r="T51" s="16">
        <f>июль!T51+авг!T51+сент!T51</f>
        <v>0</v>
      </c>
      <c r="U51" s="16">
        <f>июль!U51+авг!U51+сент!U51</f>
        <v>0</v>
      </c>
      <c r="V51" s="16">
        <f>июль!V51+авг!V51+сент!V51</f>
        <v>0</v>
      </c>
      <c r="W51" s="16">
        <f>июль!W51+авг!W51+сент!W51</f>
        <v>0</v>
      </c>
      <c r="X51" s="16">
        <f>июль!X51+авг!X51+сент!X51</f>
        <v>0</v>
      </c>
      <c r="Y51" s="16">
        <f>июль!Y51+авг!Y51+сент!Y51</f>
        <v>0</v>
      </c>
      <c r="Z51" s="16">
        <f>июль!Z51+авг!Z51+сент!Z51</f>
        <v>0</v>
      </c>
      <c r="AA51" s="16">
        <f>июль!AA51+авг!AA51+сент!AA51</f>
        <v>0</v>
      </c>
      <c r="AB51" s="16">
        <f>июль!AB51+авг!AB51+сент!AB51</f>
        <v>0</v>
      </c>
      <c r="AC51" s="16">
        <f>июль!AC51+авг!AC51+сент!AC51</f>
        <v>0</v>
      </c>
      <c r="AD51" s="16">
        <f>июль!AD51+авг!AD51+сент!AD51</f>
        <v>0</v>
      </c>
      <c r="AE51" s="16">
        <f>июль!AE51+авг!AE51+сент!AE51</f>
        <v>0</v>
      </c>
      <c r="AF51" s="16">
        <f>июль!AF51+авг!AF51+сент!AF51</f>
        <v>0</v>
      </c>
      <c r="AG51" s="16">
        <f>июль!AG51+авг!AG51+сент!AG51</f>
        <v>0</v>
      </c>
      <c r="AH51" s="16">
        <f>июль!AH51+авг!AH51+сент!AH51</f>
        <v>0</v>
      </c>
      <c r="AI51" s="16">
        <f>июль!AI51+авг!AI51+сент!AI51</f>
        <v>0</v>
      </c>
      <c r="AJ51" s="16">
        <f>июль!AJ51+авг!AJ51+сент!AJ51</f>
        <v>0</v>
      </c>
      <c r="AK51" s="16">
        <f>июль!AK51+авг!AK51+сент!AK51</f>
        <v>0</v>
      </c>
      <c r="AL51" s="16">
        <f>июль!AL51+авг!AL51+сент!AL51</f>
        <v>0</v>
      </c>
      <c r="AM51" s="16">
        <f>июль!AM51+авг!AM51+сент!AM51</f>
        <v>0</v>
      </c>
      <c r="AN51" s="16">
        <f>июль!AN51+авг!AN51+сент!AN51</f>
        <v>0</v>
      </c>
      <c r="AO51" s="16">
        <f>июль!AO51+авг!AO51+сент!AO51</f>
        <v>0</v>
      </c>
      <c r="AP51" s="16">
        <f>июль!AP51+авг!AP51+сент!AP51</f>
        <v>0</v>
      </c>
      <c r="AQ51" s="16">
        <f>июль!AQ51+авг!AQ51+сент!AQ51</f>
        <v>7</v>
      </c>
      <c r="AR51" s="16">
        <f>июль!AR51+авг!AR51+сент!AR51</f>
        <v>14.552</v>
      </c>
      <c r="AS51" s="16">
        <f>июль!AS51+авг!AS51+сент!AS51</f>
        <v>0</v>
      </c>
      <c r="AT51" s="16">
        <f>июль!AT51+авг!AT51+сент!AT51</f>
        <v>0</v>
      </c>
      <c r="AU51" s="16">
        <f>июль!AU51+авг!AU51+сент!AU51</f>
        <v>0</v>
      </c>
      <c r="AV51" s="16">
        <f>июль!AV51+авг!AV51+сент!AV51</f>
        <v>0</v>
      </c>
      <c r="AW51" s="16">
        <f>июль!AW51+авг!AW51+сент!AW51</f>
        <v>0</v>
      </c>
      <c r="AX51" s="16">
        <f>июль!AX51+авг!AX51+сент!AX51</f>
        <v>0</v>
      </c>
      <c r="AY51" s="16">
        <f>июль!AY51+авг!AY51+сент!AY51</f>
        <v>0</v>
      </c>
      <c r="AZ51" s="16">
        <f>июль!AZ51+авг!AZ51+сент!AZ51</f>
        <v>0</v>
      </c>
      <c r="BA51" s="16">
        <f>июль!BA51+авг!BA51+сент!BA51</f>
        <v>0</v>
      </c>
      <c r="BB51" s="16">
        <f>июль!BB51+авг!BB51+сент!BB51</f>
        <v>0</v>
      </c>
      <c r="BC51" s="16">
        <f>июль!BC51+авг!BC51+сент!BC51</f>
        <v>0</v>
      </c>
      <c r="BD51" s="16">
        <f>июль!BD51+авг!BD51+сент!BD51</f>
        <v>0</v>
      </c>
      <c r="BE51" s="16">
        <f>июль!BE51+авг!BE51+сент!BE51</f>
        <v>1.06</v>
      </c>
      <c r="BF51" s="27">
        <f t="shared" si="1"/>
        <v>16.021999999999998</v>
      </c>
      <c r="BG51" s="61"/>
      <c r="BH51" s="17" t="e">
        <f t="shared" si="3"/>
        <v>#DIV/0!</v>
      </c>
      <c r="BI51" s="71">
        <v>20</v>
      </c>
      <c r="BJ51" s="16"/>
    </row>
    <row r="52" spans="1:85" s="26" customFormat="1" ht="24.75" customHeight="1" thickBot="1">
      <c r="A52" s="19"/>
      <c r="B52" s="20" t="s">
        <v>42</v>
      </c>
      <c r="C52" s="19">
        <f>SUM(C33:C51)</f>
        <v>10</v>
      </c>
      <c r="D52" s="19">
        <f t="shared" ref="D52:P52" si="4">SUM(D33:D51)</f>
        <v>1.149</v>
      </c>
      <c r="E52" s="19">
        <f t="shared" si="4"/>
        <v>0</v>
      </c>
      <c r="F52" s="19">
        <f t="shared" si="4"/>
        <v>0</v>
      </c>
      <c r="G52" s="19">
        <f t="shared" si="4"/>
        <v>112.65</v>
      </c>
      <c r="H52" s="19">
        <f t="shared" si="4"/>
        <v>28.699000000000002</v>
      </c>
      <c r="I52" s="19">
        <f t="shared" si="4"/>
        <v>0</v>
      </c>
      <c r="J52" s="19">
        <f t="shared" si="4"/>
        <v>0</v>
      </c>
      <c r="K52" s="19">
        <f t="shared" si="4"/>
        <v>3</v>
      </c>
      <c r="L52" s="19">
        <f t="shared" si="4"/>
        <v>1.385</v>
      </c>
      <c r="M52" s="19">
        <f t="shared" si="4"/>
        <v>0</v>
      </c>
      <c r="N52" s="19">
        <f t="shared" si="4"/>
        <v>0</v>
      </c>
      <c r="O52" s="19">
        <f t="shared" si="4"/>
        <v>0</v>
      </c>
      <c r="P52" s="19">
        <f t="shared" si="4"/>
        <v>0</v>
      </c>
      <c r="Q52" s="19"/>
      <c r="R52" s="19">
        <f>SUM(R33:R51)</f>
        <v>297.18200000000002</v>
      </c>
      <c r="S52" s="19">
        <f t="shared" ref="S52:BE52" si="5">SUM(S33:S51)</f>
        <v>3</v>
      </c>
      <c r="T52" s="19">
        <f t="shared" si="5"/>
        <v>6.5440000000000005</v>
      </c>
      <c r="U52" s="19">
        <f t="shared" si="5"/>
        <v>1</v>
      </c>
      <c r="V52" s="19">
        <f t="shared" si="5"/>
        <v>17.315000000000001</v>
      </c>
      <c r="W52" s="19">
        <f t="shared" si="5"/>
        <v>18</v>
      </c>
      <c r="X52" s="19">
        <f t="shared" si="5"/>
        <v>49.302999999999997</v>
      </c>
      <c r="Y52" s="19">
        <f t="shared" si="5"/>
        <v>25</v>
      </c>
      <c r="Z52" s="19">
        <f t="shared" si="5"/>
        <v>49.29</v>
      </c>
      <c r="AA52" s="19">
        <f t="shared" si="5"/>
        <v>7</v>
      </c>
      <c r="AB52" s="19">
        <f t="shared" si="5"/>
        <v>11.555999999999999</v>
      </c>
      <c r="AC52" s="19">
        <f t="shared" si="5"/>
        <v>0</v>
      </c>
      <c r="AD52" s="19">
        <f t="shared" si="5"/>
        <v>0</v>
      </c>
      <c r="AE52" s="19">
        <f t="shared" si="5"/>
        <v>0</v>
      </c>
      <c r="AF52" s="19">
        <f t="shared" si="5"/>
        <v>0</v>
      </c>
      <c r="AG52" s="19">
        <f t="shared" si="5"/>
        <v>3</v>
      </c>
      <c r="AH52" s="19">
        <f t="shared" si="5"/>
        <v>5.1609999999999996</v>
      </c>
      <c r="AI52" s="19">
        <f t="shared" si="5"/>
        <v>3</v>
      </c>
      <c r="AJ52" s="19">
        <f t="shared" si="5"/>
        <v>5.835</v>
      </c>
      <c r="AK52" s="19">
        <f t="shared" si="5"/>
        <v>22</v>
      </c>
      <c r="AL52" s="19">
        <f t="shared" si="5"/>
        <v>28.620999999999999</v>
      </c>
      <c r="AM52" s="19">
        <f t="shared" si="5"/>
        <v>7</v>
      </c>
      <c r="AN52" s="19">
        <f t="shared" si="5"/>
        <v>6.609</v>
      </c>
      <c r="AO52" s="19">
        <f t="shared" si="5"/>
        <v>1</v>
      </c>
      <c r="AP52" s="19">
        <f t="shared" si="5"/>
        <v>4.8380000000000001</v>
      </c>
      <c r="AQ52" s="19">
        <f t="shared" si="5"/>
        <v>219</v>
      </c>
      <c r="AR52" s="19">
        <f t="shared" si="5"/>
        <v>321.21199999999999</v>
      </c>
      <c r="AS52" s="19">
        <f t="shared" si="5"/>
        <v>0</v>
      </c>
      <c r="AT52" s="19">
        <f t="shared" si="5"/>
        <v>0</v>
      </c>
      <c r="AU52" s="19">
        <f t="shared" si="5"/>
        <v>8</v>
      </c>
      <c r="AV52" s="19">
        <f t="shared" si="5"/>
        <v>0.79300000000000004</v>
      </c>
      <c r="AW52" s="19">
        <f t="shared" si="5"/>
        <v>47</v>
      </c>
      <c r="AX52" s="19">
        <f t="shared" si="5"/>
        <v>39.72</v>
      </c>
      <c r="AY52" s="19">
        <f t="shared" si="5"/>
        <v>0</v>
      </c>
      <c r="AZ52" s="19">
        <f t="shared" si="5"/>
        <v>0</v>
      </c>
      <c r="BA52" s="19">
        <f t="shared" si="5"/>
        <v>0</v>
      </c>
      <c r="BB52" s="19">
        <f t="shared" si="5"/>
        <v>0</v>
      </c>
      <c r="BC52" s="19">
        <f t="shared" si="5"/>
        <v>0</v>
      </c>
      <c r="BD52" s="19">
        <f t="shared" si="5"/>
        <v>0</v>
      </c>
      <c r="BE52" s="19">
        <f t="shared" si="5"/>
        <v>270.79700000000003</v>
      </c>
      <c r="BF52" s="24">
        <f>SUM(BF33:BF51)</f>
        <v>1146.0089999999998</v>
      </c>
      <c r="BG52" s="57">
        <f>SUM(BG33:BG51)</f>
        <v>0</v>
      </c>
      <c r="BH52" s="17" t="e">
        <f t="shared" si="3"/>
        <v>#DIV/0!</v>
      </c>
      <c r="BI52" s="71"/>
      <c r="BJ52" s="16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</row>
    <row r="53" spans="1:85" s="9" customFormat="1" ht="61.5" customHeight="1">
      <c r="A53" s="7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100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 t="s">
        <v>98</v>
      </c>
      <c r="BD53" s="175"/>
      <c r="BE53" s="5" t="s">
        <v>59</v>
      </c>
      <c r="BF53" s="6" t="s">
        <v>60</v>
      </c>
      <c r="BG53" s="7" t="s">
        <v>61</v>
      </c>
      <c r="BH53" s="7" t="s">
        <v>96</v>
      </c>
      <c r="BI53" s="67" t="s">
        <v>62</v>
      </c>
      <c r="BJ53" s="8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</row>
    <row r="54" spans="1:85" s="9" customFormat="1" ht="20.25" customHeight="1" thickBot="1">
      <c r="A54" s="7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8"/>
      <c r="BJ54" s="68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</row>
    <row r="55" spans="1:85" ht="21.75" customHeight="1">
      <c r="A55" s="14">
        <v>1</v>
      </c>
      <c r="B55" s="14" t="s">
        <v>133</v>
      </c>
      <c r="C55" s="16">
        <f>июль!C55+авг!C55+сент!C55</f>
        <v>1.2</v>
      </c>
      <c r="D55" s="16">
        <f>июль!D55+авг!D55+сент!D55</f>
        <v>0.65900000000000003</v>
      </c>
      <c r="E55" s="16">
        <f>июль!E55+авг!E55+сент!E55</f>
        <v>0</v>
      </c>
      <c r="F55" s="16">
        <f>июль!F55+авг!F55+сент!F55</f>
        <v>0</v>
      </c>
      <c r="G55" s="16">
        <f>июль!G55+авг!G55+сент!G55</f>
        <v>0</v>
      </c>
      <c r="H55" s="16">
        <f>июль!H55+авг!H55+сент!H55</f>
        <v>0</v>
      </c>
      <c r="I55" s="16">
        <f>июль!I55+авг!I55+сент!I55</f>
        <v>0</v>
      </c>
      <c r="J55" s="16">
        <f>июль!J55+авг!J55+сент!J55</f>
        <v>0</v>
      </c>
      <c r="K55" s="16">
        <f>июль!K55+авг!K55+сент!K55</f>
        <v>0</v>
      </c>
      <c r="L55" s="16">
        <f>июль!L55+авг!L55+сент!L55</f>
        <v>0</v>
      </c>
      <c r="M55" s="16">
        <f>июль!M55+авг!M55+сент!M55</f>
        <v>0</v>
      </c>
      <c r="N55" s="16">
        <f>июль!N55+авг!N55+сент!N55</f>
        <v>0</v>
      </c>
      <c r="O55" s="16">
        <f>июль!O55+авг!O55+сент!O55</f>
        <v>1</v>
      </c>
      <c r="P55" s="16">
        <f>июль!P55+авг!P55+сент!P55</f>
        <v>2.2799999999999998</v>
      </c>
      <c r="Q55" s="16">
        <f>июль!Q55+авг!Q55+сент!Q55</f>
        <v>0</v>
      </c>
      <c r="R55" s="16">
        <f>июль!R55+авг!R55+сент!R55</f>
        <v>0</v>
      </c>
      <c r="S55" s="16">
        <f>июль!S55+авг!S55+сент!S55</f>
        <v>0</v>
      </c>
      <c r="T55" s="16">
        <f>июль!T55+авг!T55+сент!T55</f>
        <v>0</v>
      </c>
      <c r="U55" s="16">
        <f>июль!U55+авг!U55+сент!U55</f>
        <v>0</v>
      </c>
      <c r="V55" s="16">
        <f>июль!V55+авг!V55+сент!V55</f>
        <v>0</v>
      </c>
      <c r="W55" s="16">
        <f>июль!W55+авг!W55+сент!W55</f>
        <v>0</v>
      </c>
      <c r="X55" s="16">
        <f>июль!X55+авг!X55+сент!X55</f>
        <v>0</v>
      </c>
      <c r="Y55" s="16">
        <f>июль!Y55+авг!Y55+сент!Y55</f>
        <v>0</v>
      </c>
      <c r="Z55" s="16">
        <f>июль!Z55+авг!Z55+сент!Z55</f>
        <v>0</v>
      </c>
      <c r="AA55" s="16">
        <f>июль!AA55+авг!AA55+сент!AA55</f>
        <v>0</v>
      </c>
      <c r="AB55" s="16">
        <f>июль!AB55+авг!AB55+сент!AB55</f>
        <v>0</v>
      </c>
      <c r="AC55" s="16">
        <f>июль!AC55+авг!AC55+сент!AC55</f>
        <v>0</v>
      </c>
      <c r="AD55" s="16">
        <f>июль!AD55+авг!AD55+сент!AD55</f>
        <v>0</v>
      </c>
      <c r="AE55" s="16">
        <f>июль!AE55+авг!AE55+сент!AE55</f>
        <v>0</v>
      </c>
      <c r="AF55" s="16">
        <f>июль!AF55+авг!AF55+сент!AF55</f>
        <v>0</v>
      </c>
      <c r="AG55" s="16">
        <f>июль!AG55+авг!AG55+сент!AG55</f>
        <v>0</v>
      </c>
      <c r="AH55" s="16">
        <f>июль!AH55+авг!AH55+сент!AH55</f>
        <v>0</v>
      </c>
      <c r="AI55" s="16">
        <f>июль!AI55+авг!AI55+сент!AI55</f>
        <v>0</v>
      </c>
      <c r="AJ55" s="16">
        <f>июль!AJ55+авг!AJ55+сент!AJ55</f>
        <v>0</v>
      </c>
      <c r="AK55" s="16">
        <f>июль!AK55+авг!AK55+сент!AK55</f>
        <v>0</v>
      </c>
      <c r="AL55" s="16">
        <f>июль!AL55+авг!AL55+сент!AL55</f>
        <v>0</v>
      </c>
      <c r="AM55" s="16">
        <f>июль!AM55+авг!AM55+сент!AM55</f>
        <v>0</v>
      </c>
      <c r="AN55" s="16">
        <f>июль!AN55+авг!AN55+сент!AN55</f>
        <v>0</v>
      </c>
      <c r="AO55" s="16">
        <f>июль!AO55+авг!AO55+сент!AO55</f>
        <v>0</v>
      </c>
      <c r="AP55" s="16">
        <f>июль!AP55+авг!AP55+сент!AP55</f>
        <v>0</v>
      </c>
      <c r="AQ55" s="16">
        <f>июль!AQ55+авг!AQ55+сент!AQ55</f>
        <v>20</v>
      </c>
      <c r="AR55" s="16">
        <f>июль!AR55+авг!AR55+сент!AR55</f>
        <v>32.247999999999998</v>
      </c>
      <c r="AS55" s="16">
        <f>июль!AS55+авг!AS55+сент!AS55</f>
        <v>0</v>
      </c>
      <c r="AT55" s="16">
        <f>июль!AT55+авг!AT55+сент!AT55</f>
        <v>0</v>
      </c>
      <c r="AU55" s="16">
        <f>июль!AU55+авг!AU55+сент!AU55</f>
        <v>0</v>
      </c>
      <c r="AV55" s="16">
        <f>июль!AV55+авг!AV55+сент!AV55</f>
        <v>0</v>
      </c>
      <c r="AW55" s="16">
        <f>июль!AW55+авг!AW55+сент!AW55</f>
        <v>0</v>
      </c>
      <c r="AX55" s="16">
        <f>июль!AX55+авг!AX55+сент!AX55</f>
        <v>0</v>
      </c>
      <c r="AY55" s="16">
        <f>июль!AY55+авг!AY55+сент!AY55</f>
        <v>0</v>
      </c>
      <c r="AZ55" s="16">
        <f>июль!AZ55+авг!AZ55+сент!AZ55</f>
        <v>0</v>
      </c>
      <c r="BA55" s="16">
        <f>июль!BA55+авг!BA55+сент!BA55</f>
        <v>0</v>
      </c>
      <c r="BB55" s="16">
        <f>июль!BB55+авг!BB55+сент!BB55</f>
        <v>0</v>
      </c>
      <c r="BC55" s="16">
        <f>июль!BC55+авг!BC55+сент!BC55</f>
        <v>0</v>
      </c>
      <c r="BD55" s="16">
        <f>июль!BD55+авг!BD55+сент!BD55</f>
        <v>0</v>
      </c>
      <c r="BE55" s="16">
        <f>июль!BE55+авг!BE55+сент!BE55</f>
        <v>1.7439999999999998</v>
      </c>
      <c r="BF55" s="17">
        <f t="shared" si="1"/>
        <v>36.930999999999997</v>
      </c>
      <c r="BG55" s="83">
        <v>393.34500000000003</v>
      </c>
      <c r="BH55" s="17">
        <f t="shared" ref="BH55:BH81" si="6">BF55*100/BG55</f>
        <v>9.3889588020694301</v>
      </c>
      <c r="BI55" s="72">
        <v>15</v>
      </c>
      <c r="BJ55" s="68"/>
    </row>
    <row r="56" spans="1:85" ht="21.75" customHeight="1">
      <c r="A56" s="14">
        <v>2</v>
      </c>
      <c r="B56" s="14" t="s">
        <v>134</v>
      </c>
      <c r="C56" s="16">
        <f>июль!C56+авг!C56+сент!C56</f>
        <v>3</v>
      </c>
      <c r="D56" s="16">
        <f>июль!D56+авг!D56+сент!D56</f>
        <v>1.6479999999999999</v>
      </c>
      <c r="E56" s="16">
        <f>июль!E56+авг!E56+сент!E56</f>
        <v>0</v>
      </c>
      <c r="F56" s="16">
        <f>июль!F56+авг!F56+сент!F56</f>
        <v>0</v>
      </c>
      <c r="G56" s="16">
        <f>июль!G56+авг!G56+сент!G56</f>
        <v>0</v>
      </c>
      <c r="H56" s="16">
        <f>июль!H56+авг!H56+сент!H56</f>
        <v>0</v>
      </c>
      <c r="I56" s="16">
        <f>июль!I56+авг!I56+сент!I56</f>
        <v>0</v>
      </c>
      <c r="J56" s="16">
        <f>июль!J56+авг!J56+сент!J56</f>
        <v>0</v>
      </c>
      <c r="K56" s="16">
        <f>июль!K56+авг!K56+сент!K56</f>
        <v>0</v>
      </c>
      <c r="L56" s="16">
        <f>июль!L56+авг!L56+сент!L56</f>
        <v>0</v>
      </c>
      <c r="M56" s="16">
        <f>июль!M56+авг!M56+сент!M56</f>
        <v>0</v>
      </c>
      <c r="N56" s="16">
        <f>июль!N56+авг!N56+сент!N56</f>
        <v>0</v>
      </c>
      <c r="O56" s="16">
        <f>июль!O56+авг!O56+сент!O56</f>
        <v>0</v>
      </c>
      <c r="P56" s="16">
        <f>июль!P56+авг!P56+сент!P56</f>
        <v>0</v>
      </c>
      <c r="Q56" s="16">
        <f>июль!Q56+авг!Q56+сент!Q56</f>
        <v>0</v>
      </c>
      <c r="R56" s="16">
        <f>июль!R56+авг!R56+сент!R56</f>
        <v>0</v>
      </c>
      <c r="S56" s="16">
        <f>июль!S56+авг!S56+сент!S56</f>
        <v>0</v>
      </c>
      <c r="T56" s="16">
        <f>июль!T56+авг!T56+сент!T56</f>
        <v>0</v>
      </c>
      <c r="U56" s="16">
        <f>июль!U56+авг!U56+сент!U56</f>
        <v>0</v>
      </c>
      <c r="V56" s="16">
        <f>июль!V56+авг!V56+сент!V56</f>
        <v>0</v>
      </c>
      <c r="W56" s="16">
        <f>июль!W56+авг!W56+сент!W56</f>
        <v>0</v>
      </c>
      <c r="X56" s="16">
        <f>июль!X56+авг!X56+сент!X56</f>
        <v>0</v>
      </c>
      <c r="Y56" s="16">
        <f>июль!Y56+авг!Y56+сент!Y56</f>
        <v>0</v>
      </c>
      <c r="Z56" s="16">
        <f>июль!Z56+авг!Z56+сент!Z56</f>
        <v>0</v>
      </c>
      <c r="AA56" s="16">
        <f>июль!AA56+авг!AA56+сент!AA56</f>
        <v>8</v>
      </c>
      <c r="AB56" s="16">
        <f>июль!AB56+авг!AB56+сент!AB56</f>
        <v>1.478</v>
      </c>
      <c r="AC56" s="16">
        <f>июль!AC56+авг!AC56+сент!AC56</f>
        <v>0</v>
      </c>
      <c r="AD56" s="16">
        <f>июль!AD56+авг!AD56+сент!AD56</f>
        <v>0</v>
      </c>
      <c r="AE56" s="16">
        <f>июль!AE56+авг!AE56+сент!AE56</f>
        <v>0</v>
      </c>
      <c r="AF56" s="16">
        <f>июль!AF56+авг!AF56+сент!AF56</f>
        <v>0</v>
      </c>
      <c r="AG56" s="16">
        <f>июль!AG56+авг!AG56+сент!AG56</f>
        <v>0</v>
      </c>
      <c r="AH56" s="16">
        <f>июль!AH56+авг!AH56+сент!AH56</f>
        <v>0</v>
      </c>
      <c r="AI56" s="16">
        <f>июль!AI56+авг!AI56+сент!AI56</f>
        <v>0</v>
      </c>
      <c r="AJ56" s="16">
        <f>июль!AJ56+авг!AJ56+сент!AJ56</f>
        <v>0</v>
      </c>
      <c r="AK56" s="16">
        <f>июль!AK56+авг!AK56+сент!AK56</f>
        <v>0</v>
      </c>
      <c r="AL56" s="16">
        <f>июль!AL56+авг!AL56+сент!AL56</f>
        <v>0</v>
      </c>
      <c r="AM56" s="16">
        <f>июль!AM56+авг!AM56+сент!AM56</f>
        <v>7</v>
      </c>
      <c r="AN56" s="16">
        <f>июль!AN56+авг!AN56+сент!AN56</f>
        <v>14.488</v>
      </c>
      <c r="AO56" s="16">
        <f>июль!AO56+авг!AO56+сент!AO56</f>
        <v>0</v>
      </c>
      <c r="AP56" s="16">
        <f>июль!AP56+авг!AP56+сент!AP56</f>
        <v>0</v>
      </c>
      <c r="AQ56" s="16">
        <f>июль!AQ56+авг!AQ56+сент!AQ56</f>
        <v>40</v>
      </c>
      <c r="AR56" s="16">
        <f>июль!AR56+авг!AR56+сент!AR56</f>
        <v>60.852999999999994</v>
      </c>
      <c r="AS56" s="16">
        <f>июль!AS56+авг!AS56+сент!AS56</f>
        <v>0</v>
      </c>
      <c r="AT56" s="16">
        <f>июль!AT56+авг!AT56+сент!AT56</f>
        <v>0</v>
      </c>
      <c r="AU56" s="16">
        <f>июль!AU56+авг!AU56+сент!AU56</f>
        <v>0</v>
      </c>
      <c r="AV56" s="16">
        <f>июль!AV56+авг!AV56+сент!AV56</f>
        <v>0</v>
      </c>
      <c r="AW56" s="16">
        <f>июль!AW56+авг!AW56+сент!AW56</f>
        <v>0</v>
      </c>
      <c r="AX56" s="16">
        <f>июль!AX56+авг!AX56+сент!AX56</f>
        <v>0</v>
      </c>
      <c r="AY56" s="16">
        <f>июль!AY56+авг!AY56+сент!AY56</f>
        <v>0</v>
      </c>
      <c r="AZ56" s="16">
        <f>июль!AZ56+авг!AZ56+сент!AZ56</f>
        <v>0</v>
      </c>
      <c r="BA56" s="16">
        <f>июль!BA56+авг!BA56+сент!BA56</f>
        <v>0</v>
      </c>
      <c r="BB56" s="16">
        <f>июль!BB56+авг!BB56+сент!BB56</f>
        <v>0</v>
      </c>
      <c r="BC56" s="16">
        <f>июль!BC56+авг!BC56+сент!BC56</f>
        <v>0</v>
      </c>
      <c r="BD56" s="16">
        <f>июль!BD56+авг!BD56+сент!BD56</f>
        <v>0</v>
      </c>
      <c r="BE56" s="16">
        <f>июль!BE56+авг!BE56+сент!BE56</f>
        <v>4.7480000000000002</v>
      </c>
      <c r="BF56" s="17">
        <f t="shared" si="1"/>
        <v>83.215000000000003</v>
      </c>
      <c r="BG56" s="83"/>
      <c r="BH56" s="17" t="e">
        <f t="shared" si="6"/>
        <v>#DIV/0!</v>
      </c>
      <c r="BI56" s="71" t="s">
        <v>76</v>
      </c>
      <c r="BJ56" s="16"/>
    </row>
    <row r="57" spans="1:85" ht="21.75" customHeight="1">
      <c r="A57" s="14">
        <v>3</v>
      </c>
      <c r="B57" s="14" t="s">
        <v>135</v>
      </c>
      <c r="C57" s="16">
        <f>июль!C57+авг!C57+сент!C57</f>
        <v>0.4</v>
      </c>
      <c r="D57" s="16">
        <f>июль!D57+авг!D57+сент!D57</f>
        <v>0.22</v>
      </c>
      <c r="E57" s="16">
        <f>июль!E57+авг!E57+сент!E57</f>
        <v>0</v>
      </c>
      <c r="F57" s="16">
        <f>июль!F57+авг!F57+сент!F57</f>
        <v>0</v>
      </c>
      <c r="G57" s="16">
        <f>июль!G57+авг!G57+сент!G57</f>
        <v>0</v>
      </c>
      <c r="H57" s="16">
        <f>июль!H57+авг!H57+сент!H57</f>
        <v>0</v>
      </c>
      <c r="I57" s="16">
        <f>июль!I57+авг!I57+сент!I57</f>
        <v>0</v>
      </c>
      <c r="J57" s="16">
        <f>июль!J57+авг!J57+сент!J57</f>
        <v>0</v>
      </c>
      <c r="K57" s="16">
        <f>июль!K57+авг!K57+сент!K57</f>
        <v>0</v>
      </c>
      <c r="L57" s="16">
        <f>июль!L57+авг!L57+сент!L57</f>
        <v>0</v>
      </c>
      <c r="M57" s="16">
        <f>июль!M57+авг!M57+сент!M57</f>
        <v>0</v>
      </c>
      <c r="N57" s="16">
        <f>июль!N57+авг!N57+сент!N57</f>
        <v>0</v>
      </c>
      <c r="O57" s="16">
        <f>июль!O57+авг!O57+сент!O57</f>
        <v>0</v>
      </c>
      <c r="P57" s="16">
        <f>июль!P57+авг!P57+сент!P57</f>
        <v>0</v>
      </c>
      <c r="Q57" s="16">
        <f>июль!Q57+авг!Q57+сент!Q57</f>
        <v>0</v>
      </c>
      <c r="R57" s="16">
        <f>июль!R57+авг!R57+сент!R57</f>
        <v>0</v>
      </c>
      <c r="S57" s="16">
        <f>июль!S57+авг!S57+сент!S57</f>
        <v>2</v>
      </c>
      <c r="T57" s="16">
        <f>июль!T57+авг!T57+сент!T57</f>
        <v>2.3889999999999998</v>
      </c>
      <c r="U57" s="16">
        <f>июль!U57+авг!U57+сент!U57</f>
        <v>0</v>
      </c>
      <c r="V57" s="16">
        <f>июль!V57+авг!V57+сент!V57</f>
        <v>0</v>
      </c>
      <c r="W57" s="16">
        <f>июль!W57+авг!W57+сент!W57</f>
        <v>2</v>
      </c>
      <c r="X57" s="16">
        <f>июль!X57+авг!X57+сент!X57</f>
        <v>5.28</v>
      </c>
      <c r="Y57" s="16">
        <f>июль!Y57+авг!Y57+сент!Y57</f>
        <v>0</v>
      </c>
      <c r="Z57" s="16">
        <f>июль!Z57+авг!Z57+сент!Z57</f>
        <v>0</v>
      </c>
      <c r="AA57" s="16">
        <f>июль!AA57+авг!AA57+сент!AA57</f>
        <v>0.7</v>
      </c>
      <c r="AB57" s="16">
        <f>июль!AB57+авг!AB57+сент!AB57</f>
        <v>0.61199999999999999</v>
      </c>
      <c r="AC57" s="16">
        <f>июль!AC57+авг!AC57+сент!AC57</f>
        <v>0</v>
      </c>
      <c r="AD57" s="16">
        <f>июль!AD57+авг!AD57+сент!AD57</f>
        <v>0</v>
      </c>
      <c r="AE57" s="16">
        <f>июль!AE57+авг!AE57+сент!AE57</f>
        <v>0</v>
      </c>
      <c r="AF57" s="16">
        <f>июль!AF57+авг!AF57+сент!AF57</f>
        <v>0</v>
      </c>
      <c r="AG57" s="16">
        <f>июль!AG57+авг!AG57+сент!AG57</f>
        <v>0</v>
      </c>
      <c r="AH57" s="16">
        <f>июль!AH57+авг!AH57+сент!AH57</f>
        <v>0</v>
      </c>
      <c r="AI57" s="16">
        <f>июль!AI57+авг!AI57+сент!AI57</f>
        <v>0</v>
      </c>
      <c r="AJ57" s="16">
        <f>июль!AJ57+авг!AJ57+сент!AJ57</f>
        <v>0</v>
      </c>
      <c r="AK57" s="16">
        <f>июль!AK57+авг!AK57+сент!AK57</f>
        <v>0</v>
      </c>
      <c r="AL57" s="16">
        <f>июль!AL57+авг!AL57+сент!AL57</f>
        <v>0</v>
      </c>
      <c r="AM57" s="16">
        <f>июль!AM57+авг!AM57+сент!AM57</f>
        <v>0</v>
      </c>
      <c r="AN57" s="16">
        <f>июль!AN57+авг!AN57+сент!AN57</f>
        <v>0</v>
      </c>
      <c r="AO57" s="16">
        <f>июль!AO57+авг!AO57+сент!AO57</f>
        <v>0</v>
      </c>
      <c r="AP57" s="16">
        <f>июль!AP57+авг!AP57+сент!AP57</f>
        <v>0</v>
      </c>
      <c r="AQ57" s="16">
        <f>июль!AQ57+авг!AQ57+сент!AQ57</f>
        <v>25</v>
      </c>
      <c r="AR57" s="16">
        <f>июль!AR57+авг!AR57+сент!AR57</f>
        <v>33.320999999999998</v>
      </c>
      <c r="AS57" s="16">
        <f>июль!AS57+авг!AS57+сент!AS57</f>
        <v>0</v>
      </c>
      <c r="AT57" s="16">
        <f>июль!AT57+авг!AT57+сент!AT57</f>
        <v>0</v>
      </c>
      <c r="AU57" s="16">
        <f>июль!AU57+авг!AU57+сент!AU57</f>
        <v>0</v>
      </c>
      <c r="AV57" s="16">
        <f>июль!AV57+авг!AV57+сент!AV57</f>
        <v>0</v>
      </c>
      <c r="AW57" s="16">
        <f>июль!AW57+авг!AW57+сент!AW57</f>
        <v>0</v>
      </c>
      <c r="AX57" s="16">
        <f>июль!AX57+авг!AX57+сент!AX57</f>
        <v>0</v>
      </c>
      <c r="AY57" s="16">
        <f>июль!AY57+авг!AY57+сент!AY57</f>
        <v>0</v>
      </c>
      <c r="AZ57" s="16">
        <f>июль!AZ57+авг!AZ57+сент!AZ57</f>
        <v>0</v>
      </c>
      <c r="BA57" s="16">
        <f>июль!BA57+авг!BA57+сент!BA57</f>
        <v>0</v>
      </c>
      <c r="BB57" s="16">
        <f>июль!BB57+авг!BB57+сент!BB57</f>
        <v>0</v>
      </c>
      <c r="BC57" s="16">
        <f>июль!BC57+авг!BC57+сент!BC57</f>
        <v>0</v>
      </c>
      <c r="BD57" s="16">
        <f>июль!BD57+авг!BD57+сент!BD57</f>
        <v>0</v>
      </c>
      <c r="BE57" s="16">
        <f>июль!BE57+авг!BE57+сент!BE57</f>
        <v>2.1</v>
      </c>
      <c r="BF57" s="17">
        <f t="shared" si="1"/>
        <v>43.921999999999997</v>
      </c>
      <c r="BG57" s="83"/>
      <c r="BH57" s="17" t="e">
        <f t="shared" si="6"/>
        <v>#DIV/0!</v>
      </c>
      <c r="BI57" s="71" t="s">
        <v>77</v>
      </c>
      <c r="BJ57" s="16"/>
    </row>
    <row r="58" spans="1:85" ht="21.75" customHeight="1">
      <c r="A58" s="14">
        <v>4</v>
      </c>
      <c r="B58" s="14" t="s">
        <v>136</v>
      </c>
      <c r="C58" s="16">
        <f>июль!C58+авг!C58+сент!C58</f>
        <v>0</v>
      </c>
      <c r="D58" s="16">
        <f>июль!D58+авг!D58+сент!D58</f>
        <v>0</v>
      </c>
      <c r="E58" s="16">
        <f>июль!E58+авг!E58+сент!E58</f>
        <v>0</v>
      </c>
      <c r="F58" s="16">
        <f>июль!F58+авг!F58+сент!F58</f>
        <v>0</v>
      </c>
      <c r="G58" s="16">
        <f>июль!G58+авг!G58+сент!G58</f>
        <v>0</v>
      </c>
      <c r="H58" s="16">
        <f>июль!H58+авг!H58+сент!H58</f>
        <v>0</v>
      </c>
      <c r="I58" s="16">
        <f>июль!I58+авг!I58+сент!I58</f>
        <v>0</v>
      </c>
      <c r="J58" s="16">
        <f>июль!J58+авг!J58+сент!J58</f>
        <v>0</v>
      </c>
      <c r="K58" s="16">
        <f>июль!K58+авг!K58+сент!K58</f>
        <v>0</v>
      </c>
      <c r="L58" s="16">
        <f>июль!L58+авг!L58+сент!L58</f>
        <v>0</v>
      </c>
      <c r="M58" s="16">
        <f>июль!M58+авг!M58+сент!M58</f>
        <v>0</v>
      </c>
      <c r="N58" s="16">
        <f>июль!N58+авг!N58+сент!N58</f>
        <v>0</v>
      </c>
      <c r="O58" s="16">
        <f>июль!O58+авг!O58+сент!O58</f>
        <v>0</v>
      </c>
      <c r="P58" s="16">
        <f>июль!P58+авг!P58+сент!P58</f>
        <v>0</v>
      </c>
      <c r="Q58" s="16">
        <f>июль!Q58+авг!Q58+сент!Q58</f>
        <v>0</v>
      </c>
      <c r="R58" s="16">
        <f>июль!R58+авг!R58+сент!R58</f>
        <v>0</v>
      </c>
      <c r="S58" s="16">
        <f>июль!S58+авг!S58+сент!S58</f>
        <v>0</v>
      </c>
      <c r="T58" s="16">
        <f>июль!T58+авг!T58+сент!T58</f>
        <v>0</v>
      </c>
      <c r="U58" s="16">
        <f>июль!U58+авг!U58+сент!U58</f>
        <v>0</v>
      </c>
      <c r="V58" s="16">
        <f>июль!V58+авг!V58+сент!V58</f>
        <v>0</v>
      </c>
      <c r="W58" s="16">
        <f>июль!W58+авг!W58+сент!W58</f>
        <v>0</v>
      </c>
      <c r="X58" s="16">
        <f>июль!X58+авг!X58+сент!X58</f>
        <v>0</v>
      </c>
      <c r="Y58" s="16">
        <f>июль!Y58+авг!Y58+сент!Y58</f>
        <v>0</v>
      </c>
      <c r="Z58" s="16">
        <f>июль!Z58+авг!Z58+сент!Z58</f>
        <v>0</v>
      </c>
      <c r="AA58" s="16">
        <f>июль!AA58+авг!AA58+сент!AA58</f>
        <v>0</v>
      </c>
      <c r="AB58" s="16">
        <f>июль!AB58+авг!AB58+сент!AB58</f>
        <v>0</v>
      </c>
      <c r="AC58" s="16">
        <f>июль!AC58+авг!AC58+сент!AC58</f>
        <v>0</v>
      </c>
      <c r="AD58" s="16">
        <f>июль!AD58+авг!AD58+сент!AD58</f>
        <v>0</v>
      </c>
      <c r="AE58" s="16">
        <f>июль!AE58+авг!AE58+сент!AE58</f>
        <v>0</v>
      </c>
      <c r="AF58" s="16">
        <f>июль!AF58+авг!AF58+сент!AF58</f>
        <v>0</v>
      </c>
      <c r="AG58" s="16">
        <f>июль!AG58+авг!AG58+сент!AG58</f>
        <v>0</v>
      </c>
      <c r="AH58" s="16">
        <f>июль!AH58+авг!AH58+сент!AH58</f>
        <v>0</v>
      </c>
      <c r="AI58" s="16">
        <f>июль!AI58+авг!AI58+сент!AI58</f>
        <v>0</v>
      </c>
      <c r="AJ58" s="16">
        <f>июль!AJ58+авг!AJ58+сент!AJ58</f>
        <v>0</v>
      </c>
      <c r="AK58" s="16">
        <f>июль!AK58+авг!AK58+сент!AK58</f>
        <v>0</v>
      </c>
      <c r="AL58" s="16">
        <f>июль!AL58+авг!AL58+сент!AL58</f>
        <v>0</v>
      </c>
      <c r="AM58" s="16">
        <f>июль!AM58+авг!AM58+сент!AM58</f>
        <v>0</v>
      </c>
      <c r="AN58" s="16">
        <f>июль!AN58+авг!AN58+сент!AN58</f>
        <v>0</v>
      </c>
      <c r="AO58" s="16">
        <f>июль!AO58+авг!AO58+сент!AO58</f>
        <v>0</v>
      </c>
      <c r="AP58" s="16">
        <f>июль!AP58+авг!AP58+сент!AP58</f>
        <v>0</v>
      </c>
      <c r="AQ58" s="16">
        <f>июль!AQ58+авг!AQ58+сент!AQ58</f>
        <v>17</v>
      </c>
      <c r="AR58" s="16">
        <f>июль!AR58+авг!AR58+сент!AR58</f>
        <v>21.984000000000002</v>
      </c>
      <c r="AS58" s="16">
        <f>июль!AS58+авг!AS58+сент!AS58</f>
        <v>0</v>
      </c>
      <c r="AT58" s="16">
        <f>июль!AT58+авг!AT58+сент!AT58</f>
        <v>0</v>
      </c>
      <c r="AU58" s="16">
        <f>июль!AU58+авг!AU58+сент!AU58</f>
        <v>0</v>
      </c>
      <c r="AV58" s="16">
        <f>июль!AV58+авг!AV58+сент!AV58</f>
        <v>0</v>
      </c>
      <c r="AW58" s="16">
        <f>июль!AW58+авг!AW58+сент!AW58</f>
        <v>0</v>
      </c>
      <c r="AX58" s="16">
        <f>июль!AX58+авг!AX58+сент!AX58</f>
        <v>0</v>
      </c>
      <c r="AY58" s="16">
        <f>июль!AY58+авг!AY58+сент!AY58</f>
        <v>0</v>
      </c>
      <c r="AZ58" s="16">
        <f>июль!AZ58+авг!AZ58+сент!AZ58</f>
        <v>0</v>
      </c>
      <c r="BA58" s="16">
        <f>июль!BA58+авг!BA58+сент!BA58</f>
        <v>0</v>
      </c>
      <c r="BB58" s="16">
        <f>июль!BB58+авг!BB58+сент!BB58</f>
        <v>0</v>
      </c>
      <c r="BC58" s="16">
        <f>июль!BC58+авг!BC58+сент!BC58</f>
        <v>0</v>
      </c>
      <c r="BD58" s="16">
        <f>июль!BD58+авг!BD58+сент!BD58</f>
        <v>0</v>
      </c>
      <c r="BE58" s="16">
        <f>июль!BE58+авг!BE58+сент!BE58</f>
        <v>1.8839999999999999</v>
      </c>
      <c r="BF58" s="27">
        <f t="shared" si="1"/>
        <v>23.868000000000002</v>
      </c>
      <c r="BG58" s="83"/>
      <c r="BH58" s="17" t="e">
        <f t="shared" si="6"/>
        <v>#DIV/0!</v>
      </c>
      <c r="BI58" s="71" t="s">
        <v>78</v>
      </c>
      <c r="BJ58" s="16"/>
    </row>
    <row r="59" spans="1:85" ht="21.75" customHeight="1">
      <c r="A59" s="14">
        <v>5</v>
      </c>
      <c r="B59" s="14" t="s">
        <v>137</v>
      </c>
      <c r="C59" s="16">
        <f>июль!C59+авг!C59+сент!C59</f>
        <v>0</v>
      </c>
      <c r="D59" s="16">
        <f>июль!D59+авг!D59+сент!D59</f>
        <v>0</v>
      </c>
      <c r="E59" s="16">
        <f>июль!E59+авг!E59+сент!E59</f>
        <v>0</v>
      </c>
      <c r="F59" s="16">
        <f>июль!F59+авг!F59+сент!F59</f>
        <v>0</v>
      </c>
      <c r="G59" s="16">
        <f>июль!G59+авг!G59+сент!G59</f>
        <v>0</v>
      </c>
      <c r="H59" s="16">
        <f>июль!H59+авг!H59+сент!H59</f>
        <v>0</v>
      </c>
      <c r="I59" s="16">
        <f>июль!I59+авг!I59+сент!I59</f>
        <v>0</v>
      </c>
      <c r="J59" s="16">
        <f>июль!J59+авг!J59+сент!J59</f>
        <v>0</v>
      </c>
      <c r="K59" s="16">
        <f>июль!K59+авг!K59+сент!K59</f>
        <v>0</v>
      </c>
      <c r="L59" s="16">
        <f>июль!L59+авг!L59+сент!L59</f>
        <v>0</v>
      </c>
      <c r="M59" s="16">
        <f>июль!M59+авг!M59+сент!M59</f>
        <v>0</v>
      </c>
      <c r="N59" s="16">
        <f>июль!N59+авг!N59+сент!N59</f>
        <v>0</v>
      </c>
      <c r="O59" s="16">
        <f>июль!O59+авг!O59+сент!O59</f>
        <v>0</v>
      </c>
      <c r="P59" s="16">
        <f>июль!P59+авг!P59+сент!P59</f>
        <v>0</v>
      </c>
      <c r="Q59" s="16">
        <f>июль!Q59+авг!Q59+сент!Q59</f>
        <v>0</v>
      </c>
      <c r="R59" s="16">
        <f>июль!R59+авг!R59+сент!R59</f>
        <v>0</v>
      </c>
      <c r="S59" s="16">
        <f>июль!S59+авг!S59+сент!S59</f>
        <v>0</v>
      </c>
      <c r="T59" s="16">
        <f>июль!T59+авг!T59+сент!T59</f>
        <v>0</v>
      </c>
      <c r="U59" s="16">
        <f>июль!U59+авг!U59+сент!U59</f>
        <v>0</v>
      </c>
      <c r="V59" s="16">
        <f>июль!V59+авг!V59+сент!V59</f>
        <v>0</v>
      </c>
      <c r="W59" s="16">
        <f>июль!W59+авг!W59+сент!W59</f>
        <v>0</v>
      </c>
      <c r="X59" s="16">
        <f>июль!X59+авг!X59+сент!X59</f>
        <v>0</v>
      </c>
      <c r="Y59" s="16">
        <f>июль!Y59+авг!Y59+сент!Y59</f>
        <v>0</v>
      </c>
      <c r="Z59" s="16">
        <f>июль!Z59+авг!Z59+сент!Z59</f>
        <v>0</v>
      </c>
      <c r="AA59" s="16">
        <f>июль!AA59+авг!AA59+сент!AA59</f>
        <v>0</v>
      </c>
      <c r="AB59" s="16">
        <f>июль!AB59+авг!AB59+сент!AB59</f>
        <v>0</v>
      </c>
      <c r="AC59" s="16">
        <f>июль!AC59+авг!AC59+сент!AC59</f>
        <v>0</v>
      </c>
      <c r="AD59" s="16">
        <f>июль!AD59+авг!AD59+сент!AD59</f>
        <v>0</v>
      </c>
      <c r="AE59" s="16">
        <f>июль!AE59+авг!AE59+сент!AE59</f>
        <v>0</v>
      </c>
      <c r="AF59" s="16">
        <f>июль!AF59+авг!AF59+сент!AF59</f>
        <v>0</v>
      </c>
      <c r="AG59" s="16">
        <f>июль!AG59+авг!AG59+сент!AG59</f>
        <v>0</v>
      </c>
      <c r="AH59" s="16">
        <f>июль!AH59+авг!AH59+сент!AH59</f>
        <v>0</v>
      </c>
      <c r="AI59" s="16">
        <f>июль!AI59+авг!AI59+сент!AI59</f>
        <v>0</v>
      </c>
      <c r="AJ59" s="16">
        <f>июль!AJ59+авг!AJ59+сент!AJ59</f>
        <v>0</v>
      </c>
      <c r="AK59" s="16">
        <f>июль!AK59+авг!AK59+сент!AK59</f>
        <v>0</v>
      </c>
      <c r="AL59" s="16">
        <f>июль!AL59+авг!AL59+сент!AL59</f>
        <v>0</v>
      </c>
      <c r="AM59" s="16">
        <f>июль!AM59+авг!AM59+сент!AM59</f>
        <v>0</v>
      </c>
      <c r="AN59" s="16">
        <f>июль!AN59+авг!AN59+сент!AN59</f>
        <v>0</v>
      </c>
      <c r="AO59" s="16">
        <f>июль!AO59+авг!AO59+сент!AO59</f>
        <v>0</v>
      </c>
      <c r="AP59" s="16">
        <f>июль!AP59+авг!AP59+сент!AP59</f>
        <v>0</v>
      </c>
      <c r="AQ59" s="16">
        <f>июль!AQ59+авг!AQ59+сент!AQ59</f>
        <v>8</v>
      </c>
      <c r="AR59" s="16">
        <f>июль!AR59+авг!AR59+сент!AR59</f>
        <v>13.784000000000001</v>
      </c>
      <c r="AS59" s="16">
        <f>июль!AS59+авг!AS59+сент!AS59</f>
        <v>0</v>
      </c>
      <c r="AT59" s="16">
        <f>июль!AT59+авг!AT59+сент!AT59</f>
        <v>0</v>
      </c>
      <c r="AU59" s="16">
        <f>июль!AU59+авг!AU59+сент!AU59</f>
        <v>0</v>
      </c>
      <c r="AV59" s="16">
        <f>июль!AV59+авг!AV59+сент!AV59</f>
        <v>0</v>
      </c>
      <c r="AW59" s="16">
        <f>июль!AW59+авг!AW59+сент!AW59</f>
        <v>0</v>
      </c>
      <c r="AX59" s="16">
        <f>июль!AX59+авг!AX59+сент!AX59</f>
        <v>0</v>
      </c>
      <c r="AY59" s="16">
        <f>июль!AY59+авг!AY59+сент!AY59</f>
        <v>0</v>
      </c>
      <c r="AZ59" s="16">
        <f>июль!AZ59+авг!AZ59+сент!AZ59</f>
        <v>0</v>
      </c>
      <c r="BA59" s="16">
        <f>июль!BA59+авг!BA59+сент!BA59</f>
        <v>0</v>
      </c>
      <c r="BB59" s="16">
        <f>июль!BB59+авг!BB59+сент!BB59</f>
        <v>0</v>
      </c>
      <c r="BC59" s="16">
        <f>июль!BC59+авг!BC59+сент!BC59</f>
        <v>0</v>
      </c>
      <c r="BD59" s="16">
        <f>июль!BD59+авг!BD59+сент!BD59</f>
        <v>0</v>
      </c>
      <c r="BE59" s="16">
        <f>июль!BE59+авг!BE59+сент!BE59</f>
        <v>1.4690000000000001</v>
      </c>
      <c r="BF59" s="27">
        <f t="shared" si="1"/>
        <v>15.253</v>
      </c>
      <c r="BG59" s="83"/>
      <c r="BH59" s="17" t="e">
        <f t="shared" si="6"/>
        <v>#DIV/0!</v>
      </c>
      <c r="BI59" s="71" t="s">
        <v>79</v>
      </c>
      <c r="BJ59" s="16"/>
    </row>
    <row r="60" spans="1:85" ht="21.75" customHeight="1">
      <c r="A60" s="14">
        <v>6</v>
      </c>
      <c r="B60" s="14" t="s">
        <v>138</v>
      </c>
      <c r="C60" s="16">
        <f>июль!C60+авг!C60+сент!C60</f>
        <v>0</v>
      </c>
      <c r="D60" s="16">
        <f>июль!D60+авг!D60+сент!D60</f>
        <v>0</v>
      </c>
      <c r="E60" s="16">
        <f>июль!E60+авг!E60+сент!E60</f>
        <v>0</v>
      </c>
      <c r="F60" s="16">
        <f>июль!F60+авг!F60+сент!F60</f>
        <v>0</v>
      </c>
      <c r="G60" s="16">
        <f>июль!G60+авг!G60+сент!G60</f>
        <v>0</v>
      </c>
      <c r="H60" s="16">
        <f>июль!H60+авг!H60+сент!H60</f>
        <v>0</v>
      </c>
      <c r="I60" s="16">
        <f>июль!I60+авг!I60+сент!I60</f>
        <v>0</v>
      </c>
      <c r="J60" s="16">
        <f>июль!J60+авг!J60+сент!J60</f>
        <v>0</v>
      </c>
      <c r="K60" s="16">
        <f>июль!K60+авг!K60+сент!K60</f>
        <v>0</v>
      </c>
      <c r="L60" s="16">
        <f>июль!L60+авг!L60+сент!L60</f>
        <v>0</v>
      </c>
      <c r="M60" s="16">
        <f>июль!M60+авг!M60+сент!M60</f>
        <v>0</v>
      </c>
      <c r="N60" s="16">
        <f>июль!N60+авг!N60+сент!N60</f>
        <v>0</v>
      </c>
      <c r="O60" s="16">
        <f>июль!O60+авг!O60+сент!O60</f>
        <v>0</v>
      </c>
      <c r="P60" s="16">
        <f>июль!P60+авг!P60+сент!P60</f>
        <v>0</v>
      </c>
      <c r="Q60" s="16">
        <f>июль!Q60+авг!Q60+сент!Q60</f>
        <v>0</v>
      </c>
      <c r="R60" s="16">
        <f>июль!R60+авг!R60+сент!R60</f>
        <v>0</v>
      </c>
      <c r="S60" s="16">
        <f>июль!S60+авг!S60+сент!S60</f>
        <v>0</v>
      </c>
      <c r="T60" s="16">
        <f>июль!T60+авг!T60+сент!T60</f>
        <v>0</v>
      </c>
      <c r="U60" s="16">
        <f>июль!U60+авг!U60+сент!U60</f>
        <v>0</v>
      </c>
      <c r="V60" s="16">
        <f>июль!V60+авг!V60+сент!V60</f>
        <v>0</v>
      </c>
      <c r="W60" s="16">
        <f>июль!W60+авг!W60+сент!W60</f>
        <v>0</v>
      </c>
      <c r="X60" s="16">
        <f>июль!X60+авг!X60+сент!X60</f>
        <v>0</v>
      </c>
      <c r="Y60" s="16">
        <f>июль!Y60+авг!Y60+сент!Y60</f>
        <v>0</v>
      </c>
      <c r="Z60" s="16">
        <f>июль!Z60+авг!Z60+сент!Z60</f>
        <v>0</v>
      </c>
      <c r="AA60" s="16">
        <f>июль!AA60+авг!AA60+сент!AA60</f>
        <v>0</v>
      </c>
      <c r="AB60" s="16">
        <f>июль!AB60+авг!AB60+сент!AB60</f>
        <v>0</v>
      </c>
      <c r="AC60" s="16">
        <f>июль!AC60+авг!AC60+сент!AC60</f>
        <v>0</v>
      </c>
      <c r="AD60" s="16">
        <f>июль!AD60+авг!AD60+сент!AD60</f>
        <v>0</v>
      </c>
      <c r="AE60" s="16">
        <f>июль!AE60+авг!AE60+сент!AE60</f>
        <v>0</v>
      </c>
      <c r="AF60" s="16">
        <f>июль!AF60+авг!AF60+сент!AF60</f>
        <v>0</v>
      </c>
      <c r="AG60" s="16">
        <f>июль!AG60+авг!AG60+сент!AG60</f>
        <v>0</v>
      </c>
      <c r="AH60" s="16">
        <f>июль!AH60+авг!AH60+сент!AH60</f>
        <v>0</v>
      </c>
      <c r="AI60" s="16">
        <f>июль!AI60+авг!AI60+сент!AI60</f>
        <v>0</v>
      </c>
      <c r="AJ60" s="16">
        <f>июль!AJ60+авг!AJ60+сент!AJ60</f>
        <v>0</v>
      </c>
      <c r="AK60" s="16">
        <f>июль!AK60+авг!AK60+сент!AK60</f>
        <v>0</v>
      </c>
      <c r="AL60" s="16">
        <f>июль!AL60+авг!AL60+сент!AL60</f>
        <v>0</v>
      </c>
      <c r="AM60" s="16">
        <f>июль!AM60+авг!AM60+сент!AM60</f>
        <v>0</v>
      </c>
      <c r="AN60" s="16">
        <f>июль!AN60+авг!AN60+сент!AN60</f>
        <v>0</v>
      </c>
      <c r="AO60" s="16">
        <f>июль!AO60+авг!AO60+сент!AO60</f>
        <v>0</v>
      </c>
      <c r="AP60" s="16">
        <f>июль!AP60+авг!AP60+сент!AP60</f>
        <v>0</v>
      </c>
      <c r="AQ60" s="16">
        <f>июль!AQ60+авг!AQ60+сент!AQ60</f>
        <v>18</v>
      </c>
      <c r="AR60" s="16">
        <f>июль!AR60+авг!AR60+сент!AR60</f>
        <v>30.03</v>
      </c>
      <c r="AS60" s="16">
        <f>июль!AS60+авг!AS60+сент!AS60</f>
        <v>0</v>
      </c>
      <c r="AT60" s="16">
        <f>июль!AT60+авг!AT60+сент!AT60</f>
        <v>0</v>
      </c>
      <c r="AU60" s="16">
        <f>июль!AU60+авг!AU60+сент!AU60</f>
        <v>0</v>
      </c>
      <c r="AV60" s="16">
        <f>июль!AV60+авг!AV60+сент!AV60</f>
        <v>0</v>
      </c>
      <c r="AW60" s="16">
        <f>июль!AW60+авг!AW60+сент!AW60</f>
        <v>52</v>
      </c>
      <c r="AX60" s="16">
        <f>июль!AX60+авг!AX60+сент!AX60</f>
        <v>42.484000000000002</v>
      </c>
      <c r="AY60" s="16">
        <f>июль!AY60+авг!AY60+сент!AY60</f>
        <v>0</v>
      </c>
      <c r="AZ60" s="16">
        <f>июль!AZ60+авг!AZ60+сент!AZ60</f>
        <v>0</v>
      </c>
      <c r="BA60" s="16">
        <f>июль!BA60+авг!BA60+сент!BA60</f>
        <v>0</v>
      </c>
      <c r="BB60" s="16">
        <f>июль!BB60+авг!BB60+сент!BB60</f>
        <v>0</v>
      </c>
      <c r="BC60" s="16">
        <f>июль!BC60+авг!BC60+сент!BC60</f>
        <v>0</v>
      </c>
      <c r="BD60" s="16">
        <f>июль!BD60+авг!BD60+сент!BD60</f>
        <v>0</v>
      </c>
      <c r="BE60" s="16">
        <f>июль!BE60+авг!BE60+сент!BE60</f>
        <v>1.613</v>
      </c>
      <c r="BF60" s="27">
        <f t="shared" si="1"/>
        <v>74.12700000000001</v>
      </c>
      <c r="BG60" s="83"/>
      <c r="BH60" s="17" t="e">
        <f t="shared" si="6"/>
        <v>#DIV/0!</v>
      </c>
      <c r="BI60" s="71">
        <v>6</v>
      </c>
      <c r="BJ60" s="16"/>
    </row>
    <row r="61" spans="1:85" ht="21.75" customHeight="1">
      <c r="A61" s="14">
        <v>7</v>
      </c>
      <c r="B61" s="14" t="s">
        <v>139</v>
      </c>
      <c r="C61" s="16">
        <f>июль!C61+авг!C61+сент!C61</f>
        <v>11</v>
      </c>
      <c r="D61" s="16">
        <f>июль!D61+авг!D61+сент!D61</f>
        <v>2.032</v>
      </c>
      <c r="E61" s="16">
        <f>июль!E61+авг!E61+сент!E61</f>
        <v>0</v>
      </c>
      <c r="F61" s="16">
        <f>июль!F61+авг!F61+сент!F61</f>
        <v>0</v>
      </c>
      <c r="G61" s="16">
        <f>июль!G61+авг!G61+сент!G61</f>
        <v>0</v>
      </c>
      <c r="H61" s="16">
        <f>июль!H61+авг!H61+сент!H61</f>
        <v>0</v>
      </c>
      <c r="I61" s="16">
        <f>июль!I61+авг!I61+сент!I61</f>
        <v>0</v>
      </c>
      <c r="J61" s="16">
        <f>июль!J61+авг!J61+сент!J61</f>
        <v>0</v>
      </c>
      <c r="K61" s="16">
        <f>июль!K61+авг!K61+сент!K61</f>
        <v>0</v>
      </c>
      <c r="L61" s="16">
        <f>июль!L61+авг!L61+сент!L61</f>
        <v>0</v>
      </c>
      <c r="M61" s="16">
        <f>июль!M61+авг!M61+сент!M61</f>
        <v>0</v>
      </c>
      <c r="N61" s="16">
        <f>июль!N61+авг!N61+сент!N61</f>
        <v>0</v>
      </c>
      <c r="O61" s="16">
        <f>июль!O61+авг!O61+сент!O61</f>
        <v>0</v>
      </c>
      <c r="P61" s="16">
        <f>июль!P61+авг!P61+сент!P61</f>
        <v>0</v>
      </c>
      <c r="Q61" s="16">
        <f>июль!Q61+авг!Q61+сент!Q61</f>
        <v>0</v>
      </c>
      <c r="R61" s="16">
        <f>июль!R61+авг!R61+сент!R61</f>
        <v>0</v>
      </c>
      <c r="S61" s="16">
        <f>июль!S61+авг!S61+сент!S61</f>
        <v>0</v>
      </c>
      <c r="T61" s="16">
        <f>июль!T61+авг!T61+сент!T61</f>
        <v>0</v>
      </c>
      <c r="U61" s="16">
        <f>июль!U61+авг!U61+сент!U61</f>
        <v>0</v>
      </c>
      <c r="V61" s="16">
        <f>июль!V61+авг!V61+сент!V61</f>
        <v>0</v>
      </c>
      <c r="W61" s="16">
        <f>июль!W61+авг!W61+сент!W61</f>
        <v>0</v>
      </c>
      <c r="X61" s="16">
        <f>июль!X61+авг!X61+сент!X61</f>
        <v>0</v>
      </c>
      <c r="Y61" s="16">
        <f>июль!Y61+авг!Y61+сент!Y61</f>
        <v>0</v>
      </c>
      <c r="Z61" s="16">
        <f>июль!Z61+авг!Z61+сент!Z61</f>
        <v>0</v>
      </c>
      <c r="AA61" s="16">
        <f>июль!AA61+авг!AA61+сент!AA61</f>
        <v>6.7</v>
      </c>
      <c r="AB61" s="16">
        <f>июль!AB61+авг!AB61+сент!AB61</f>
        <v>1.238</v>
      </c>
      <c r="AC61" s="16">
        <f>июль!AC61+авг!AC61+сент!AC61</f>
        <v>0</v>
      </c>
      <c r="AD61" s="16">
        <f>июль!AD61+авг!AD61+сент!AD61</f>
        <v>0</v>
      </c>
      <c r="AE61" s="16">
        <f>июль!AE61+авг!AE61+сент!AE61</f>
        <v>0</v>
      </c>
      <c r="AF61" s="16">
        <f>июль!AF61+авг!AF61+сент!AF61</f>
        <v>0</v>
      </c>
      <c r="AG61" s="16">
        <f>июль!AG61+авг!AG61+сент!AG61</f>
        <v>0</v>
      </c>
      <c r="AH61" s="16">
        <f>июль!AH61+авг!AH61+сент!AH61</f>
        <v>0</v>
      </c>
      <c r="AI61" s="16">
        <f>июль!AI61+авг!AI61+сент!AI61</f>
        <v>0</v>
      </c>
      <c r="AJ61" s="16">
        <f>июль!AJ61+авг!AJ61+сент!AJ61</f>
        <v>0</v>
      </c>
      <c r="AK61" s="16">
        <f>июль!AK61+авг!AK61+сент!AK61</f>
        <v>0</v>
      </c>
      <c r="AL61" s="16">
        <f>июль!AL61+авг!AL61+сент!AL61</f>
        <v>0</v>
      </c>
      <c r="AM61" s="16">
        <f>июль!AM61+авг!AM61+сент!AM61</f>
        <v>0</v>
      </c>
      <c r="AN61" s="16">
        <f>июль!AN61+авг!AN61+сент!AN61</f>
        <v>0</v>
      </c>
      <c r="AO61" s="16">
        <f>июль!AO61+авг!AO61+сент!AO61</f>
        <v>0</v>
      </c>
      <c r="AP61" s="16">
        <f>июль!AP61+авг!AP61+сент!AP61</f>
        <v>0</v>
      </c>
      <c r="AQ61" s="16">
        <f>июль!AQ61+авг!AQ61+сент!AQ61</f>
        <v>21</v>
      </c>
      <c r="AR61" s="16">
        <f>июль!AR61+авг!AR61+сент!AR61</f>
        <v>26.303000000000001</v>
      </c>
      <c r="AS61" s="16">
        <f>июль!AS61+авг!AS61+сент!AS61</f>
        <v>0</v>
      </c>
      <c r="AT61" s="16">
        <f>июль!AT61+авг!AT61+сент!AT61</f>
        <v>0</v>
      </c>
      <c r="AU61" s="16">
        <f>июль!AU61+авг!AU61+сент!AU61</f>
        <v>0</v>
      </c>
      <c r="AV61" s="16">
        <f>июль!AV61+авг!AV61+сент!AV61</f>
        <v>0</v>
      </c>
      <c r="AW61" s="16">
        <f>июль!AW61+авг!AW61+сент!AW61</f>
        <v>72</v>
      </c>
      <c r="AX61" s="16">
        <f>июль!AX61+авг!AX61+сент!AX61</f>
        <v>55.817</v>
      </c>
      <c r="AY61" s="16">
        <f>июль!AY61+авг!AY61+сент!AY61</f>
        <v>0</v>
      </c>
      <c r="AZ61" s="16">
        <f>июль!AZ61+авг!AZ61+сент!AZ61</f>
        <v>0</v>
      </c>
      <c r="BA61" s="16">
        <f>июль!BA61+авг!BA61+сент!BA61</f>
        <v>0</v>
      </c>
      <c r="BB61" s="16">
        <f>июль!BB61+авг!BB61+сент!BB61</f>
        <v>0</v>
      </c>
      <c r="BC61" s="16">
        <f>июль!BC61+авг!BC61+сент!BC61</f>
        <v>0</v>
      </c>
      <c r="BD61" s="16">
        <f>июль!BD61+авг!BD61+сент!BD61</f>
        <v>0</v>
      </c>
      <c r="BE61" s="16">
        <f>июль!BE61+авг!BE61+сент!BE61</f>
        <v>16.913999999999998</v>
      </c>
      <c r="BF61" s="27">
        <f t="shared" si="1"/>
        <v>102.304</v>
      </c>
      <c r="BG61" s="83"/>
      <c r="BH61" s="17" t="e">
        <f t="shared" si="6"/>
        <v>#DIV/0!</v>
      </c>
      <c r="BI61" s="71">
        <v>8</v>
      </c>
      <c r="BJ61" s="16"/>
    </row>
    <row r="62" spans="1:85" ht="21.75" customHeight="1">
      <c r="A62" s="14">
        <v>8</v>
      </c>
      <c r="B62" s="14" t="s">
        <v>140</v>
      </c>
      <c r="C62" s="16">
        <f>июль!C62+авг!C62+сент!C62</f>
        <v>0</v>
      </c>
      <c r="D62" s="16">
        <f>июль!D62+авг!D62+сент!D62</f>
        <v>0</v>
      </c>
      <c r="E62" s="16">
        <f>июль!E62+авг!E62+сент!E62</f>
        <v>0</v>
      </c>
      <c r="F62" s="16">
        <f>июль!F62+авг!F62+сент!F62</f>
        <v>0</v>
      </c>
      <c r="G62" s="16">
        <f>июль!G62+авг!G62+сент!G62</f>
        <v>0</v>
      </c>
      <c r="H62" s="16">
        <f>июль!H62+авг!H62+сент!H62</f>
        <v>0</v>
      </c>
      <c r="I62" s="16">
        <f>июль!I62+авг!I62+сент!I62</f>
        <v>0</v>
      </c>
      <c r="J62" s="16">
        <f>июль!J62+авг!J62+сент!J62</f>
        <v>0</v>
      </c>
      <c r="K62" s="16">
        <f>июль!K62+авг!K62+сент!K62</f>
        <v>0</v>
      </c>
      <c r="L62" s="16">
        <f>июль!L62+авг!L62+сент!L62</f>
        <v>0</v>
      </c>
      <c r="M62" s="16">
        <f>июль!M62+авг!M62+сент!M62</f>
        <v>0</v>
      </c>
      <c r="N62" s="16">
        <f>июль!N62+авг!N62+сент!N62</f>
        <v>0</v>
      </c>
      <c r="O62" s="16">
        <f>июль!O62+авг!O62+сент!O62</f>
        <v>0</v>
      </c>
      <c r="P62" s="16">
        <f>июль!P62+авг!P62+сент!P62</f>
        <v>0</v>
      </c>
      <c r="Q62" s="16">
        <f>июль!Q62+авг!Q62+сент!Q62</f>
        <v>0</v>
      </c>
      <c r="R62" s="16">
        <f>июль!R62+авг!R62+сент!R62</f>
        <v>0</v>
      </c>
      <c r="S62" s="16">
        <f>июль!S62+авг!S62+сент!S62</f>
        <v>0</v>
      </c>
      <c r="T62" s="16">
        <f>июль!T62+авг!T62+сент!T62</f>
        <v>0</v>
      </c>
      <c r="U62" s="16">
        <f>июль!U62+авг!U62+сент!U62</f>
        <v>0</v>
      </c>
      <c r="V62" s="16">
        <f>июль!V62+авг!V62+сент!V62</f>
        <v>0</v>
      </c>
      <c r="W62" s="16">
        <f>июль!W62+авг!W62+сент!W62</f>
        <v>0</v>
      </c>
      <c r="X62" s="16">
        <f>июль!X62+авг!X62+сент!X62</f>
        <v>0</v>
      </c>
      <c r="Y62" s="16">
        <f>июль!Y62+авг!Y62+сент!Y62</f>
        <v>0</v>
      </c>
      <c r="Z62" s="16">
        <f>июль!Z62+авг!Z62+сент!Z62</f>
        <v>0</v>
      </c>
      <c r="AA62" s="16">
        <f>июль!AA62+авг!AA62+сент!AA62</f>
        <v>1.1000000000000001</v>
      </c>
      <c r="AB62" s="16">
        <f>июль!AB62+авг!AB62+сент!AB62</f>
        <v>5.1100000000000003</v>
      </c>
      <c r="AC62" s="16">
        <f>июль!AC62+авг!AC62+сент!AC62</f>
        <v>0</v>
      </c>
      <c r="AD62" s="16">
        <f>июль!AD62+авг!AD62+сент!AD62</f>
        <v>0</v>
      </c>
      <c r="AE62" s="16">
        <f>июль!AE62+авг!AE62+сент!AE62</f>
        <v>0</v>
      </c>
      <c r="AF62" s="16">
        <f>июль!AF62+авг!AF62+сент!AF62</f>
        <v>0</v>
      </c>
      <c r="AG62" s="16">
        <f>июль!AG62+авг!AG62+сент!AG62</f>
        <v>0</v>
      </c>
      <c r="AH62" s="16">
        <f>июль!AH62+авг!AH62+сент!AH62</f>
        <v>0</v>
      </c>
      <c r="AI62" s="16">
        <f>июль!AI62+авг!AI62+сент!AI62</f>
        <v>0</v>
      </c>
      <c r="AJ62" s="16">
        <f>июль!AJ62+авг!AJ62+сент!AJ62</f>
        <v>0</v>
      </c>
      <c r="AK62" s="16">
        <f>июль!AK62+авг!AK62+сент!AK62</f>
        <v>0</v>
      </c>
      <c r="AL62" s="16">
        <f>июль!AL62+авг!AL62+сент!AL62</f>
        <v>0</v>
      </c>
      <c r="AM62" s="16">
        <f>июль!AM62+авг!AM62+сент!AM62</f>
        <v>1</v>
      </c>
      <c r="AN62" s="16">
        <f>июль!AN62+авг!AN62+сент!AN62</f>
        <v>1.534</v>
      </c>
      <c r="AO62" s="16">
        <f>июль!AO62+авг!AO62+сент!AO62</f>
        <v>0</v>
      </c>
      <c r="AP62" s="16">
        <f>июль!AP62+авг!AP62+сент!AP62</f>
        <v>0</v>
      </c>
      <c r="AQ62" s="16">
        <f>июль!AQ62+авг!AQ62+сент!AQ62</f>
        <v>28</v>
      </c>
      <c r="AR62" s="16">
        <f>июль!AR62+авг!AR62+сент!AR62</f>
        <v>50.088999999999999</v>
      </c>
      <c r="AS62" s="16">
        <f>июль!AS62+авг!AS62+сент!AS62</f>
        <v>0</v>
      </c>
      <c r="AT62" s="16">
        <f>июль!AT62+авг!AT62+сент!AT62</f>
        <v>0</v>
      </c>
      <c r="AU62" s="16">
        <f>июль!AU62+авг!AU62+сент!AU62</f>
        <v>0</v>
      </c>
      <c r="AV62" s="16">
        <f>июль!AV62+авг!AV62+сент!AV62</f>
        <v>0</v>
      </c>
      <c r="AW62" s="16">
        <f>июль!AW62+авг!AW62+сент!AW62</f>
        <v>11</v>
      </c>
      <c r="AX62" s="16">
        <f>июль!AX62+авг!AX62+сент!AX62</f>
        <v>9.402000000000001</v>
      </c>
      <c r="AY62" s="16">
        <f>июль!AY62+авг!AY62+сент!AY62</f>
        <v>1</v>
      </c>
      <c r="AZ62" s="16">
        <f>июль!AZ62+авг!AZ62+сент!AZ62</f>
        <v>0.65</v>
      </c>
      <c r="BA62" s="16">
        <f>июль!BA62+авг!BA62+сент!BA62</f>
        <v>0</v>
      </c>
      <c r="BB62" s="16">
        <f>июль!BB62+авг!BB62+сент!BB62</f>
        <v>0</v>
      </c>
      <c r="BC62" s="16">
        <f>июль!BC62+авг!BC62+сент!BC62</f>
        <v>0</v>
      </c>
      <c r="BD62" s="16">
        <f>июль!BD62+авг!BD62+сент!BD62</f>
        <v>0</v>
      </c>
      <c r="BE62" s="16">
        <f>июль!BE62+авг!BE62+сент!BE62</f>
        <v>1.4630000000000001</v>
      </c>
      <c r="BF62" s="27">
        <f t="shared" si="1"/>
        <v>68.24799999999999</v>
      </c>
      <c r="BG62" s="83"/>
      <c r="BH62" s="17" t="e">
        <f t="shared" si="6"/>
        <v>#DIV/0!</v>
      </c>
      <c r="BI62" s="71" t="s">
        <v>80</v>
      </c>
      <c r="BJ62" s="16"/>
    </row>
    <row r="63" spans="1:85" ht="21.75" customHeight="1">
      <c r="A63" s="14">
        <v>9</v>
      </c>
      <c r="B63" s="14" t="s">
        <v>141</v>
      </c>
      <c r="C63" s="16">
        <f>июль!C63+авг!C63+сент!C63</f>
        <v>14</v>
      </c>
      <c r="D63" s="16">
        <f>июль!D63+авг!D63+сент!D63</f>
        <v>10.78</v>
      </c>
      <c r="E63" s="16">
        <f>июль!E63+авг!E63+сент!E63</f>
        <v>0</v>
      </c>
      <c r="F63" s="16">
        <f>июль!F63+авг!F63+сент!F63</f>
        <v>0</v>
      </c>
      <c r="G63" s="16">
        <f>июль!G63+авг!G63+сент!G63</f>
        <v>0</v>
      </c>
      <c r="H63" s="16">
        <f>июль!H63+авг!H63+сент!H63</f>
        <v>0</v>
      </c>
      <c r="I63" s="16">
        <f>июль!I63+авг!I63+сент!I63</f>
        <v>0</v>
      </c>
      <c r="J63" s="16">
        <f>июль!J63+авг!J63+сент!J63</f>
        <v>0</v>
      </c>
      <c r="K63" s="16">
        <f>июль!K63+авг!K63+сент!K63</f>
        <v>0</v>
      </c>
      <c r="L63" s="16">
        <f>июль!L63+авг!L63+сент!L63</f>
        <v>0</v>
      </c>
      <c r="M63" s="16">
        <f>июль!M63+авг!M63+сент!M63</f>
        <v>0</v>
      </c>
      <c r="N63" s="16">
        <f>июль!N63+авг!N63+сент!N63</f>
        <v>0</v>
      </c>
      <c r="O63" s="16">
        <f>июль!O63+авг!O63+сент!O63</f>
        <v>0</v>
      </c>
      <c r="P63" s="16">
        <f>июль!P63+авг!P63+сент!P63</f>
        <v>0</v>
      </c>
      <c r="Q63" s="16">
        <f>июль!Q63+авг!Q63+сент!Q63</f>
        <v>0</v>
      </c>
      <c r="R63" s="16">
        <f>июль!R63+авг!R63+сент!R63</f>
        <v>0</v>
      </c>
      <c r="S63" s="16">
        <f>июль!S63+авг!S63+сент!S63</f>
        <v>0</v>
      </c>
      <c r="T63" s="16">
        <f>июль!T63+авг!T63+сент!T63</f>
        <v>0</v>
      </c>
      <c r="U63" s="16">
        <f>июль!U63+авг!U63+сент!U63</f>
        <v>0</v>
      </c>
      <c r="V63" s="16">
        <f>июль!V63+авг!V63+сент!V63</f>
        <v>0</v>
      </c>
      <c r="W63" s="16">
        <f>июль!W63+авг!W63+сент!W63</f>
        <v>0</v>
      </c>
      <c r="X63" s="16">
        <f>июль!X63+авг!X63+сент!X63</f>
        <v>0</v>
      </c>
      <c r="Y63" s="16">
        <f>июль!Y63+авг!Y63+сент!Y63</f>
        <v>0</v>
      </c>
      <c r="Z63" s="16">
        <f>июль!Z63+авг!Z63+сент!Z63</f>
        <v>0</v>
      </c>
      <c r="AA63" s="16">
        <f>июль!AA63+авг!AA63+сент!AA63</f>
        <v>5.6</v>
      </c>
      <c r="AB63" s="16">
        <f>июль!AB63+авг!AB63+сент!AB63</f>
        <v>1.0349999999999999</v>
      </c>
      <c r="AC63" s="16">
        <f>июль!AC63+авг!AC63+сент!AC63</f>
        <v>0</v>
      </c>
      <c r="AD63" s="16">
        <f>июль!AD63+авг!AD63+сент!AD63</f>
        <v>0</v>
      </c>
      <c r="AE63" s="16">
        <f>июль!AE63+авг!AE63+сент!AE63</f>
        <v>0</v>
      </c>
      <c r="AF63" s="16">
        <f>июль!AF63+авг!AF63+сент!AF63</f>
        <v>0</v>
      </c>
      <c r="AG63" s="16">
        <f>июль!AG63+авг!AG63+сент!AG63</f>
        <v>0</v>
      </c>
      <c r="AH63" s="16">
        <f>июль!AH63+авг!AH63+сент!AH63</f>
        <v>0</v>
      </c>
      <c r="AI63" s="16">
        <f>июль!AI63+авг!AI63+сент!AI63</f>
        <v>0</v>
      </c>
      <c r="AJ63" s="16">
        <f>июль!AJ63+авг!AJ63+сент!AJ63</f>
        <v>0</v>
      </c>
      <c r="AK63" s="16">
        <f>июль!AK63+авг!AK63+сент!AK63</f>
        <v>0</v>
      </c>
      <c r="AL63" s="16">
        <f>июль!AL63+авг!AL63+сент!AL63</f>
        <v>0</v>
      </c>
      <c r="AM63" s="16">
        <f>июль!AM63+авг!AM63+сент!AM63</f>
        <v>0</v>
      </c>
      <c r="AN63" s="16">
        <f>июль!AN63+авг!AN63+сент!AN63</f>
        <v>0</v>
      </c>
      <c r="AO63" s="16">
        <f>июль!AO63+авг!AO63+сент!AO63</f>
        <v>0</v>
      </c>
      <c r="AP63" s="16">
        <f>июль!AP63+авг!AP63+сент!AP63</f>
        <v>0</v>
      </c>
      <c r="AQ63" s="16">
        <f>июль!AQ63+авг!AQ63+сент!AQ63</f>
        <v>27</v>
      </c>
      <c r="AR63" s="16">
        <f>июль!AR63+авг!AR63+сент!AR63</f>
        <v>39.039000000000001</v>
      </c>
      <c r="AS63" s="16">
        <f>июль!AS63+авг!AS63+сент!AS63</f>
        <v>0</v>
      </c>
      <c r="AT63" s="16">
        <f>июль!AT63+авг!AT63+сент!AT63</f>
        <v>0</v>
      </c>
      <c r="AU63" s="16">
        <f>июль!AU63+авг!AU63+сент!AU63</f>
        <v>0</v>
      </c>
      <c r="AV63" s="16">
        <f>июль!AV63+авг!AV63+сент!AV63</f>
        <v>0</v>
      </c>
      <c r="AW63" s="16">
        <f>июль!AW63+авг!AW63+сент!AW63</f>
        <v>0</v>
      </c>
      <c r="AX63" s="16">
        <f>июль!AX63+авг!AX63+сент!AX63</f>
        <v>0</v>
      </c>
      <c r="AY63" s="16">
        <f>июль!AY63+авг!AY63+сент!AY63</f>
        <v>0</v>
      </c>
      <c r="AZ63" s="16">
        <f>июль!AZ63+авг!AZ63+сент!AZ63</f>
        <v>0</v>
      </c>
      <c r="BA63" s="16">
        <f>июль!BA63+авг!BA63+сент!BA63</f>
        <v>0</v>
      </c>
      <c r="BB63" s="16">
        <f>июль!BB63+авг!BB63+сент!BB63</f>
        <v>0</v>
      </c>
      <c r="BC63" s="16">
        <f>июль!BC63+авг!BC63+сент!BC63</f>
        <v>0</v>
      </c>
      <c r="BD63" s="16">
        <f>июль!BD63+авг!BD63+сент!BD63</f>
        <v>0</v>
      </c>
      <c r="BE63" s="16">
        <f>июль!BE63+авг!BE63+сент!BE63</f>
        <v>2.484</v>
      </c>
      <c r="BF63" s="27">
        <f t="shared" si="1"/>
        <v>53.338000000000001</v>
      </c>
      <c r="BG63" s="83"/>
      <c r="BH63" s="17" t="e">
        <f t="shared" si="6"/>
        <v>#DIV/0!</v>
      </c>
      <c r="BI63" s="71" t="s">
        <v>71</v>
      </c>
      <c r="BJ63" s="16"/>
    </row>
    <row r="64" spans="1:85" ht="21.75" customHeight="1">
      <c r="A64" s="14">
        <v>10</v>
      </c>
      <c r="B64" s="14" t="s">
        <v>142</v>
      </c>
      <c r="C64" s="16">
        <f>июль!C64+авг!C64+сент!C64</f>
        <v>0</v>
      </c>
      <c r="D64" s="16">
        <f>июль!D64+авг!D64+сент!D64</f>
        <v>0</v>
      </c>
      <c r="E64" s="16">
        <f>июль!E64+авг!E64+сент!E64</f>
        <v>0</v>
      </c>
      <c r="F64" s="16">
        <f>июль!F64+авг!F64+сент!F64</f>
        <v>0</v>
      </c>
      <c r="G64" s="16">
        <f>июль!G64+авг!G64+сент!G64</f>
        <v>0</v>
      </c>
      <c r="H64" s="16">
        <f>июль!H64+авг!H64+сент!H64</f>
        <v>0</v>
      </c>
      <c r="I64" s="16">
        <f>июль!I64+авг!I64+сент!I64</f>
        <v>0</v>
      </c>
      <c r="J64" s="16">
        <f>июль!J64+авг!J64+сент!J64</f>
        <v>0</v>
      </c>
      <c r="K64" s="16">
        <f>июль!K64+авг!K64+сент!K64</f>
        <v>0</v>
      </c>
      <c r="L64" s="16">
        <f>июль!L64+авг!L64+сент!L64</f>
        <v>0</v>
      </c>
      <c r="M64" s="16">
        <f>июль!M64+авг!M64+сент!M64</f>
        <v>0</v>
      </c>
      <c r="N64" s="16">
        <f>июль!N64+авг!N64+сент!N64</f>
        <v>0</v>
      </c>
      <c r="O64" s="16">
        <f>июль!O64+авг!O64+сент!O64</f>
        <v>0</v>
      </c>
      <c r="P64" s="16">
        <f>июль!P64+авг!P64+сент!P64</f>
        <v>0</v>
      </c>
      <c r="Q64" s="16">
        <f>июль!Q64+авг!Q64+сент!Q64</f>
        <v>0</v>
      </c>
      <c r="R64" s="16">
        <f>июль!R64+авг!R64+сент!R64</f>
        <v>0</v>
      </c>
      <c r="S64" s="16">
        <f>июль!S64+авг!S64+сент!S64</f>
        <v>0</v>
      </c>
      <c r="T64" s="16">
        <f>июль!T64+авг!T64+сент!T64</f>
        <v>0</v>
      </c>
      <c r="U64" s="16">
        <f>июль!U64+авг!U64+сент!U64</f>
        <v>0</v>
      </c>
      <c r="V64" s="16">
        <f>июль!V64+авг!V64+сент!V64</f>
        <v>0</v>
      </c>
      <c r="W64" s="16">
        <f>июль!W64+авг!W64+сент!W64</f>
        <v>0</v>
      </c>
      <c r="X64" s="16">
        <f>июль!X64+авг!X64+сент!X64</f>
        <v>0</v>
      </c>
      <c r="Y64" s="16">
        <f>июль!Y64+авг!Y64+сент!Y64</f>
        <v>0</v>
      </c>
      <c r="Z64" s="16">
        <f>июль!Z64+авг!Z64+сент!Z64</f>
        <v>0</v>
      </c>
      <c r="AA64" s="16">
        <f>июль!AA64+авг!AA64+сент!AA64</f>
        <v>0</v>
      </c>
      <c r="AB64" s="16">
        <f>июль!AB64+авг!AB64+сент!AB64</f>
        <v>0</v>
      </c>
      <c r="AC64" s="16">
        <f>июль!AC64+авг!AC64+сент!AC64</f>
        <v>0</v>
      </c>
      <c r="AD64" s="16">
        <f>июль!AD64+авг!AD64+сент!AD64</f>
        <v>0</v>
      </c>
      <c r="AE64" s="16">
        <f>июль!AE64+авг!AE64+сент!AE64</f>
        <v>0</v>
      </c>
      <c r="AF64" s="16">
        <f>июль!AF64+авг!AF64+сент!AF64</f>
        <v>0</v>
      </c>
      <c r="AG64" s="16">
        <f>июль!AG64+авг!AG64+сент!AG64</f>
        <v>0</v>
      </c>
      <c r="AH64" s="16">
        <f>июль!AH64+авг!AH64+сент!AH64</f>
        <v>0</v>
      </c>
      <c r="AI64" s="16">
        <f>июль!AI64+авг!AI64+сент!AI64</f>
        <v>0</v>
      </c>
      <c r="AJ64" s="16">
        <f>июль!AJ64+авг!AJ64+сент!AJ64</f>
        <v>0</v>
      </c>
      <c r="AK64" s="16">
        <f>июль!AK64+авг!AK64+сент!AK64</f>
        <v>0</v>
      </c>
      <c r="AL64" s="16">
        <f>июль!AL64+авг!AL64+сент!AL64</f>
        <v>0</v>
      </c>
      <c r="AM64" s="16">
        <f>июль!AM64+авг!AM64+сент!AM64</f>
        <v>0</v>
      </c>
      <c r="AN64" s="16">
        <f>июль!AN64+авг!AN64+сент!AN64</f>
        <v>0</v>
      </c>
      <c r="AO64" s="16">
        <f>июль!AO64+авг!AO64+сент!AO64</f>
        <v>0</v>
      </c>
      <c r="AP64" s="16">
        <f>июль!AP64+авг!AP64+сент!AP64</f>
        <v>0</v>
      </c>
      <c r="AQ64" s="16">
        <f>июль!AQ64+авг!AQ64+сент!AQ64</f>
        <v>12</v>
      </c>
      <c r="AR64" s="16">
        <f>июль!AR64+авг!AR64+сент!AR64</f>
        <v>15.262</v>
      </c>
      <c r="AS64" s="16">
        <f>июль!AS64+авг!AS64+сент!AS64</f>
        <v>0</v>
      </c>
      <c r="AT64" s="16">
        <f>июль!AT64+авг!AT64+сент!AT64</f>
        <v>0</v>
      </c>
      <c r="AU64" s="16">
        <f>июль!AU64+авг!AU64+сент!AU64</f>
        <v>0</v>
      </c>
      <c r="AV64" s="16">
        <f>июль!AV64+авг!AV64+сент!AV64</f>
        <v>0</v>
      </c>
      <c r="AW64" s="16">
        <f>июль!AW64+авг!AW64+сент!AW64</f>
        <v>0</v>
      </c>
      <c r="AX64" s="16">
        <f>июль!AX64+авг!AX64+сент!AX64</f>
        <v>0</v>
      </c>
      <c r="AY64" s="16">
        <f>июль!AY64+авг!AY64+сент!AY64</f>
        <v>0</v>
      </c>
      <c r="AZ64" s="16">
        <f>июль!AZ64+авг!AZ64+сент!AZ64</f>
        <v>0</v>
      </c>
      <c r="BA64" s="16">
        <f>июль!BA64+авг!BA64+сент!BA64</f>
        <v>0</v>
      </c>
      <c r="BB64" s="16">
        <f>июль!BB64+авг!BB64+сент!BB64</f>
        <v>0</v>
      </c>
      <c r="BC64" s="16">
        <f>июль!BC64+авг!BC64+сент!BC64</f>
        <v>0</v>
      </c>
      <c r="BD64" s="16">
        <f>июль!BD64+авг!BD64+сент!BD64</f>
        <v>0</v>
      </c>
      <c r="BE64" s="16">
        <f>июль!BE64+авг!BE64+сент!BE64</f>
        <v>20.108000000000001</v>
      </c>
      <c r="BF64" s="27">
        <f t="shared" si="1"/>
        <v>35.370000000000005</v>
      </c>
      <c r="BG64" s="84"/>
      <c r="BH64" s="17" t="e">
        <f t="shared" si="6"/>
        <v>#DIV/0!</v>
      </c>
      <c r="BI64" s="71" t="s">
        <v>81</v>
      </c>
      <c r="BJ64" s="16"/>
    </row>
    <row r="65" spans="1:62" ht="21.75" customHeight="1">
      <c r="A65" s="14">
        <v>11</v>
      </c>
      <c r="B65" s="14" t="s">
        <v>143</v>
      </c>
      <c r="C65" s="16">
        <f>июль!C65+авг!C65+сент!C65</f>
        <v>0</v>
      </c>
      <c r="D65" s="16">
        <f>июль!D65+авг!D65+сент!D65</f>
        <v>0</v>
      </c>
      <c r="E65" s="16">
        <f>июль!E65+авг!E65+сент!E65</f>
        <v>0</v>
      </c>
      <c r="F65" s="16">
        <f>июль!F65+авг!F65+сент!F65</f>
        <v>0</v>
      </c>
      <c r="G65" s="16">
        <f>июль!G65+авг!G65+сент!G65</f>
        <v>0</v>
      </c>
      <c r="H65" s="16">
        <f>июль!H65+авг!H65+сент!H65</f>
        <v>0</v>
      </c>
      <c r="I65" s="16" t="e">
        <f>июль!I65+авг!I65+сент!I65</f>
        <v>#VALUE!</v>
      </c>
      <c r="J65" s="16">
        <f>июль!J65+авг!J65+сент!J65</f>
        <v>290.81599999999997</v>
      </c>
      <c r="K65" s="16">
        <f>июль!K65+авг!K65+сент!K65</f>
        <v>0</v>
      </c>
      <c r="L65" s="16">
        <f>июль!L65+авг!L65+сент!L65</f>
        <v>0</v>
      </c>
      <c r="M65" s="16">
        <f>июль!M65+авг!M65+сент!M65</f>
        <v>0</v>
      </c>
      <c r="N65" s="16">
        <f>июль!N65+авг!N65+сент!N65</f>
        <v>0</v>
      </c>
      <c r="O65" s="16">
        <f>июль!O65+авг!O65+сент!O65</f>
        <v>0</v>
      </c>
      <c r="P65" s="16">
        <f>июль!P65+авг!P65+сент!P65</f>
        <v>0</v>
      </c>
      <c r="Q65" s="16">
        <f>июль!Q65+авг!Q65+сент!Q65</f>
        <v>0</v>
      </c>
      <c r="R65" s="16">
        <f>июль!R65+авг!R65+сент!R65</f>
        <v>0</v>
      </c>
      <c r="S65" s="16">
        <f>июль!S65+авг!S65+сент!S65</f>
        <v>0</v>
      </c>
      <c r="T65" s="16">
        <f>июль!T65+авг!T65+сент!T65</f>
        <v>0</v>
      </c>
      <c r="U65" s="16">
        <f>июль!U65+авг!U65+сент!U65</f>
        <v>0</v>
      </c>
      <c r="V65" s="16">
        <f>июль!V65+авг!V65+сент!V65</f>
        <v>0</v>
      </c>
      <c r="W65" s="16">
        <f>июль!W65+авг!W65+сент!W65</f>
        <v>0</v>
      </c>
      <c r="X65" s="16">
        <f>июль!X65+авг!X65+сент!X65</f>
        <v>0</v>
      </c>
      <c r="Y65" s="16">
        <f>июль!Y65+авг!Y65+сент!Y65</f>
        <v>0</v>
      </c>
      <c r="Z65" s="16">
        <f>июль!Z65+авг!Z65+сент!Z65</f>
        <v>0</v>
      </c>
      <c r="AA65" s="16">
        <f>июль!AA65+авг!AA65+сент!AA65</f>
        <v>0</v>
      </c>
      <c r="AB65" s="16">
        <f>июль!AB65+авг!AB65+сент!AB65</f>
        <v>0</v>
      </c>
      <c r="AC65" s="16">
        <f>июль!AC65+авг!AC65+сент!AC65</f>
        <v>0</v>
      </c>
      <c r="AD65" s="16">
        <f>июль!AD65+авг!AD65+сент!AD65</f>
        <v>0</v>
      </c>
      <c r="AE65" s="16">
        <f>июль!AE65+авг!AE65+сент!AE65</f>
        <v>0</v>
      </c>
      <c r="AF65" s="16">
        <f>июль!AF65+авг!AF65+сент!AF65</f>
        <v>0</v>
      </c>
      <c r="AG65" s="16">
        <f>июль!AG65+авг!AG65+сент!AG65</f>
        <v>0</v>
      </c>
      <c r="AH65" s="16">
        <f>июль!AH65+авг!AH65+сент!AH65</f>
        <v>0</v>
      </c>
      <c r="AI65" s="16">
        <f>июль!AI65+авг!AI65+сент!AI65</f>
        <v>0</v>
      </c>
      <c r="AJ65" s="16">
        <f>июль!AJ65+авг!AJ65+сент!AJ65</f>
        <v>0</v>
      </c>
      <c r="AK65" s="16">
        <f>июль!AK65+авг!AK65+сент!AK65</f>
        <v>0</v>
      </c>
      <c r="AL65" s="16">
        <f>июль!AL65+авг!AL65+сент!AL65</f>
        <v>0</v>
      </c>
      <c r="AM65" s="16">
        <f>июль!AM65+авг!AM65+сент!AM65</f>
        <v>0</v>
      </c>
      <c r="AN65" s="16">
        <f>июль!AN65+авг!AN65+сент!AN65</f>
        <v>0</v>
      </c>
      <c r="AO65" s="16">
        <f>июль!AO65+авг!AO65+сент!AO65</f>
        <v>1</v>
      </c>
      <c r="AP65" s="16">
        <f>июль!AP65+авг!AP65+сент!AP65</f>
        <v>3.2</v>
      </c>
      <c r="AQ65" s="16">
        <f>июль!AQ65+авг!AQ65+сент!AQ65</f>
        <v>26</v>
      </c>
      <c r="AR65" s="16">
        <f>июль!AR65+авг!AR65+сент!AR65</f>
        <v>40.792000000000002</v>
      </c>
      <c r="AS65" s="16">
        <f>июль!AS65+авг!AS65+сент!AS65</f>
        <v>0</v>
      </c>
      <c r="AT65" s="16">
        <f>июль!AT65+авг!AT65+сент!AT65</f>
        <v>0</v>
      </c>
      <c r="AU65" s="16">
        <f>июль!AU65+авг!AU65+сент!AU65</f>
        <v>0</v>
      </c>
      <c r="AV65" s="16">
        <f>июль!AV65+авг!AV65+сент!AV65</f>
        <v>0</v>
      </c>
      <c r="AW65" s="16">
        <f>июль!AW65+авг!AW65+сент!AW65</f>
        <v>3</v>
      </c>
      <c r="AX65" s="16">
        <f>июль!AX65+авг!AX65+сент!AX65</f>
        <v>9.2349999999999994</v>
      </c>
      <c r="AY65" s="16">
        <f>июль!AY65+авг!AY65+сент!AY65</f>
        <v>0</v>
      </c>
      <c r="AZ65" s="16">
        <f>июль!AZ65+авг!AZ65+сент!AZ65</f>
        <v>0</v>
      </c>
      <c r="BA65" s="16">
        <f>июль!BA65+авг!BA65+сент!BA65</f>
        <v>0</v>
      </c>
      <c r="BB65" s="16">
        <f>июль!BB65+авг!BB65+сент!BB65</f>
        <v>0</v>
      </c>
      <c r="BC65" s="16">
        <f>июль!BC65+авг!BC65+сент!BC65</f>
        <v>0</v>
      </c>
      <c r="BD65" s="16">
        <f>июль!BD65+авг!BD65+сент!BD65</f>
        <v>0</v>
      </c>
      <c r="BE65" s="16">
        <f>июль!BE65+авг!BE65+сент!BE65</f>
        <v>2.379</v>
      </c>
      <c r="BF65" s="27">
        <f t="shared" si="1"/>
        <v>346.42200000000003</v>
      </c>
      <c r="BG65" s="83"/>
      <c r="BH65" s="17" t="e">
        <f t="shared" si="6"/>
        <v>#DIV/0!</v>
      </c>
      <c r="BI65" s="71" t="s">
        <v>72</v>
      </c>
      <c r="BJ65" s="16"/>
    </row>
    <row r="66" spans="1:62" ht="21.75" customHeight="1">
      <c r="A66" s="14">
        <v>12</v>
      </c>
      <c r="B66" s="14" t="s">
        <v>145</v>
      </c>
      <c r="C66" s="16">
        <f>июль!C66+авг!C66+сент!C66</f>
        <v>2.2999999999999998</v>
      </c>
      <c r="D66" s="16">
        <f>июль!D66+авг!D66+сент!D66</f>
        <v>1.286</v>
      </c>
      <c r="E66" s="16">
        <f>июль!E66+авг!E66+сент!E66</f>
        <v>0</v>
      </c>
      <c r="F66" s="16">
        <f>июль!F66+авг!F66+сент!F66</f>
        <v>0</v>
      </c>
      <c r="G66" s="16">
        <f>июль!G66+авг!G66+сент!G66</f>
        <v>0</v>
      </c>
      <c r="H66" s="16">
        <f>июль!H66+авг!H66+сент!H66</f>
        <v>0</v>
      </c>
      <c r="I66" s="16">
        <f>июль!I66+авг!I66+сент!I66</f>
        <v>0</v>
      </c>
      <c r="J66" s="16">
        <f>июль!J66+авг!J66+сент!J66</f>
        <v>0</v>
      </c>
      <c r="K66" s="16">
        <f>июль!K66+авг!K66+сент!K66</f>
        <v>0</v>
      </c>
      <c r="L66" s="16">
        <f>июль!L66+авг!L66+сент!L66</f>
        <v>0</v>
      </c>
      <c r="M66" s="16">
        <f>июль!M66+авг!M66+сент!M66</f>
        <v>0</v>
      </c>
      <c r="N66" s="16">
        <f>июль!N66+авг!N66+сент!N66</f>
        <v>0</v>
      </c>
      <c r="O66" s="16">
        <f>июль!O66+авг!O66+сент!O66</f>
        <v>0</v>
      </c>
      <c r="P66" s="16">
        <f>июль!P66+авг!P66+сент!P66</f>
        <v>0</v>
      </c>
      <c r="Q66" s="16">
        <f>июль!Q66+авг!Q66+сент!Q66</f>
        <v>0</v>
      </c>
      <c r="R66" s="16">
        <f>июль!R66+авг!R66+сент!R66</f>
        <v>0</v>
      </c>
      <c r="S66" s="16">
        <f>июль!S66+авг!S66+сент!S66</f>
        <v>0</v>
      </c>
      <c r="T66" s="16">
        <f>июль!T66+авг!T66+сент!T66</f>
        <v>0</v>
      </c>
      <c r="U66" s="16">
        <f>июль!U66+авг!U66+сент!U66</f>
        <v>0</v>
      </c>
      <c r="V66" s="16">
        <f>июль!V66+авг!V66+сент!V66</f>
        <v>0</v>
      </c>
      <c r="W66" s="16">
        <f>июль!W66+авг!W66+сент!W66</f>
        <v>0</v>
      </c>
      <c r="X66" s="16">
        <f>июль!X66+авг!X66+сент!X66</f>
        <v>0</v>
      </c>
      <c r="Y66" s="16">
        <f>июль!Y66+авг!Y66+сент!Y66</f>
        <v>0</v>
      </c>
      <c r="Z66" s="16">
        <f>июль!Z66+авг!Z66+сент!Z66</f>
        <v>0</v>
      </c>
      <c r="AA66" s="16">
        <f>июль!AA66+авг!AA66+сент!AA66</f>
        <v>0</v>
      </c>
      <c r="AB66" s="16">
        <f>июль!AB66+авг!AB66+сент!AB66</f>
        <v>0</v>
      </c>
      <c r="AC66" s="16">
        <f>июль!AC66+авг!AC66+сент!AC66</f>
        <v>0</v>
      </c>
      <c r="AD66" s="16">
        <f>июль!AD66+авг!AD66+сент!AD66</f>
        <v>0</v>
      </c>
      <c r="AE66" s="16">
        <f>июль!AE66+авг!AE66+сент!AE66</f>
        <v>0</v>
      </c>
      <c r="AF66" s="16">
        <f>июль!AF66+авг!AF66+сент!AF66</f>
        <v>0</v>
      </c>
      <c r="AG66" s="16">
        <f>июль!AG66+авг!AG66+сент!AG66</f>
        <v>0</v>
      </c>
      <c r="AH66" s="16">
        <f>июль!AH66+авг!AH66+сент!AH66</f>
        <v>0</v>
      </c>
      <c r="AI66" s="16">
        <f>июль!AI66+авг!AI66+сент!AI66</f>
        <v>0</v>
      </c>
      <c r="AJ66" s="16">
        <f>июль!AJ66+авг!AJ66+сент!AJ66</f>
        <v>0</v>
      </c>
      <c r="AK66" s="16">
        <f>июль!AK66+авг!AK66+сент!AK66</f>
        <v>0</v>
      </c>
      <c r="AL66" s="16">
        <f>июль!AL66+авг!AL66+сент!AL66</f>
        <v>0</v>
      </c>
      <c r="AM66" s="16">
        <f>июль!AM66+авг!AM66+сент!AM66</f>
        <v>6</v>
      </c>
      <c r="AN66" s="16">
        <f>июль!AN66+авг!AN66+сент!AN66</f>
        <v>6.81</v>
      </c>
      <c r="AO66" s="16">
        <f>июль!AO66+авг!AO66+сент!AO66</f>
        <v>0</v>
      </c>
      <c r="AP66" s="16">
        <f>июль!AP66+авг!AP66+сент!AP66</f>
        <v>0</v>
      </c>
      <c r="AQ66" s="16">
        <f>июль!AQ66+авг!AQ66+сент!AQ66</f>
        <v>30</v>
      </c>
      <c r="AR66" s="16">
        <f>июль!AR66+авг!AR66+сент!AR66</f>
        <v>42.551000000000002</v>
      </c>
      <c r="AS66" s="16">
        <f>июль!AS66+авг!AS66+сент!AS66</f>
        <v>0</v>
      </c>
      <c r="AT66" s="16">
        <f>июль!AT66+авг!AT66+сент!AT66</f>
        <v>0</v>
      </c>
      <c r="AU66" s="16">
        <f>июль!AU66+авг!AU66+сент!AU66</f>
        <v>0</v>
      </c>
      <c r="AV66" s="16">
        <f>июль!AV66+авг!AV66+сент!AV66</f>
        <v>0</v>
      </c>
      <c r="AW66" s="16">
        <f>июль!AW66+авг!AW66+сент!AW66</f>
        <v>0</v>
      </c>
      <c r="AX66" s="16">
        <f>июль!AX66+авг!AX66+сент!AX66</f>
        <v>0</v>
      </c>
      <c r="AY66" s="16">
        <f>июль!AY66+авг!AY66+сент!AY66</f>
        <v>0</v>
      </c>
      <c r="AZ66" s="16">
        <f>июль!AZ66+авг!AZ66+сент!AZ66</f>
        <v>0</v>
      </c>
      <c r="BA66" s="16">
        <f>июль!BA66+авг!BA66+сент!BA66</f>
        <v>0</v>
      </c>
      <c r="BB66" s="16">
        <f>июль!BB66+авг!BB66+сент!BB66</f>
        <v>0</v>
      </c>
      <c r="BC66" s="16">
        <f>июль!BC66+авг!BC66+сент!BC66</f>
        <v>0</v>
      </c>
      <c r="BD66" s="16">
        <f>июль!BD66+авг!BD66+сент!BD66</f>
        <v>0</v>
      </c>
      <c r="BE66" s="16">
        <f>июль!BE66+авг!BE66+сент!BE66</f>
        <v>5.9719999999999995</v>
      </c>
      <c r="BF66" s="27">
        <f t="shared" si="1"/>
        <v>56.619000000000007</v>
      </c>
      <c r="BG66" s="83"/>
      <c r="BH66" s="17" t="e">
        <f t="shared" si="6"/>
        <v>#DIV/0!</v>
      </c>
      <c r="BI66" s="71" t="s">
        <v>73</v>
      </c>
      <c r="BJ66" s="16"/>
    </row>
    <row r="67" spans="1:62" ht="21.75" customHeight="1">
      <c r="A67" s="14">
        <v>13</v>
      </c>
      <c r="B67" s="14" t="s">
        <v>146</v>
      </c>
      <c r="C67" s="16">
        <f>июль!C67+авг!C67+сент!C67</f>
        <v>3.5</v>
      </c>
      <c r="D67" s="16">
        <f>июль!D67+авг!D67+сент!D67</f>
        <v>2.0590000000000002</v>
      </c>
      <c r="E67" s="16">
        <f>июль!E67+авг!E67+сент!E67</f>
        <v>0</v>
      </c>
      <c r="F67" s="16">
        <f>июль!F67+авг!F67+сент!F67</f>
        <v>0</v>
      </c>
      <c r="G67" s="16">
        <f>июль!G67+авг!G67+сент!G67</f>
        <v>0</v>
      </c>
      <c r="H67" s="16">
        <f>июль!H67+авг!H67+сент!H67</f>
        <v>0</v>
      </c>
      <c r="I67" s="16">
        <f>июль!I67+авг!I67+сент!I67</f>
        <v>0</v>
      </c>
      <c r="J67" s="16">
        <f>июль!J67+авг!J67+сент!J67</f>
        <v>0</v>
      </c>
      <c r="K67" s="16">
        <f>июль!K67+авг!K67+сент!K67</f>
        <v>0</v>
      </c>
      <c r="L67" s="16">
        <f>июль!L67+авг!L67+сент!L67</f>
        <v>0</v>
      </c>
      <c r="M67" s="16">
        <f>июль!M67+авг!M67+сент!M67</f>
        <v>0</v>
      </c>
      <c r="N67" s="16">
        <f>июль!N67+авг!N67+сент!N67</f>
        <v>0</v>
      </c>
      <c r="O67" s="16">
        <f>июль!O67+авг!O67+сент!O67</f>
        <v>0</v>
      </c>
      <c r="P67" s="16">
        <f>июль!P67+авг!P67+сент!P67</f>
        <v>0</v>
      </c>
      <c r="Q67" s="16">
        <f>июль!Q67+авг!Q67+сент!Q67</f>
        <v>0</v>
      </c>
      <c r="R67" s="16">
        <f>июль!R67+авг!R67+сент!R67</f>
        <v>0</v>
      </c>
      <c r="S67" s="16">
        <f>июль!S67+авг!S67+сент!S67</f>
        <v>0</v>
      </c>
      <c r="T67" s="16">
        <f>июль!T67+авг!T67+сент!T67</f>
        <v>0</v>
      </c>
      <c r="U67" s="16">
        <f>июль!U67+авг!U67+сент!U67</f>
        <v>0</v>
      </c>
      <c r="V67" s="16">
        <f>июль!V67+авг!V67+сент!V67</f>
        <v>0</v>
      </c>
      <c r="W67" s="16">
        <f>июль!W67+авг!W67+сент!W67</f>
        <v>0</v>
      </c>
      <c r="X67" s="16">
        <f>июль!X67+авг!X67+сент!X67</f>
        <v>0</v>
      </c>
      <c r="Y67" s="16">
        <f>июль!Y67+авг!Y67+сент!Y67</f>
        <v>0</v>
      </c>
      <c r="Z67" s="16">
        <f>июль!Z67+авг!Z67+сент!Z67</f>
        <v>0</v>
      </c>
      <c r="AA67" s="16">
        <f>июль!AA67+авг!AA67+сент!AA67</f>
        <v>0</v>
      </c>
      <c r="AB67" s="16">
        <f>июль!AB67+авг!AB67+сент!AB67</f>
        <v>0</v>
      </c>
      <c r="AC67" s="16">
        <f>июль!AC67+авг!AC67+сент!AC67</f>
        <v>0</v>
      </c>
      <c r="AD67" s="16">
        <f>июль!AD67+авг!AD67+сент!AD67</f>
        <v>0</v>
      </c>
      <c r="AE67" s="16">
        <f>июль!AE67+авг!AE67+сент!AE67</f>
        <v>0</v>
      </c>
      <c r="AF67" s="16">
        <f>июль!AF67+авг!AF67+сент!AF67</f>
        <v>0</v>
      </c>
      <c r="AG67" s="16">
        <f>июль!AG67+авг!AG67+сент!AG67</f>
        <v>0</v>
      </c>
      <c r="AH67" s="16">
        <f>июль!AH67+авг!AH67+сент!AH67</f>
        <v>0</v>
      </c>
      <c r="AI67" s="16">
        <f>июль!AI67+авг!AI67+сент!AI67</f>
        <v>0</v>
      </c>
      <c r="AJ67" s="16">
        <f>июль!AJ67+авг!AJ67+сент!AJ67</f>
        <v>0</v>
      </c>
      <c r="AK67" s="16">
        <f>июль!AK67+авг!AK67+сент!AK67</f>
        <v>0</v>
      </c>
      <c r="AL67" s="16">
        <f>июль!AL67+авг!AL67+сент!AL67</f>
        <v>0</v>
      </c>
      <c r="AM67" s="16">
        <f>июль!AM67+авг!AM67+сент!AM67</f>
        <v>0</v>
      </c>
      <c r="AN67" s="16">
        <f>июль!AN67+авг!AN67+сент!AN67</f>
        <v>0</v>
      </c>
      <c r="AO67" s="16">
        <f>июль!AO67+авг!AO67+сент!AO67</f>
        <v>0</v>
      </c>
      <c r="AP67" s="16">
        <f>июль!AP67+авг!AP67+сент!AP67</f>
        <v>0</v>
      </c>
      <c r="AQ67" s="16">
        <f>июль!AQ67+авг!AQ67+сент!AQ67</f>
        <v>30</v>
      </c>
      <c r="AR67" s="16">
        <f>июль!AR67+авг!AR67+сент!AR67</f>
        <v>52.738999999999997</v>
      </c>
      <c r="AS67" s="16">
        <f>июль!AS67+авг!AS67+сент!AS67</f>
        <v>0</v>
      </c>
      <c r="AT67" s="16">
        <f>июль!AT67+авг!AT67+сент!AT67</f>
        <v>0</v>
      </c>
      <c r="AU67" s="16">
        <f>июль!AU67+авг!AU67+сент!AU67</f>
        <v>0</v>
      </c>
      <c r="AV67" s="16">
        <f>июль!AV67+авг!AV67+сент!AV67</f>
        <v>0</v>
      </c>
      <c r="AW67" s="16">
        <f>июль!AW67+авг!AW67+сент!AW67</f>
        <v>0</v>
      </c>
      <c r="AX67" s="16">
        <f>июль!AX67+авг!AX67+сент!AX67</f>
        <v>0</v>
      </c>
      <c r="AY67" s="16">
        <f>июль!AY67+авг!AY67+сент!AY67</f>
        <v>0</v>
      </c>
      <c r="AZ67" s="16">
        <f>июль!AZ67+авг!AZ67+сент!AZ67</f>
        <v>0</v>
      </c>
      <c r="BA67" s="16">
        <f>июль!BA67+авг!BA67+сент!BA67</f>
        <v>0</v>
      </c>
      <c r="BB67" s="16">
        <f>июль!BB67+авг!BB67+сент!BB67</f>
        <v>0</v>
      </c>
      <c r="BC67" s="16">
        <f>июль!BC67+авг!BC67+сент!BC67</f>
        <v>0</v>
      </c>
      <c r="BD67" s="16">
        <f>июль!BD67+авг!BD67+сент!BD67</f>
        <v>0</v>
      </c>
      <c r="BE67" s="16">
        <f>июль!BE67+авг!BE67+сент!BE67</f>
        <v>1.5129999999999999</v>
      </c>
      <c r="BF67" s="27">
        <f t="shared" si="1"/>
        <v>56.310999999999993</v>
      </c>
      <c r="BG67" s="83"/>
      <c r="BH67" s="17" t="e">
        <f t="shared" si="6"/>
        <v>#DIV/0!</v>
      </c>
      <c r="BI67" s="71">
        <v>6</v>
      </c>
      <c r="BJ67" s="16"/>
    </row>
    <row r="68" spans="1:62" ht="21.75" customHeight="1">
      <c r="A68" s="14">
        <v>14</v>
      </c>
      <c r="B68" s="14" t="s">
        <v>147</v>
      </c>
      <c r="C68" s="16">
        <f>июль!C68+авг!C68+сент!C68</f>
        <v>0</v>
      </c>
      <c r="D68" s="16">
        <f>июль!D68+авг!D68+сент!D68</f>
        <v>0</v>
      </c>
      <c r="E68" s="16">
        <f>июль!E68+авг!E68+сент!E68</f>
        <v>0</v>
      </c>
      <c r="F68" s="16">
        <f>июль!F68+авг!F68+сент!F68</f>
        <v>0</v>
      </c>
      <c r="G68" s="16">
        <f>июль!G68+авг!G68+сент!G68</f>
        <v>0</v>
      </c>
      <c r="H68" s="16">
        <f>июль!H68+авг!H68+сент!H68</f>
        <v>0</v>
      </c>
      <c r="I68" s="16" t="e">
        <f>июль!I68+авг!I68+сент!I68</f>
        <v>#VALUE!</v>
      </c>
      <c r="J68" s="16">
        <f>июль!J68+авг!J68+сент!J68</f>
        <v>96.727999999999994</v>
      </c>
      <c r="K68" s="16">
        <f>июль!K68+авг!K68+сент!K68</f>
        <v>0</v>
      </c>
      <c r="L68" s="16">
        <f>июль!L68+авг!L68+сент!L68</f>
        <v>0</v>
      </c>
      <c r="M68" s="16">
        <f>июль!M68+авг!M68+сент!M68</f>
        <v>0</v>
      </c>
      <c r="N68" s="16">
        <f>июль!N68+авг!N68+сент!N68</f>
        <v>0</v>
      </c>
      <c r="O68" s="16">
        <f>июль!O68+авг!O68+сент!O68</f>
        <v>0</v>
      </c>
      <c r="P68" s="16">
        <f>июль!P68+авг!P68+сент!P68</f>
        <v>0</v>
      </c>
      <c r="Q68" s="16">
        <f>июль!Q68+авг!Q68+сент!Q68</f>
        <v>0</v>
      </c>
      <c r="R68" s="16">
        <f>июль!R68+авг!R68+сент!R68</f>
        <v>0</v>
      </c>
      <c r="S68" s="16">
        <f>июль!S68+авг!S68+сент!S68</f>
        <v>0</v>
      </c>
      <c r="T68" s="16">
        <f>июль!T68+авг!T68+сент!T68</f>
        <v>0</v>
      </c>
      <c r="U68" s="16">
        <f>июль!U68+авг!U68+сент!U68</f>
        <v>0</v>
      </c>
      <c r="V68" s="16">
        <f>июль!V68+авг!V68+сент!V68</f>
        <v>0</v>
      </c>
      <c r="W68" s="16">
        <f>июль!W68+авг!W68+сент!W68</f>
        <v>6</v>
      </c>
      <c r="X68" s="16">
        <f>июль!X68+авг!X68+сент!X68</f>
        <v>7.8140000000000001</v>
      </c>
      <c r="Y68" s="16">
        <f>июль!Y68+авг!Y68+сент!Y68</f>
        <v>0</v>
      </c>
      <c r="Z68" s="16">
        <f>июль!Z68+авг!Z68+сент!Z68</f>
        <v>0</v>
      </c>
      <c r="AA68" s="16">
        <f>июль!AA68+авг!AA68+сент!AA68</f>
        <v>0</v>
      </c>
      <c r="AB68" s="16">
        <f>июль!AB68+авг!AB68+сент!AB68</f>
        <v>0</v>
      </c>
      <c r="AC68" s="16">
        <f>июль!AC68+авг!AC68+сент!AC68</f>
        <v>0</v>
      </c>
      <c r="AD68" s="16">
        <f>июль!AD68+авг!AD68+сент!AD68</f>
        <v>0</v>
      </c>
      <c r="AE68" s="16">
        <f>июль!AE68+авг!AE68+сент!AE68</f>
        <v>0</v>
      </c>
      <c r="AF68" s="16">
        <f>июль!AF68+авг!AF68+сент!AF68</f>
        <v>0</v>
      </c>
      <c r="AG68" s="16">
        <f>июль!AG68+авг!AG68+сент!AG68</f>
        <v>0</v>
      </c>
      <c r="AH68" s="16">
        <f>июль!AH68+авг!AH68+сент!AH68</f>
        <v>0</v>
      </c>
      <c r="AI68" s="16">
        <f>июль!AI68+авг!AI68+сент!AI68</f>
        <v>0</v>
      </c>
      <c r="AJ68" s="16">
        <f>июль!AJ68+авг!AJ68+сент!AJ68</f>
        <v>0</v>
      </c>
      <c r="AK68" s="16">
        <f>июль!AK68+авг!AK68+сент!AK68</f>
        <v>0</v>
      </c>
      <c r="AL68" s="16">
        <f>июль!AL68+авг!AL68+сент!AL68</f>
        <v>0</v>
      </c>
      <c r="AM68" s="16">
        <f>июль!AM68+авг!AM68+сент!AM68</f>
        <v>0</v>
      </c>
      <c r="AN68" s="16">
        <f>июль!AN68+авг!AN68+сент!AN68</f>
        <v>0</v>
      </c>
      <c r="AO68" s="16">
        <f>июль!AO68+авг!AO68+сент!AO68</f>
        <v>0</v>
      </c>
      <c r="AP68" s="16">
        <f>июль!AP68+авг!AP68+сент!AP68</f>
        <v>0</v>
      </c>
      <c r="AQ68" s="16">
        <f>июль!AQ68+авг!AQ68+сент!AQ68</f>
        <v>9</v>
      </c>
      <c r="AR68" s="16">
        <f>июль!AR68+авг!AR68+сент!AR68</f>
        <v>13.302</v>
      </c>
      <c r="AS68" s="16">
        <f>июль!AS68+авг!AS68+сент!AS68</f>
        <v>0</v>
      </c>
      <c r="AT68" s="16">
        <f>июль!AT68+авг!AT68+сент!AT68</f>
        <v>0</v>
      </c>
      <c r="AU68" s="16">
        <f>июль!AU68+авг!AU68+сент!AU68</f>
        <v>0</v>
      </c>
      <c r="AV68" s="16">
        <f>июль!AV68+авг!AV68+сент!AV68</f>
        <v>0</v>
      </c>
      <c r="AW68" s="16">
        <f>июль!AW68+авг!AW68+сент!AW68</f>
        <v>0</v>
      </c>
      <c r="AX68" s="16">
        <f>июль!AX68+авг!AX68+сент!AX68</f>
        <v>0</v>
      </c>
      <c r="AY68" s="16">
        <f>июль!AY68+авг!AY68+сент!AY68</f>
        <v>0</v>
      </c>
      <c r="AZ68" s="16">
        <f>июль!AZ68+авг!AZ68+сент!AZ68</f>
        <v>0</v>
      </c>
      <c r="BA68" s="16">
        <f>июль!BA68+авг!BA68+сент!BA68</f>
        <v>0</v>
      </c>
      <c r="BB68" s="16">
        <f>июль!BB68+авг!BB68+сент!BB68</f>
        <v>0</v>
      </c>
      <c r="BC68" s="16">
        <f>июль!BC68+авг!BC68+сент!BC68</f>
        <v>0</v>
      </c>
      <c r="BD68" s="16">
        <f>июль!BD68+авг!BD68+сент!BD68</f>
        <v>0</v>
      </c>
      <c r="BE68" s="16">
        <f>июль!BE68+авг!BE68+сент!BE68</f>
        <v>0.68400000000000005</v>
      </c>
      <c r="BF68" s="27">
        <f t="shared" si="1"/>
        <v>118.52799999999999</v>
      </c>
      <c r="BG68" s="83"/>
      <c r="BH68" s="17" t="e">
        <f t="shared" si="6"/>
        <v>#DIV/0!</v>
      </c>
      <c r="BI68" s="71" t="s">
        <v>74</v>
      </c>
      <c r="BJ68" s="16"/>
    </row>
    <row r="69" spans="1:62" ht="21.75" customHeight="1">
      <c r="A69" s="14">
        <v>15</v>
      </c>
      <c r="B69" s="14" t="s">
        <v>148</v>
      </c>
      <c r="C69" s="16">
        <f>июль!C69+авг!C69+сент!C69</f>
        <v>8.6999999999999993</v>
      </c>
      <c r="D69" s="16">
        <f>июль!D69+авг!D69+сент!D69</f>
        <v>4.7030000000000003</v>
      </c>
      <c r="E69" s="16">
        <f>июль!E69+авг!E69+сент!E69</f>
        <v>0</v>
      </c>
      <c r="F69" s="16">
        <f>июль!F69+авг!F69+сент!F69</f>
        <v>0</v>
      </c>
      <c r="G69" s="16">
        <f>июль!G69+авг!G69+сент!G69</f>
        <v>0</v>
      </c>
      <c r="H69" s="16">
        <f>июль!H69+авг!H69+сент!H69</f>
        <v>0</v>
      </c>
      <c r="I69" s="16">
        <f>июль!I69+авг!I69+сент!I69</f>
        <v>1</v>
      </c>
      <c r="J69" s="16">
        <f>июль!J69+авг!J69+сент!J69</f>
        <v>81.900999999999996</v>
      </c>
      <c r="K69" s="16">
        <f>июль!K69+авг!K69+сент!K69</f>
        <v>0</v>
      </c>
      <c r="L69" s="16">
        <f>июль!L69+авг!L69+сент!L69</f>
        <v>0</v>
      </c>
      <c r="M69" s="16">
        <f>июль!M69+авг!M69+сент!M69</f>
        <v>0</v>
      </c>
      <c r="N69" s="16">
        <f>июль!N69+авг!N69+сент!N69</f>
        <v>0</v>
      </c>
      <c r="O69" s="16">
        <f>июль!O69+авг!O69+сент!O69</f>
        <v>0</v>
      </c>
      <c r="P69" s="16">
        <f>июль!P69+авг!P69+сент!P69</f>
        <v>0</v>
      </c>
      <c r="Q69" s="16">
        <f>июль!Q69+авг!Q69+сент!Q69</f>
        <v>82</v>
      </c>
      <c r="R69" s="16">
        <f>июль!R69+авг!R69+сент!R69</f>
        <v>115.039</v>
      </c>
      <c r="S69" s="16">
        <f>июль!S69+авг!S69+сент!S69</f>
        <v>0</v>
      </c>
      <c r="T69" s="16">
        <f>июль!T69+авг!T69+сент!T69</f>
        <v>0</v>
      </c>
      <c r="U69" s="16">
        <f>июль!U69+авг!U69+сент!U69</f>
        <v>0</v>
      </c>
      <c r="V69" s="16">
        <f>июль!V69+авг!V69+сент!V69</f>
        <v>0</v>
      </c>
      <c r="W69" s="16">
        <f>июль!W69+авг!W69+сент!W69</f>
        <v>2</v>
      </c>
      <c r="X69" s="16">
        <f>июль!X69+авг!X69+сент!X69</f>
        <v>5.0030000000000001</v>
      </c>
      <c r="Y69" s="16">
        <f>июль!Y69+авг!Y69+сент!Y69</f>
        <v>0</v>
      </c>
      <c r="Z69" s="16">
        <f>июль!Z69+авг!Z69+сент!Z69</f>
        <v>0</v>
      </c>
      <c r="AA69" s="16">
        <f>июль!AA69+авг!AA69+сент!AA69</f>
        <v>0</v>
      </c>
      <c r="AB69" s="16">
        <f>июль!AB69+авг!AB69+сент!AB69</f>
        <v>0</v>
      </c>
      <c r="AC69" s="16">
        <f>июль!AC69+авг!AC69+сент!AC69</f>
        <v>0</v>
      </c>
      <c r="AD69" s="16">
        <f>июль!AD69+авг!AD69+сент!AD69</f>
        <v>0</v>
      </c>
      <c r="AE69" s="16">
        <f>июль!AE69+авг!AE69+сент!AE69</f>
        <v>0</v>
      </c>
      <c r="AF69" s="16">
        <f>июль!AF69+авг!AF69+сент!AF69</f>
        <v>0</v>
      </c>
      <c r="AG69" s="16">
        <f>июль!AG69+авг!AG69+сент!AG69</f>
        <v>0</v>
      </c>
      <c r="AH69" s="16">
        <f>июль!AH69+авг!AH69+сент!AH69</f>
        <v>0</v>
      </c>
      <c r="AI69" s="16">
        <f>июль!AI69+авг!AI69+сент!AI69</f>
        <v>0</v>
      </c>
      <c r="AJ69" s="16">
        <f>июль!AJ69+авг!AJ69+сент!AJ69</f>
        <v>0</v>
      </c>
      <c r="AK69" s="16">
        <f>июль!AK69+авг!AK69+сент!AK69</f>
        <v>0</v>
      </c>
      <c r="AL69" s="16">
        <f>июль!AL69+авг!AL69+сент!AL69</f>
        <v>0</v>
      </c>
      <c r="AM69" s="16">
        <f>июль!AM69+авг!AM69+сент!AM69</f>
        <v>0</v>
      </c>
      <c r="AN69" s="16">
        <f>июль!AN69+авг!AN69+сент!AN69</f>
        <v>0</v>
      </c>
      <c r="AO69" s="16">
        <f>июль!AO69+авг!AO69+сент!AO69</f>
        <v>0</v>
      </c>
      <c r="AP69" s="16">
        <f>июль!AP69+авг!AP69+сент!AP69</f>
        <v>0</v>
      </c>
      <c r="AQ69" s="16">
        <f>июль!AQ69+авг!AQ69+сент!AQ69</f>
        <v>15</v>
      </c>
      <c r="AR69" s="16">
        <f>июль!AR69+авг!AR69+сент!AR69</f>
        <v>24.297999999999998</v>
      </c>
      <c r="AS69" s="16">
        <f>июль!AS69+авг!AS69+сент!AS69</f>
        <v>0</v>
      </c>
      <c r="AT69" s="16">
        <f>июль!AT69+авг!AT69+сент!AT69</f>
        <v>0</v>
      </c>
      <c r="AU69" s="16">
        <f>июль!AU69+авг!AU69+сент!AU69</f>
        <v>0</v>
      </c>
      <c r="AV69" s="16">
        <f>июль!AV69+авг!AV69+сент!AV69</f>
        <v>0</v>
      </c>
      <c r="AW69" s="16">
        <f>июль!AW69+авг!AW69+сент!AW69</f>
        <v>0</v>
      </c>
      <c r="AX69" s="16">
        <f>июль!AX69+авг!AX69+сент!AX69</f>
        <v>0</v>
      </c>
      <c r="AY69" s="16">
        <f>июль!AY69+авг!AY69+сент!AY69</f>
        <v>0</v>
      </c>
      <c r="AZ69" s="16">
        <f>июль!AZ69+авг!AZ69+сент!AZ69</f>
        <v>0</v>
      </c>
      <c r="BA69" s="16">
        <f>июль!BA69+авг!BA69+сент!BA69</f>
        <v>0</v>
      </c>
      <c r="BB69" s="16">
        <f>июль!BB69+авг!BB69+сент!BB69</f>
        <v>0</v>
      </c>
      <c r="BC69" s="16">
        <f>июль!BC69+авг!BC69+сент!BC69</f>
        <v>0</v>
      </c>
      <c r="BD69" s="16">
        <f>июль!BD69+авг!BD69+сент!BD69</f>
        <v>0</v>
      </c>
      <c r="BE69" s="16">
        <f>июль!BE69+авг!BE69+сент!BE69</f>
        <v>1.1880000000000002</v>
      </c>
      <c r="BF69" s="27">
        <f t="shared" si="1"/>
        <v>232.13200000000001</v>
      </c>
      <c r="BG69" s="84"/>
      <c r="BH69" s="17" t="e">
        <f t="shared" si="6"/>
        <v>#DIV/0!</v>
      </c>
      <c r="BI69" s="71" t="s">
        <v>75</v>
      </c>
      <c r="BJ69" s="16"/>
    </row>
    <row r="70" spans="1:62" ht="21.75" customHeight="1">
      <c r="A70" s="14">
        <v>16</v>
      </c>
      <c r="B70" s="14" t="s">
        <v>149</v>
      </c>
      <c r="C70" s="16">
        <f>июль!C70+авг!C70+сент!C70</f>
        <v>0</v>
      </c>
      <c r="D70" s="16">
        <f>июль!D70+авг!D70+сент!D70</f>
        <v>0</v>
      </c>
      <c r="E70" s="16">
        <f>июль!E70+авг!E70+сент!E70</f>
        <v>0</v>
      </c>
      <c r="F70" s="16">
        <f>июль!F70+авг!F70+сент!F70</f>
        <v>0</v>
      </c>
      <c r="G70" s="16">
        <f>июль!G70+авг!G70+сент!G70</f>
        <v>0</v>
      </c>
      <c r="H70" s="16">
        <f>июль!H70+авг!H70+сент!H70</f>
        <v>0</v>
      </c>
      <c r="I70" s="16">
        <f>июль!I70+авг!I70+сент!I70</f>
        <v>0</v>
      </c>
      <c r="J70" s="16">
        <f>июль!J70+авг!J70+сент!J70</f>
        <v>0</v>
      </c>
      <c r="K70" s="16">
        <f>июль!K70+авг!K70+сент!K70</f>
        <v>0</v>
      </c>
      <c r="L70" s="16">
        <f>июль!L70+авг!L70+сент!L70</f>
        <v>0</v>
      </c>
      <c r="M70" s="16">
        <f>июль!M70+авг!M70+сент!M70</f>
        <v>0</v>
      </c>
      <c r="N70" s="16">
        <f>июль!N70+авг!N70+сент!N70</f>
        <v>0</v>
      </c>
      <c r="O70" s="16">
        <f>июль!O70+авг!O70+сент!O70</f>
        <v>0</v>
      </c>
      <c r="P70" s="16">
        <f>июль!P70+авг!P70+сент!P70</f>
        <v>0</v>
      </c>
      <c r="Q70" s="16">
        <f>июль!Q70+авг!Q70+сент!Q70</f>
        <v>0</v>
      </c>
      <c r="R70" s="16">
        <f>июль!R70+авг!R70+сент!R70</f>
        <v>0</v>
      </c>
      <c r="S70" s="16">
        <f>июль!S70+авг!S70+сент!S70</f>
        <v>0</v>
      </c>
      <c r="T70" s="16">
        <f>июль!T70+авг!T70+сент!T70</f>
        <v>0</v>
      </c>
      <c r="U70" s="16">
        <f>июль!U70+авг!U70+сент!U70</f>
        <v>0</v>
      </c>
      <c r="V70" s="16">
        <f>июль!V70+авг!V70+сент!V70</f>
        <v>0</v>
      </c>
      <c r="W70" s="16">
        <f>июль!W70+авг!W70+сент!W70</f>
        <v>0</v>
      </c>
      <c r="X70" s="16">
        <f>июль!X70+авг!X70+сент!X70</f>
        <v>0</v>
      </c>
      <c r="Y70" s="16">
        <f>июль!Y70+авг!Y70+сент!Y70</f>
        <v>0</v>
      </c>
      <c r="Z70" s="16">
        <f>июль!Z70+авг!Z70+сент!Z70</f>
        <v>0</v>
      </c>
      <c r="AA70" s="16">
        <f>июль!AA70+авг!AA70+сент!AA70</f>
        <v>9.57</v>
      </c>
      <c r="AB70" s="16">
        <f>июль!AB70+авг!AB70+сент!AB70</f>
        <v>9.2970000000000006</v>
      </c>
      <c r="AC70" s="16">
        <f>июль!AC70+авг!AC70+сент!AC70</f>
        <v>0</v>
      </c>
      <c r="AD70" s="16">
        <f>июль!AD70+авг!AD70+сент!AD70</f>
        <v>0</v>
      </c>
      <c r="AE70" s="16">
        <f>июль!AE70+авг!AE70+сент!AE70</f>
        <v>0</v>
      </c>
      <c r="AF70" s="16">
        <f>июль!AF70+авг!AF70+сент!AF70</f>
        <v>0</v>
      </c>
      <c r="AG70" s="16">
        <f>июль!AG70+авг!AG70+сент!AG70</f>
        <v>0</v>
      </c>
      <c r="AH70" s="16">
        <f>июль!AH70+авг!AH70+сент!AH70</f>
        <v>0</v>
      </c>
      <c r="AI70" s="16">
        <f>июль!AI70+авг!AI70+сент!AI70</f>
        <v>0</v>
      </c>
      <c r="AJ70" s="16">
        <f>июль!AJ70+авг!AJ70+сент!AJ70</f>
        <v>0</v>
      </c>
      <c r="AK70" s="16">
        <f>июль!AK70+авг!AK70+сент!AK70</f>
        <v>0</v>
      </c>
      <c r="AL70" s="16">
        <f>июль!AL70+авг!AL70+сент!AL70</f>
        <v>0</v>
      </c>
      <c r="AM70" s="16">
        <f>июль!AM70+авг!AM70+сент!AM70</f>
        <v>0</v>
      </c>
      <c r="AN70" s="16">
        <f>июль!AN70+авг!AN70+сент!AN70</f>
        <v>0</v>
      </c>
      <c r="AO70" s="16">
        <f>июль!AO70+авг!AO70+сент!AO70</f>
        <v>0</v>
      </c>
      <c r="AP70" s="16">
        <f>июль!AP70+авг!AP70+сент!AP70</f>
        <v>0</v>
      </c>
      <c r="AQ70" s="16">
        <f>июль!AQ70+авг!AQ70+сент!AQ70</f>
        <v>10</v>
      </c>
      <c r="AR70" s="16">
        <f>июль!AR70+авг!AR70+сент!AR70</f>
        <v>15.032</v>
      </c>
      <c r="AS70" s="16">
        <f>июль!AS70+авг!AS70+сент!AS70</f>
        <v>0</v>
      </c>
      <c r="AT70" s="16">
        <f>июль!AT70+авг!AT70+сент!AT70</f>
        <v>0</v>
      </c>
      <c r="AU70" s="16">
        <f>июль!AU70+авг!AU70+сент!AU70</f>
        <v>0</v>
      </c>
      <c r="AV70" s="16">
        <f>июль!AV70+авг!AV70+сент!AV70</f>
        <v>0</v>
      </c>
      <c r="AW70" s="16">
        <f>июль!AW70+авг!AW70+сент!AW70</f>
        <v>1</v>
      </c>
      <c r="AX70" s="16">
        <f>июль!AX70+авг!AX70+сент!AX70</f>
        <v>0.16800000000000001</v>
      </c>
      <c r="AY70" s="16">
        <f>июль!AY70+авг!AY70+сент!AY70</f>
        <v>0</v>
      </c>
      <c r="AZ70" s="16">
        <f>июль!AZ70+авг!AZ70+сент!AZ70</f>
        <v>0</v>
      </c>
      <c r="BA70" s="16">
        <f>июль!BA70+авг!BA70+сент!BA70</f>
        <v>0</v>
      </c>
      <c r="BB70" s="16">
        <f>июль!BB70+авг!BB70+сент!BB70</f>
        <v>0</v>
      </c>
      <c r="BC70" s="16">
        <f>июль!BC70+авг!BC70+сент!BC70</f>
        <v>0</v>
      </c>
      <c r="BD70" s="16">
        <f>июль!BD70+авг!BD70+сент!BD70</f>
        <v>0</v>
      </c>
      <c r="BE70" s="16">
        <f>июль!BE70+авг!BE70+сент!BE70</f>
        <v>0.76200000000000001</v>
      </c>
      <c r="BF70" s="27">
        <f t="shared" si="1"/>
        <v>25.259</v>
      </c>
      <c r="BG70" s="83"/>
      <c r="BH70" s="17" t="e">
        <f t="shared" si="6"/>
        <v>#DIV/0!</v>
      </c>
      <c r="BI70" s="71">
        <v>10</v>
      </c>
      <c r="BJ70" s="16"/>
    </row>
    <row r="71" spans="1:62" ht="21.75" customHeight="1">
      <c r="A71" s="14">
        <v>17</v>
      </c>
      <c r="B71" s="14" t="s">
        <v>144</v>
      </c>
      <c r="C71" s="16">
        <f>июль!C71+авг!C71+сент!C71</f>
        <v>26.3</v>
      </c>
      <c r="D71" s="16">
        <f>июль!D71+авг!D71+сент!D71</f>
        <v>14.598000000000001</v>
      </c>
      <c r="E71" s="16">
        <f>июль!E71+авг!E71+сент!E71</f>
        <v>0</v>
      </c>
      <c r="F71" s="16">
        <f>июль!F71+авг!F71+сент!F71</f>
        <v>0</v>
      </c>
      <c r="G71" s="16">
        <f>июль!G71+авг!G71+сент!G71</f>
        <v>0</v>
      </c>
      <c r="H71" s="16">
        <f>июль!H71+авг!H71+сент!H71</f>
        <v>0</v>
      </c>
      <c r="I71" s="16">
        <f>июль!I71+авг!I71+сент!I71</f>
        <v>0</v>
      </c>
      <c r="J71" s="16">
        <f>июль!J71+авг!J71+сент!J71</f>
        <v>0</v>
      </c>
      <c r="K71" s="16">
        <f>июль!K71+авг!K71+сент!K71</f>
        <v>0</v>
      </c>
      <c r="L71" s="16">
        <f>июль!L71+авг!L71+сент!L71</f>
        <v>0</v>
      </c>
      <c r="M71" s="16">
        <f>июль!M71+авг!M71+сент!M71</f>
        <v>0</v>
      </c>
      <c r="N71" s="16">
        <f>июль!N71+авг!N71+сент!N71</f>
        <v>0</v>
      </c>
      <c r="O71" s="16">
        <f>июль!O71+авг!O71+сент!O71</f>
        <v>0</v>
      </c>
      <c r="P71" s="16">
        <f>июль!P71+авг!P71+сент!P71</f>
        <v>0</v>
      </c>
      <c r="Q71" s="16">
        <f>июль!Q71+авг!Q71+сент!Q71</f>
        <v>0</v>
      </c>
      <c r="R71" s="16">
        <f>июль!R71+авг!R71+сент!R71</f>
        <v>0</v>
      </c>
      <c r="S71" s="16">
        <f>июль!S71+авг!S71+сент!S71</f>
        <v>0</v>
      </c>
      <c r="T71" s="16">
        <f>июль!T71+авг!T71+сент!T71</f>
        <v>0</v>
      </c>
      <c r="U71" s="16">
        <f>июль!U71+авг!U71+сент!U71</f>
        <v>7</v>
      </c>
      <c r="V71" s="16">
        <f>июль!V71+авг!V71+сент!V71</f>
        <v>8.282</v>
      </c>
      <c r="W71" s="16">
        <f>июль!W71+авг!W71+сент!W71</f>
        <v>0</v>
      </c>
      <c r="X71" s="16">
        <f>июль!X71+авг!X71+сент!X71</f>
        <v>0</v>
      </c>
      <c r="Y71" s="16">
        <f>июль!Y71+авг!Y71+сент!Y71</f>
        <v>0</v>
      </c>
      <c r="Z71" s="16">
        <f>июль!Z71+авг!Z71+сент!Z71</f>
        <v>0</v>
      </c>
      <c r="AA71" s="16">
        <f>июль!AA71+авг!AA71+сент!AA71</f>
        <v>8</v>
      </c>
      <c r="AB71" s="16">
        <f>июль!AB71+авг!AB71+сент!AB71</f>
        <v>2.7029999999999998</v>
      </c>
      <c r="AC71" s="16">
        <f>июль!AC71+авг!AC71+сент!AC71</f>
        <v>0</v>
      </c>
      <c r="AD71" s="16">
        <f>июль!AD71+авг!AD71+сент!AD71</f>
        <v>0</v>
      </c>
      <c r="AE71" s="16">
        <f>июль!AE71+авг!AE71+сент!AE71</f>
        <v>0</v>
      </c>
      <c r="AF71" s="16">
        <f>июль!AF71+авг!AF71+сент!AF71</f>
        <v>0</v>
      </c>
      <c r="AG71" s="16">
        <f>июль!AG71+авг!AG71+сент!AG71</f>
        <v>0</v>
      </c>
      <c r="AH71" s="16">
        <f>июль!AH71+авг!AH71+сент!AH71</f>
        <v>0</v>
      </c>
      <c r="AI71" s="16">
        <f>июль!AI71+авг!AI71+сент!AI71</f>
        <v>0</v>
      </c>
      <c r="AJ71" s="16">
        <f>июль!AJ71+авг!AJ71+сент!AJ71</f>
        <v>0</v>
      </c>
      <c r="AK71" s="16">
        <f>июль!AK71+авг!AK71+сент!AK71</f>
        <v>0</v>
      </c>
      <c r="AL71" s="16">
        <f>июль!AL71+авг!AL71+сент!AL71</f>
        <v>0</v>
      </c>
      <c r="AM71" s="16">
        <f>июль!AM71+авг!AM71+сент!AM71</f>
        <v>0</v>
      </c>
      <c r="AN71" s="16">
        <f>июль!AN71+авг!AN71+сент!AN71</f>
        <v>0</v>
      </c>
      <c r="AO71" s="16">
        <f>июль!AO71+авг!AO71+сент!AO71</f>
        <v>0</v>
      </c>
      <c r="AP71" s="16">
        <f>июль!AP71+авг!AP71+сент!AP71</f>
        <v>0</v>
      </c>
      <c r="AQ71" s="16">
        <f>июль!AQ71+авг!AQ71+сент!AQ71</f>
        <v>20</v>
      </c>
      <c r="AR71" s="16">
        <f>июль!AR71+авг!AR71+сент!AR71</f>
        <v>26.091000000000001</v>
      </c>
      <c r="AS71" s="16">
        <f>июль!AS71+авг!AS71+сент!AS71</f>
        <v>0</v>
      </c>
      <c r="AT71" s="16">
        <f>июль!AT71+авг!AT71+сент!AT71</f>
        <v>0</v>
      </c>
      <c r="AU71" s="16">
        <f>июль!AU71+авг!AU71+сент!AU71</f>
        <v>0</v>
      </c>
      <c r="AV71" s="16">
        <f>июль!AV71+авг!AV71+сент!AV71</f>
        <v>0</v>
      </c>
      <c r="AW71" s="16">
        <f>июль!AW71+авг!AW71+сент!AW71</f>
        <v>0</v>
      </c>
      <c r="AX71" s="16">
        <f>июль!AX71+авг!AX71+сент!AX71</f>
        <v>0</v>
      </c>
      <c r="AY71" s="16">
        <f>июль!AY71+авг!AY71+сент!AY71</f>
        <v>0</v>
      </c>
      <c r="AZ71" s="16">
        <f>июль!AZ71+авг!AZ71+сент!AZ71</f>
        <v>0</v>
      </c>
      <c r="BA71" s="16">
        <f>июль!BA71+авг!BA71+сент!BA71</f>
        <v>0</v>
      </c>
      <c r="BB71" s="16">
        <f>июль!BB71+авг!BB71+сент!BB71</f>
        <v>0</v>
      </c>
      <c r="BC71" s="16">
        <f>июль!BC71+авг!BC71+сент!BC71</f>
        <v>0</v>
      </c>
      <c r="BD71" s="16">
        <f>июль!BD71+авг!BD71+сент!BD71</f>
        <v>0</v>
      </c>
      <c r="BE71" s="16">
        <f>июль!BE71+авг!BE71+сент!BE71</f>
        <v>1.0589999999999999</v>
      </c>
      <c r="BF71" s="27">
        <f t="shared" ref="BF71:BF108" si="7">D71+F71+H71+J71+L71+N71+P71+R71+T71+V71+X71+Z71+AB71+AD71+AF71+AH71+AJ71+AL71+AN71+AP71+AR71+AT71+AV71+AX71+AZ71+BB71+BD71+BE71</f>
        <v>52.733000000000004</v>
      </c>
      <c r="BG71" s="83"/>
      <c r="BH71" s="17" t="e">
        <f t="shared" si="6"/>
        <v>#DIV/0!</v>
      </c>
      <c r="BI71" s="71">
        <v>12</v>
      </c>
      <c r="BJ71" s="16"/>
    </row>
    <row r="72" spans="1:62" ht="21.75" customHeight="1">
      <c r="A72" s="14">
        <v>18</v>
      </c>
      <c r="B72" s="14" t="s">
        <v>150</v>
      </c>
      <c r="C72" s="16">
        <f>июль!C72+авг!C72+сент!C72</f>
        <v>0</v>
      </c>
      <c r="D72" s="16">
        <f>июль!D72+авг!D72+сент!D72</f>
        <v>0</v>
      </c>
      <c r="E72" s="16">
        <f>июль!E72+авг!E72+сент!E72</f>
        <v>0</v>
      </c>
      <c r="F72" s="16">
        <f>июль!F72+авг!F72+сент!F72</f>
        <v>0</v>
      </c>
      <c r="G72" s="16">
        <f>июль!G72+авг!G72+сент!G72</f>
        <v>0</v>
      </c>
      <c r="H72" s="16">
        <f>июль!H72+авг!H72+сент!H72</f>
        <v>0</v>
      </c>
      <c r="I72" s="16">
        <f>июль!I72+авг!I72+сент!I72</f>
        <v>0</v>
      </c>
      <c r="J72" s="16">
        <f>июль!J72+авг!J72+сент!J72</f>
        <v>0</v>
      </c>
      <c r="K72" s="16">
        <f>июль!K72+авг!K72+сент!K72</f>
        <v>0</v>
      </c>
      <c r="L72" s="16">
        <f>июль!L72+авг!L72+сент!L72</f>
        <v>0</v>
      </c>
      <c r="M72" s="16">
        <f>июль!M72+авг!M72+сент!M72</f>
        <v>0</v>
      </c>
      <c r="N72" s="16">
        <f>июль!N72+авг!N72+сент!N72</f>
        <v>0</v>
      </c>
      <c r="O72" s="16">
        <f>июль!O72+авг!O72+сент!O72</f>
        <v>0</v>
      </c>
      <c r="P72" s="16">
        <f>июль!P72+авг!P72+сент!P72</f>
        <v>0</v>
      </c>
      <c r="Q72" s="16">
        <f>июль!Q72+авг!Q72+сент!Q72</f>
        <v>0</v>
      </c>
      <c r="R72" s="16">
        <f>июль!R72+авг!R72+сент!R72</f>
        <v>0</v>
      </c>
      <c r="S72" s="16">
        <f>июль!S72+авг!S72+сент!S72</f>
        <v>0</v>
      </c>
      <c r="T72" s="16">
        <f>июль!T72+авг!T72+сент!T72</f>
        <v>0</v>
      </c>
      <c r="U72" s="16">
        <f>июль!U72+авг!U72+сент!U72</f>
        <v>0</v>
      </c>
      <c r="V72" s="16">
        <f>июль!V72+авг!V72+сент!V72</f>
        <v>0</v>
      </c>
      <c r="W72" s="16">
        <f>июль!W72+авг!W72+сент!W72</f>
        <v>0</v>
      </c>
      <c r="X72" s="16">
        <f>июль!X72+авг!X72+сент!X72</f>
        <v>0</v>
      </c>
      <c r="Y72" s="16">
        <f>июль!Y72+авг!Y72+сент!Y72</f>
        <v>0</v>
      </c>
      <c r="Z72" s="16">
        <f>июль!Z72+авг!Z72+сент!Z72</f>
        <v>0</v>
      </c>
      <c r="AA72" s="16">
        <f>июль!AA72+авг!AA72+сент!AA72</f>
        <v>0</v>
      </c>
      <c r="AB72" s="16">
        <f>июль!AB72+авг!AB72+сент!AB72</f>
        <v>0</v>
      </c>
      <c r="AC72" s="16">
        <f>июль!AC72+авг!AC72+сент!AC72</f>
        <v>0</v>
      </c>
      <c r="AD72" s="16">
        <f>июль!AD72+авг!AD72+сент!AD72</f>
        <v>0</v>
      </c>
      <c r="AE72" s="16">
        <f>июль!AE72+авг!AE72+сент!AE72</f>
        <v>0</v>
      </c>
      <c r="AF72" s="16">
        <f>июль!AF72+авг!AF72+сент!AF72</f>
        <v>0</v>
      </c>
      <c r="AG72" s="16">
        <f>июль!AG72+авг!AG72+сент!AG72</f>
        <v>0</v>
      </c>
      <c r="AH72" s="16">
        <f>июль!AH72+авг!AH72+сент!AH72</f>
        <v>0</v>
      </c>
      <c r="AI72" s="16">
        <f>июль!AI72+авг!AI72+сент!AI72</f>
        <v>0</v>
      </c>
      <c r="AJ72" s="16">
        <f>июль!AJ72+авг!AJ72+сент!AJ72</f>
        <v>0</v>
      </c>
      <c r="AK72" s="16">
        <f>июль!AK72+авг!AK72+сент!AK72</f>
        <v>0</v>
      </c>
      <c r="AL72" s="16">
        <f>июль!AL72+авг!AL72+сент!AL72</f>
        <v>0</v>
      </c>
      <c r="AM72" s="16">
        <f>июль!AM72+авг!AM72+сент!AM72</f>
        <v>0</v>
      </c>
      <c r="AN72" s="16">
        <f>июль!AN72+авг!AN72+сент!AN72</f>
        <v>0</v>
      </c>
      <c r="AO72" s="16">
        <f>июль!AO72+авг!AO72+сент!AO72</f>
        <v>0</v>
      </c>
      <c r="AP72" s="16">
        <f>июль!AP72+авг!AP72+сент!AP72</f>
        <v>0</v>
      </c>
      <c r="AQ72" s="16">
        <f>июль!AQ72+авг!AQ72+сент!AQ72</f>
        <v>9</v>
      </c>
      <c r="AR72" s="16">
        <f>июль!AR72+авг!AR72+сент!AR72</f>
        <v>13.343</v>
      </c>
      <c r="AS72" s="16">
        <f>июль!AS72+авг!AS72+сент!AS72</f>
        <v>0</v>
      </c>
      <c r="AT72" s="16">
        <f>июль!AT72+авг!AT72+сент!AT72</f>
        <v>0</v>
      </c>
      <c r="AU72" s="16">
        <f>июль!AU72+авг!AU72+сент!AU72</f>
        <v>0</v>
      </c>
      <c r="AV72" s="16">
        <f>июль!AV72+авг!AV72+сент!AV72</f>
        <v>0</v>
      </c>
      <c r="AW72" s="16">
        <f>июль!AW72+авг!AW72+сент!AW72</f>
        <v>0</v>
      </c>
      <c r="AX72" s="16">
        <f>июль!AX72+авг!AX72+сент!AX72</f>
        <v>0</v>
      </c>
      <c r="AY72" s="16">
        <f>июль!AY72+авг!AY72+сент!AY72</f>
        <v>0</v>
      </c>
      <c r="AZ72" s="16">
        <f>июль!AZ72+авг!AZ72+сент!AZ72</f>
        <v>0</v>
      </c>
      <c r="BA72" s="16">
        <f>июль!BA72+авг!BA72+сент!BA72</f>
        <v>0</v>
      </c>
      <c r="BB72" s="16">
        <f>июль!BB72+авг!BB72+сент!BB72</f>
        <v>0</v>
      </c>
      <c r="BC72" s="16">
        <f>июль!BC72+авг!BC72+сент!BC72</f>
        <v>0</v>
      </c>
      <c r="BD72" s="16">
        <f>июль!BD72+авг!BD72+сент!BD72</f>
        <v>0</v>
      </c>
      <c r="BE72" s="16">
        <f>июль!BE72+авг!BE72+сент!BE72</f>
        <v>22.388999999999999</v>
      </c>
      <c r="BF72" s="27">
        <f t="shared" si="7"/>
        <v>35.731999999999999</v>
      </c>
      <c r="BG72" s="83"/>
      <c r="BH72" s="17" t="e">
        <f t="shared" si="6"/>
        <v>#DIV/0!</v>
      </c>
      <c r="BI72" s="71" t="s">
        <v>82</v>
      </c>
      <c r="BJ72" s="16"/>
    </row>
    <row r="73" spans="1:62" ht="21.75" customHeight="1">
      <c r="A73" s="14">
        <v>19</v>
      </c>
      <c r="B73" s="14" t="s">
        <v>151</v>
      </c>
      <c r="C73" s="16">
        <f>июль!C73+авг!C73+сент!C73</f>
        <v>5.4</v>
      </c>
      <c r="D73" s="16">
        <f>июль!D73+авг!D73+сент!D73</f>
        <v>3.9620000000000002</v>
      </c>
      <c r="E73" s="16">
        <f>июль!E73+авг!E73+сент!E73</f>
        <v>0</v>
      </c>
      <c r="F73" s="16">
        <f>июль!F73+авг!F73+сент!F73</f>
        <v>0</v>
      </c>
      <c r="G73" s="16">
        <f>июль!G73+авг!G73+сент!G73</f>
        <v>0</v>
      </c>
      <c r="H73" s="16">
        <f>июль!H73+авг!H73+сент!H73</f>
        <v>0</v>
      </c>
      <c r="I73" s="16">
        <f>июль!I73+авг!I73+сент!I73</f>
        <v>0</v>
      </c>
      <c r="J73" s="16">
        <f>июль!J73+авг!J73+сент!J73</f>
        <v>0</v>
      </c>
      <c r="K73" s="16">
        <f>июль!K73+авг!K73+сент!K73</f>
        <v>0</v>
      </c>
      <c r="L73" s="16">
        <f>июль!L73+авг!L73+сент!L73</f>
        <v>0</v>
      </c>
      <c r="M73" s="16">
        <f>июль!M73+авг!M73+сент!M73</f>
        <v>0</v>
      </c>
      <c r="N73" s="16">
        <f>июль!N73+авг!N73+сент!N73</f>
        <v>0</v>
      </c>
      <c r="O73" s="16">
        <f>июль!O73+авг!O73+сент!O73</f>
        <v>0</v>
      </c>
      <c r="P73" s="16">
        <f>июль!P73+авг!P73+сент!P73</f>
        <v>0</v>
      </c>
      <c r="Q73" s="16">
        <f>июль!Q73+авг!Q73+сент!Q73</f>
        <v>0</v>
      </c>
      <c r="R73" s="16">
        <f>июль!R73+авг!R73+сент!R73</f>
        <v>0</v>
      </c>
      <c r="S73" s="16">
        <f>июль!S73+авг!S73+сент!S73</f>
        <v>0</v>
      </c>
      <c r="T73" s="16">
        <f>июль!T73+авг!T73+сент!T73</f>
        <v>0</v>
      </c>
      <c r="U73" s="16">
        <f>июль!U73+авг!U73+сент!U73</f>
        <v>0</v>
      </c>
      <c r="V73" s="16">
        <f>июль!V73+авг!V73+сент!V73</f>
        <v>0</v>
      </c>
      <c r="W73" s="16">
        <f>июль!W73+авг!W73+сент!W73</f>
        <v>0</v>
      </c>
      <c r="X73" s="16">
        <f>июль!X73+авг!X73+сент!X73</f>
        <v>0</v>
      </c>
      <c r="Y73" s="16">
        <f>июль!Y73+авг!Y73+сент!Y73</f>
        <v>0</v>
      </c>
      <c r="Z73" s="16">
        <f>июль!Z73+авг!Z73+сент!Z73</f>
        <v>0</v>
      </c>
      <c r="AA73" s="16">
        <f>июль!AA73+авг!AA73+сент!AA73</f>
        <v>0</v>
      </c>
      <c r="AB73" s="16">
        <f>июль!AB73+авг!AB73+сент!AB73</f>
        <v>0</v>
      </c>
      <c r="AC73" s="16">
        <f>июль!AC73+авг!AC73+сент!AC73</f>
        <v>0</v>
      </c>
      <c r="AD73" s="16">
        <f>июль!AD73+авг!AD73+сент!AD73</f>
        <v>0</v>
      </c>
      <c r="AE73" s="16">
        <f>июль!AE73+авг!AE73+сент!AE73</f>
        <v>0</v>
      </c>
      <c r="AF73" s="16">
        <f>июль!AF73+авг!AF73+сент!AF73</f>
        <v>0</v>
      </c>
      <c r="AG73" s="16">
        <f>июль!AG73+авг!AG73+сент!AG73</f>
        <v>0</v>
      </c>
      <c r="AH73" s="16">
        <f>июль!AH73+авг!AH73+сент!AH73</f>
        <v>0</v>
      </c>
      <c r="AI73" s="16">
        <f>июль!AI73+авг!AI73+сент!AI73</f>
        <v>0</v>
      </c>
      <c r="AJ73" s="16">
        <f>июль!AJ73+авг!AJ73+сент!AJ73</f>
        <v>0</v>
      </c>
      <c r="AK73" s="16">
        <f>июль!AK73+авг!AK73+сент!AK73</f>
        <v>0</v>
      </c>
      <c r="AL73" s="16">
        <f>июль!AL73+авг!AL73+сент!AL73</f>
        <v>0</v>
      </c>
      <c r="AM73" s="16">
        <f>июль!AM73+авг!AM73+сент!AM73</f>
        <v>10</v>
      </c>
      <c r="AN73" s="16">
        <f>июль!AN73+авг!AN73+сент!AN73</f>
        <v>8.9719999999999995</v>
      </c>
      <c r="AO73" s="16">
        <f>июль!AO73+авг!AO73+сент!AO73</f>
        <v>0</v>
      </c>
      <c r="AP73" s="16">
        <f>июль!AP73+авг!AP73+сент!AP73</f>
        <v>0</v>
      </c>
      <c r="AQ73" s="16">
        <f>июль!AQ73+авг!AQ73+сент!AQ73</f>
        <v>18</v>
      </c>
      <c r="AR73" s="16">
        <f>июль!AR73+авг!AR73+сент!AR73</f>
        <v>27.667999999999999</v>
      </c>
      <c r="AS73" s="16">
        <f>июль!AS73+авг!AS73+сент!AS73</f>
        <v>0</v>
      </c>
      <c r="AT73" s="16">
        <f>июль!AT73+авг!AT73+сент!AT73</f>
        <v>0</v>
      </c>
      <c r="AU73" s="16">
        <f>июль!AU73+авг!AU73+сент!AU73</f>
        <v>0</v>
      </c>
      <c r="AV73" s="16">
        <f>июль!AV73+авг!AV73+сент!AV73</f>
        <v>0</v>
      </c>
      <c r="AW73" s="16">
        <f>июль!AW73+авг!AW73+сент!AW73</f>
        <v>0</v>
      </c>
      <c r="AX73" s="16">
        <f>июль!AX73+авг!AX73+сент!AX73</f>
        <v>0</v>
      </c>
      <c r="AY73" s="16">
        <f>июль!AY73+авг!AY73+сент!AY73</f>
        <v>0</v>
      </c>
      <c r="AZ73" s="16">
        <f>июль!AZ73+авг!AZ73+сент!AZ73</f>
        <v>0</v>
      </c>
      <c r="BA73" s="16">
        <f>июль!BA73+авг!BA73+сент!BA73</f>
        <v>0</v>
      </c>
      <c r="BB73" s="16">
        <f>июль!BB73+авг!BB73+сент!BB73</f>
        <v>0</v>
      </c>
      <c r="BC73" s="16">
        <f>июль!BC73+авг!BC73+сент!BC73</f>
        <v>0</v>
      </c>
      <c r="BD73" s="16">
        <f>июль!BD73+авг!BD73+сент!BD73</f>
        <v>0</v>
      </c>
      <c r="BE73" s="16">
        <f>июль!BE73+авг!BE73+сент!BE73</f>
        <v>26.960999999999999</v>
      </c>
      <c r="BF73" s="27">
        <f t="shared" si="7"/>
        <v>67.562999999999988</v>
      </c>
      <c r="BG73" s="83"/>
      <c r="BH73" s="17" t="e">
        <f t="shared" si="6"/>
        <v>#DIV/0!</v>
      </c>
      <c r="BI73" s="71" t="s">
        <v>83</v>
      </c>
      <c r="BJ73" s="16"/>
    </row>
    <row r="74" spans="1:62" ht="21.75" customHeight="1">
      <c r="A74" s="14">
        <v>20</v>
      </c>
      <c r="B74" s="14" t="s">
        <v>152</v>
      </c>
      <c r="C74" s="16">
        <f>июль!C74+авг!C74+сент!C74</f>
        <v>0</v>
      </c>
      <c r="D74" s="16">
        <f>июль!D74+авг!D74+сент!D74</f>
        <v>0</v>
      </c>
      <c r="E74" s="16">
        <f>июль!E74+авг!E74+сент!E74</f>
        <v>63.6</v>
      </c>
      <c r="F74" s="16">
        <f>июль!F74+авг!F74+сент!F74</f>
        <v>15.9</v>
      </c>
      <c r="G74" s="16">
        <f>июль!G74+авг!G74+сент!G74</f>
        <v>0</v>
      </c>
      <c r="H74" s="16">
        <f>июль!H74+авг!H74+сент!H74</f>
        <v>0</v>
      </c>
      <c r="I74" s="16">
        <f>июль!I74+авг!I74+сент!I74</f>
        <v>1</v>
      </c>
      <c r="J74" s="16">
        <f>июль!J74+авг!J74+сент!J74</f>
        <v>75.382999999999996</v>
      </c>
      <c r="K74" s="16">
        <f>июль!K74+авг!K74+сент!K74</f>
        <v>0</v>
      </c>
      <c r="L74" s="16">
        <f>июль!L74+авг!L74+сент!L74</f>
        <v>0</v>
      </c>
      <c r="M74" s="16">
        <f>июль!M74+авг!M74+сент!M74</f>
        <v>0</v>
      </c>
      <c r="N74" s="16">
        <f>июль!N74+авг!N74+сент!N74</f>
        <v>0</v>
      </c>
      <c r="O74" s="16">
        <f>июль!O74+авг!O74+сент!O74</f>
        <v>0</v>
      </c>
      <c r="P74" s="16">
        <f>июль!P74+авг!P74+сент!P74</f>
        <v>0</v>
      </c>
      <c r="Q74" s="16">
        <f>июль!Q74+авг!Q74+сент!Q74</f>
        <v>0</v>
      </c>
      <c r="R74" s="16">
        <f>июль!R74+авг!R74+сент!R74</f>
        <v>0</v>
      </c>
      <c r="S74" s="16">
        <f>июль!S74+авг!S74+сент!S74</f>
        <v>0</v>
      </c>
      <c r="T74" s="16">
        <f>июль!T74+авг!T74+сент!T74</f>
        <v>0</v>
      </c>
      <c r="U74" s="16">
        <f>июль!U74+авг!U74+сент!U74</f>
        <v>0</v>
      </c>
      <c r="V74" s="16">
        <f>июль!V74+авг!V74+сент!V74</f>
        <v>0</v>
      </c>
      <c r="W74" s="16">
        <f>июль!W74+авг!W74+сент!W74</f>
        <v>0</v>
      </c>
      <c r="X74" s="16">
        <f>июль!X74+авг!X74+сент!X74</f>
        <v>0</v>
      </c>
      <c r="Y74" s="16">
        <f>июль!Y74+авг!Y74+сент!Y74</f>
        <v>1.5</v>
      </c>
      <c r="Z74" s="16">
        <f>июль!Z74+авг!Z74+сент!Z74</f>
        <v>3.444</v>
      </c>
      <c r="AA74" s="16">
        <f>июль!AA74+авг!AA74+сент!AA74</f>
        <v>4.4000000000000004</v>
      </c>
      <c r="AB74" s="16">
        <f>июль!AB74+авг!AB74+сент!AB74</f>
        <v>0.81299999999999994</v>
      </c>
      <c r="AC74" s="16">
        <f>июль!AC74+авг!AC74+сент!AC74</f>
        <v>0</v>
      </c>
      <c r="AD74" s="16">
        <f>июль!AD74+авг!AD74+сент!AD74</f>
        <v>0</v>
      </c>
      <c r="AE74" s="16">
        <f>июль!AE74+авг!AE74+сент!AE74</f>
        <v>0</v>
      </c>
      <c r="AF74" s="16">
        <f>июль!AF74+авг!AF74+сент!AF74</f>
        <v>0</v>
      </c>
      <c r="AG74" s="16">
        <f>июль!AG74+авг!AG74+сент!AG74</f>
        <v>0</v>
      </c>
      <c r="AH74" s="16">
        <f>июль!AH74+авг!AH74+сент!AH74</f>
        <v>0</v>
      </c>
      <c r="AI74" s="16">
        <f>июль!AI74+авг!AI74+сент!AI74</f>
        <v>0</v>
      </c>
      <c r="AJ74" s="16">
        <f>июль!AJ74+авг!AJ74+сент!AJ74</f>
        <v>0</v>
      </c>
      <c r="AK74" s="16">
        <f>июль!AK74+авг!AK74+сент!AK74</f>
        <v>0</v>
      </c>
      <c r="AL74" s="16">
        <f>июль!AL74+авг!AL74+сент!AL74</f>
        <v>0</v>
      </c>
      <c r="AM74" s="16">
        <f>июль!AM74+авг!AM74+сент!AM74</f>
        <v>0</v>
      </c>
      <c r="AN74" s="16">
        <f>июль!AN74+авг!AN74+сент!AN74</f>
        <v>0</v>
      </c>
      <c r="AO74" s="16">
        <f>июль!AO74+авг!AO74+сент!AO74</f>
        <v>0</v>
      </c>
      <c r="AP74" s="16">
        <f>июль!AP74+авг!AP74+сент!AP74</f>
        <v>0</v>
      </c>
      <c r="AQ74" s="16">
        <f>июль!AQ74+авг!AQ74+сент!AQ74</f>
        <v>37</v>
      </c>
      <c r="AR74" s="16">
        <f>июль!AR74+авг!AR74+сент!AR74</f>
        <v>40.951999999999998</v>
      </c>
      <c r="AS74" s="16">
        <f>июль!AS74+авг!AS74+сент!AS74</f>
        <v>0</v>
      </c>
      <c r="AT74" s="16">
        <f>июль!AT74+авг!AT74+сент!AT74</f>
        <v>0</v>
      </c>
      <c r="AU74" s="16">
        <f>июль!AU74+авг!AU74+сент!AU74</f>
        <v>0</v>
      </c>
      <c r="AV74" s="16">
        <f>июль!AV74+авг!AV74+сент!AV74</f>
        <v>0</v>
      </c>
      <c r="AW74" s="16">
        <f>июль!AW74+авг!AW74+сент!AW74</f>
        <v>0</v>
      </c>
      <c r="AX74" s="16">
        <f>июль!AX74+авг!AX74+сент!AX74</f>
        <v>0</v>
      </c>
      <c r="AY74" s="16">
        <f>июль!AY74+авг!AY74+сент!AY74</f>
        <v>0</v>
      </c>
      <c r="AZ74" s="16">
        <f>июль!AZ74+авг!AZ74+сент!AZ74</f>
        <v>0</v>
      </c>
      <c r="BA74" s="16">
        <f>июль!BA74+авг!BA74+сент!BA74</f>
        <v>0</v>
      </c>
      <c r="BB74" s="16">
        <f>июль!BB74+авг!BB74+сент!BB74</f>
        <v>0</v>
      </c>
      <c r="BC74" s="16">
        <f>июль!BC74+авг!BC74+сент!BC74</f>
        <v>0</v>
      </c>
      <c r="BD74" s="16">
        <f>июль!BD74+авг!BD74+сент!BD74</f>
        <v>0</v>
      </c>
      <c r="BE74" s="16">
        <f>июль!BE74+авг!BE74+сент!BE74</f>
        <v>3.8150000000000004</v>
      </c>
      <c r="BF74" s="27">
        <f t="shared" si="7"/>
        <v>140.30700000000002</v>
      </c>
      <c r="BG74" s="83"/>
      <c r="BH74" s="17" t="e">
        <f t="shared" si="6"/>
        <v>#DIV/0!</v>
      </c>
      <c r="BI74" s="71">
        <v>11</v>
      </c>
      <c r="BJ74" s="16"/>
    </row>
    <row r="75" spans="1:62" ht="21.75" customHeight="1">
      <c r="A75" s="14">
        <v>21</v>
      </c>
      <c r="B75" s="14" t="s">
        <v>153</v>
      </c>
      <c r="C75" s="16">
        <f>июль!C75+авг!C75+сент!C75</f>
        <v>0</v>
      </c>
      <c r="D75" s="16">
        <f>июль!D75+авг!D75+сент!D75</f>
        <v>0</v>
      </c>
      <c r="E75" s="16">
        <f>июль!E75+авг!E75+сент!E75</f>
        <v>0</v>
      </c>
      <c r="F75" s="16">
        <f>июль!F75+авг!F75+сент!F75</f>
        <v>0</v>
      </c>
      <c r="G75" s="16">
        <f>июль!G75+авг!G75+сент!G75</f>
        <v>0</v>
      </c>
      <c r="H75" s="16">
        <f>июль!H75+авг!H75+сент!H75</f>
        <v>0</v>
      </c>
      <c r="I75" s="16">
        <f>июль!I75+авг!I75+сент!I75</f>
        <v>0</v>
      </c>
      <c r="J75" s="16">
        <f>июль!J75+авг!J75+сент!J75</f>
        <v>0</v>
      </c>
      <c r="K75" s="16">
        <f>июль!K75+авг!K75+сент!K75</f>
        <v>0</v>
      </c>
      <c r="L75" s="16">
        <f>июль!L75+авг!L75+сент!L75</f>
        <v>0</v>
      </c>
      <c r="M75" s="16">
        <f>июль!M75+авг!M75+сент!M75</f>
        <v>0</v>
      </c>
      <c r="N75" s="16">
        <f>июль!N75+авг!N75+сент!N75</f>
        <v>0</v>
      </c>
      <c r="O75" s="16">
        <f>июль!O75+авг!O75+сент!O75</f>
        <v>0</v>
      </c>
      <c r="P75" s="16">
        <f>июль!P75+авг!P75+сент!P75</f>
        <v>0</v>
      </c>
      <c r="Q75" s="16">
        <f>июль!Q75+авг!Q75+сент!Q75</f>
        <v>0</v>
      </c>
      <c r="R75" s="16">
        <f>июль!R75+авг!R75+сент!R75</f>
        <v>0</v>
      </c>
      <c r="S75" s="16">
        <f>июль!S75+авг!S75+сент!S75</f>
        <v>0</v>
      </c>
      <c r="T75" s="16">
        <f>июль!T75+авг!T75+сент!T75</f>
        <v>0</v>
      </c>
      <c r="U75" s="16">
        <f>июль!U75+авг!U75+сент!U75</f>
        <v>0</v>
      </c>
      <c r="V75" s="16">
        <f>июль!V75+авг!V75+сент!V75</f>
        <v>0</v>
      </c>
      <c r="W75" s="16">
        <f>июль!W75+авг!W75+сент!W75</f>
        <v>0</v>
      </c>
      <c r="X75" s="16">
        <f>июль!X75+авг!X75+сент!X75</f>
        <v>0</v>
      </c>
      <c r="Y75" s="16">
        <f>июль!Y75+авг!Y75+сент!Y75</f>
        <v>0</v>
      </c>
      <c r="Z75" s="16">
        <f>июль!Z75+авг!Z75+сент!Z75</f>
        <v>0</v>
      </c>
      <c r="AA75" s="16">
        <f>июль!AA75+авг!AA75+сент!AA75</f>
        <v>0</v>
      </c>
      <c r="AB75" s="16">
        <f>июль!AB75+авг!AB75+сент!AB75</f>
        <v>0</v>
      </c>
      <c r="AC75" s="16">
        <f>июль!AC75+авг!AC75+сент!AC75</f>
        <v>0</v>
      </c>
      <c r="AD75" s="16">
        <f>июль!AD75+авг!AD75+сент!AD75</f>
        <v>0</v>
      </c>
      <c r="AE75" s="16">
        <f>июль!AE75+авг!AE75+сент!AE75</f>
        <v>0</v>
      </c>
      <c r="AF75" s="16">
        <f>июль!AF75+авг!AF75+сент!AF75</f>
        <v>0</v>
      </c>
      <c r="AG75" s="16">
        <f>июль!AG75+авг!AG75+сент!AG75</f>
        <v>0</v>
      </c>
      <c r="AH75" s="16">
        <f>июль!AH75+авг!AH75+сент!AH75</f>
        <v>0</v>
      </c>
      <c r="AI75" s="16">
        <f>июль!AI75+авг!AI75+сент!AI75</f>
        <v>0</v>
      </c>
      <c r="AJ75" s="16">
        <f>июль!AJ75+авг!AJ75+сент!AJ75</f>
        <v>0</v>
      </c>
      <c r="AK75" s="16">
        <f>июль!AK75+авг!AK75+сент!AK75</f>
        <v>0</v>
      </c>
      <c r="AL75" s="16">
        <f>июль!AL75+авг!AL75+сент!AL75</f>
        <v>0</v>
      </c>
      <c r="AM75" s="16">
        <f>июль!AM75+авг!AM75+сент!AM75</f>
        <v>0</v>
      </c>
      <c r="AN75" s="16">
        <f>июль!AN75+авг!AN75+сент!AN75</f>
        <v>0</v>
      </c>
      <c r="AO75" s="16">
        <f>июль!AO75+авг!AO75+сент!AO75</f>
        <v>0</v>
      </c>
      <c r="AP75" s="16">
        <f>июль!AP75+авг!AP75+сент!AP75</f>
        <v>0</v>
      </c>
      <c r="AQ75" s="16">
        <f>июль!AQ75+авг!AQ75+сент!AQ75</f>
        <v>18</v>
      </c>
      <c r="AR75" s="16">
        <f>июль!AR75+авг!AR75+сент!AR75</f>
        <v>22.51</v>
      </c>
      <c r="AS75" s="16">
        <f>июль!AS75+авг!AS75+сент!AS75</f>
        <v>0</v>
      </c>
      <c r="AT75" s="16">
        <f>июль!AT75+авг!AT75+сент!AT75</f>
        <v>0</v>
      </c>
      <c r="AU75" s="16">
        <f>июль!AU75+авг!AU75+сент!AU75</f>
        <v>0</v>
      </c>
      <c r="AV75" s="16">
        <f>июль!AV75+авг!AV75+сент!AV75</f>
        <v>0</v>
      </c>
      <c r="AW75" s="16">
        <f>июль!AW75+авг!AW75+сент!AW75</f>
        <v>0</v>
      </c>
      <c r="AX75" s="16">
        <f>июль!AX75+авг!AX75+сент!AX75</f>
        <v>0</v>
      </c>
      <c r="AY75" s="16">
        <f>июль!AY75+авг!AY75+сент!AY75</f>
        <v>0</v>
      </c>
      <c r="AZ75" s="16">
        <f>июль!AZ75+авг!AZ75+сент!AZ75</f>
        <v>0</v>
      </c>
      <c r="BA75" s="16">
        <f>июль!BA75+авг!BA75+сент!BA75</f>
        <v>0</v>
      </c>
      <c r="BB75" s="16">
        <f>июль!BB75+авг!BB75+сент!BB75</f>
        <v>0</v>
      </c>
      <c r="BC75" s="16">
        <f>июль!BC75+авг!BC75+сент!BC75</f>
        <v>0</v>
      </c>
      <c r="BD75" s="16">
        <f>июль!BD75+авг!BD75+сент!BD75</f>
        <v>0</v>
      </c>
      <c r="BE75" s="16">
        <f>июль!BE75+авг!BE75+сент!BE75</f>
        <v>1.4690000000000001</v>
      </c>
      <c r="BF75" s="27">
        <f t="shared" si="7"/>
        <v>23.979000000000003</v>
      </c>
      <c r="BG75" s="83"/>
      <c r="BH75" s="17" t="e">
        <f t="shared" si="6"/>
        <v>#DIV/0!</v>
      </c>
      <c r="BI75" s="71" t="s">
        <v>84</v>
      </c>
      <c r="BJ75" s="16"/>
    </row>
    <row r="76" spans="1:62" ht="21.75" customHeight="1">
      <c r="A76" s="14">
        <v>22</v>
      </c>
      <c r="B76" s="14" t="s">
        <v>154</v>
      </c>
      <c r="C76" s="16">
        <f>июль!C76+авг!C76+сент!C76</f>
        <v>0</v>
      </c>
      <c r="D76" s="16">
        <f>июль!D76+авг!D76+сент!D76</f>
        <v>0</v>
      </c>
      <c r="E76" s="16">
        <f>июль!E76+авг!E76+сент!E76</f>
        <v>0</v>
      </c>
      <c r="F76" s="16">
        <f>июль!F76+авг!F76+сент!F76</f>
        <v>0</v>
      </c>
      <c r="G76" s="16">
        <f>июль!G76+авг!G76+сент!G76</f>
        <v>0</v>
      </c>
      <c r="H76" s="16">
        <f>июль!H76+авг!H76+сент!H76</f>
        <v>0</v>
      </c>
      <c r="I76" s="16">
        <f>июль!I76+авг!I76+сент!I76</f>
        <v>0</v>
      </c>
      <c r="J76" s="16">
        <f>июль!J76+авг!J76+сент!J76</f>
        <v>0</v>
      </c>
      <c r="K76" s="16">
        <f>июль!K76+авг!K76+сент!K76</f>
        <v>0</v>
      </c>
      <c r="L76" s="16">
        <f>июль!L76+авг!L76+сент!L76</f>
        <v>0</v>
      </c>
      <c r="M76" s="16">
        <f>июль!M76+авг!M76+сент!M76</f>
        <v>0</v>
      </c>
      <c r="N76" s="16">
        <f>июль!N76+авг!N76+сент!N76</f>
        <v>0</v>
      </c>
      <c r="O76" s="16">
        <f>июль!O76+авг!O76+сент!O76</f>
        <v>0</v>
      </c>
      <c r="P76" s="16">
        <f>июль!P76+авг!P76+сент!P76</f>
        <v>0</v>
      </c>
      <c r="Q76" s="16">
        <f>июль!Q76+авг!Q76+сент!Q76</f>
        <v>0</v>
      </c>
      <c r="R76" s="16">
        <f>июль!R76+авг!R76+сент!R76</f>
        <v>0</v>
      </c>
      <c r="S76" s="16">
        <f>июль!S76+авг!S76+сент!S76</f>
        <v>0</v>
      </c>
      <c r="T76" s="16">
        <f>июль!T76+авг!T76+сент!T76</f>
        <v>0</v>
      </c>
      <c r="U76" s="16">
        <f>июль!U76+авг!U76+сент!U76</f>
        <v>0</v>
      </c>
      <c r="V76" s="16">
        <f>июль!V76+авг!V76+сент!V76</f>
        <v>0</v>
      </c>
      <c r="W76" s="16">
        <f>июль!W76+авг!W76+сент!W76</f>
        <v>0</v>
      </c>
      <c r="X76" s="16">
        <f>июль!X76+авг!X76+сент!X76</f>
        <v>0</v>
      </c>
      <c r="Y76" s="16">
        <f>июль!Y76+авг!Y76+сент!Y76</f>
        <v>0</v>
      </c>
      <c r="Z76" s="16">
        <f>июль!Z76+авг!Z76+сент!Z76</f>
        <v>0</v>
      </c>
      <c r="AA76" s="16">
        <f>июль!AA76+авг!AA76+сент!AA76</f>
        <v>0</v>
      </c>
      <c r="AB76" s="16">
        <f>июль!AB76+авг!AB76+сент!AB76</f>
        <v>0</v>
      </c>
      <c r="AC76" s="16">
        <f>июль!AC76+авг!AC76+сент!AC76</f>
        <v>0</v>
      </c>
      <c r="AD76" s="16">
        <f>июль!AD76+авг!AD76+сент!AD76</f>
        <v>0</v>
      </c>
      <c r="AE76" s="16">
        <f>июль!AE76+авг!AE76+сент!AE76</f>
        <v>0</v>
      </c>
      <c r="AF76" s="16">
        <f>июль!AF76+авг!AF76+сент!AF76</f>
        <v>0</v>
      </c>
      <c r="AG76" s="16">
        <f>июль!AG76+авг!AG76+сент!AG76</f>
        <v>0</v>
      </c>
      <c r="AH76" s="16">
        <f>июль!AH76+авг!AH76+сент!AH76</f>
        <v>0</v>
      </c>
      <c r="AI76" s="16">
        <f>июль!AI76+авг!AI76+сент!AI76</f>
        <v>0</v>
      </c>
      <c r="AJ76" s="16">
        <f>июль!AJ76+авг!AJ76+сент!AJ76</f>
        <v>0</v>
      </c>
      <c r="AK76" s="16">
        <f>июль!AK76+авг!AK76+сент!AK76</f>
        <v>0</v>
      </c>
      <c r="AL76" s="16">
        <f>июль!AL76+авг!AL76+сент!AL76</f>
        <v>0</v>
      </c>
      <c r="AM76" s="16">
        <f>июль!AM76+авг!AM76+сент!AM76</f>
        <v>23</v>
      </c>
      <c r="AN76" s="16">
        <f>июль!AN76+авг!AN76+сент!AN76</f>
        <v>36.03</v>
      </c>
      <c r="AO76" s="16">
        <f>июль!AO76+авг!AO76+сент!AO76</f>
        <v>0</v>
      </c>
      <c r="AP76" s="16">
        <f>июль!AP76+авг!AP76+сент!AP76</f>
        <v>0</v>
      </c>
      <c r="AQ76" s="16">
        <f>июль!AQ76+авг!AQ76+сент!AQ76</f>
        <v>21</v>
      </c>
      <c r="AR76" s="16">
        <f>июль!AR76+авг!AR76+сент!AR76</f>
        <v>24.072000000000003</v>
      </c>
      <c r="AS76" s="16">
        <f>июль!AS76+авг!AS76+сент!AS76</f>
        <v>0</v>
      </c>
      <c r="AT76" s="16">
        <f>июль!AT76+авг!AT76+сент!AT76</f>
        <v>0</v>
      </c>
      <c r="AU76" s="16">
        <f>июль!AU76+авг!AU76+сент!AU76</f>
        <v>0</v>
      </c>
      <c r="AV76" s="16">
        <f>июль!AV76+авг!AV76+сент!AV76</f>
        <v>0</v>
      </c>
      <c r="AW76" s="16">
        <f>июль!AW76+авг!AW76+сент!AW76</f>
        <v>0</v>
      </c>
      <c r="AX76" s="16">
        <f>июль!AX76+авг!AX76+сент!AX76</f>
        <v>0</v>
      </c>
      <c r="AY76" s="16">
        <f>июль!AY76+авг!AY76+сент!AY76</f>
        <v>0</v>
      </c>
      <c r="AZ76" s="16">
        <f>июль!AZ76+авг!AZ76+сент!AZ76</f>
        <v>0</v>
      </c>
      <c r="BA76" s="16">
        <f>июль!BA76+авг!BA76+сент!BA76</f>
        <v>0</v>
      </c>
      <c r="BB76" s="16">
        <f>июль!BB76+авг!BB76+сент!BB76</f>
        <v>0</v>
      </c>
      <c r="BC76" s="16">
        <f>июль!BC76+авг!BC76+сент!BC76</f>
        <v>0</v>
      </c>
      <c r="BD76" s="16">
        <f>июль!BD76+авг!BD76+сент!BD76</f>
        <v>0</v>
      </c>
      <c r="BE76" s="16">
        <f>июль!BE76+авг!BE76+сент!BE76</f>
        <v>1.298</v>
      </c>
      <c r="BF76" s="27">
        <f t="shared" si="7"/>
        <v>61.400000000000006</v>
      </c>
      <c r="BG76" s="83"/>
      <c r="BH76" s="17" t="e">
        <f t="shared" si="6"/>
        <v>#DIV/0!</v>
      </c>
      <c r="BI76" s="71" t="s">
        <v>85</v>
      </c>
      <c r="BJ76" s="16"/>
    </row>
    <row r="77" spans="1:62" ht="21.75" customHeight="1">
      <c r="A77" s="14">
        <v>23</v>
      </c>
      <c r="B77" s="14" t="s">
        <v>155</v>
      </c>
      <c r="C77" s="16">
        <f>июль!C77+авг!C77+сент!C77</f>
        <v>0</v>
      </c>
      <c r="D77" s="16">
        <f>июль!D77+авг!D77+сент!D77</f>
        <v>0</v>
      </c>
      <c r="E77" s="16">
        <f>июль!E77+авг!E77+сент!E77</f>
        <v>38</v>
      </c>
      <c r="F77" s="16">
        <f>июль!F77+авг!F77+сент!F77</f>
        <v>9.5</v>
      </c>
      <c r="G77" s="16">
        <f>июль!G77+авг!G77+сент!G77</f>
        <v>0</v>
      </c>
      <c r="H77" s="16">
        <f>июль!H77+авг!H77+сент!H77</f>
        <v>0</v>
      </c>
      <c r="I77" s="16">
        <f>июль!I77+авг!I77+сент!I77</f>
        <v>0</v>
      </c>
      <c r="J77" s="16">
        <f>июль!J77+авг!J77+сент!J77</f>
        <v>0</v>
      </c>
      <c r="K77" s="16">
        <f>июль!K77+авг!K77+сент!K77</f>
        <v>0</v>
      </c>
      <c r="L77" s="16">
        <f>июль!L77+авг!L77+сент!L77</f>
        <v>0</v>
      </c>
      <c r="M77" s="16">
        <f>июль!M77+авг!M77+сент!M77</f>
        <v>0</v>
      </c>
      <c r="N77" s="16">
        <f>июль!N77+авг!N77+сент!N77</f>
        <v>0</v>
      </c>
      <c r="O77" s="16">
        <f>июль!O77+авг!O77+сент!O77</f>
        <v>0</v>
      </c>
      <c r="P77" s="16">
        <f>июль!P77+авг!P77+сент!P77</f>
        <v>0</v>
      </c>
      <c r="Q77" s="16">
        <f>июль!Q77+авг!Q77+сент!Q77</f>
        <v>0</v>
      </c>
      <c r="R77" s="16">
        <f>июль!R77+авг!R77+сент!R77</f>
        <v>0</v>
      </c>
      <c r="S77" s="16">
        <f>июль!S77+авг!S77+сент!S77</f>
        <v>0</v>
      </c>
      <c r="T77" s="16">
        <f>июль!T77+авг!T77+сент!T77</f>
        <v>0</v>
      </c>
      <c r="U77" s="16">
        <f>июль!U77+авг!U77+сент!U77</f>
        <v>0</v>
      </c>
      <c r="V77" s="16">
        <f>июль!V77+авг!V77+сент!V77</f>
        <v>0</v>
      </c>
      <c r="W77" s="16">
        <f>июль!W77+авг!W77+сент!W77</f>
        <v>0</v>
      </c>
      <c r="X77" s="16">
        <f>июль!X77+авг!X77+сент!X77</f>
        <v>0</v>
      </c>
      <c r="Y77" s="16">
        <f>июль!Y77+авг!Y77+сент!Y77</f>
        <v>0</v>
      </c>
      <c r="Z77" s="16">
        <f>июль!Z77+авг!Z77+сент!Z77</f>
        <v>0</v>
      </c>
      <c r="AA77" s="16">
        <f>июль!AA77+авг!AA77+сент!AA77</f>
        <v>0</v>
      </c>
      <c r="AB77" s="16">
        <f>июль!AB77+авг!AB77+сент!AB77</f>
        <v>0</v>
      </c>
      <c r="AC77" s="16">
        <f>июль!AC77+авг!AC77+сент!AC77</f>
        <v>0</v>
      </c>
      <c r="AD77" s="16">
        <f>июль!AD77+авг!AD77+сент!AD77</f>
        <v>0</v>
      </c>
      <c r="AE77" s="16">
        <f>июль!AE77+авг!AE77+сент!AE77</f>
        <v>0</v>
      </c>
      <c r="AF77" s="16">
        <f>июль!AF77+авг!AF77+сент!AF77</f>
        <v>0</v>
      </c>
      <c r="AG77" s="16">
        <f>июль!AG77+авг!AG77+сент!AG77</f>
        <v>0</v>
      </c>
      <c r="AH77" s="16">
        <f>июль!AH77+авг!AH77+сент!AH77</f>
        <v>0</v>
      </c>
      <c r="AI77" s="16">
        <f>июль!AI77+авг!AI77+сент!AI77</f>
        <v>0</v>
      </c>
      <c r="AJ77" s="16">
        <f>июль!AJ77+авг!AJ77+сент!AJ77</f>
        <v>0</v>
      </c>
      <c r="AK77" s="16">
        <f>июль!AK77+авг!AK77+сент!AK77</f>
        <v>0</v>
      </c>
      <c r="AL77" s="16">
        <f>июль!AL77+авг!AL77+сент!AL77</f>
        <v>0</v>
      </c>
      <c r="AM77" s="16">
        <f>июль!AM77+авг!AM77+сент!AM77</f>
        <v>0</v>
      </c>
      <c r="AN77" s="16">
        <f>июль!AN77+авг!AN77+сент!AN77</f>
        <v>0</v>
      </c>
      <c r="AO77" s="16">
        <f>июль!AO77+авг!AO77+сент!AO77</f>
        <v>0</v>
      </c>
      <c r="AP77" s="16">
        <f>июль!AP77+авг!AP77+сент!AP77</f>
        <v>0</v>
      </c>
      <c r="AQ77" s="16">
        <f>июль!AQ77+авг!AQ77+сент!AQ77</f>
        <v>9</v>
      </c>
      <c r="AR77" s="16">
        <f>июль!AR77+авг!AR77+сент!AR77</f>
        <v>13.343</v>
      </c>
      <c r="AS77" s="16">
        <f>июль!AS77+авг!AS77+сент!AS77</f>
        <v>0</v>
      </c>
      <c r="AT77" s="16">
        <f>июль!AT77+авг!AT77+сент!AT77</f>
        <v>0</v>
      </c>
      <c r="AU77" s="16">
        <f>июль!AU77+авг!AU77+сент!AU77</f>
        <v>0</v>
      </c>
      <c r="AV77" s="16">
        <f>июль!AV77+авг!AV77+сент!AV77</f>
        <v>0</v>
      </c>
      <c r="AW77" s="16">
        <f>июль!AW77+авг!AW77+сент!AW77</f>
        <v>0</v>
      </c>
      <c r="AX77" s="16">
        <f>июль!AX77+авг!AX77+сент!AX77</f>
        <v>0</v>
      </c>
      <c r="AY77" s="16">
        <f>июль!AY77+авг!AY77+сент!AY77</f>
        <v>0</v>
      </c>
      <c r="AZ77" s="16">
        <f>июль!AZ77+авг!AZ77+сент!AZ77</f>
        <v>0</v>
      </c>
      <c r="BA77" s="16">
        <f>июль!BA77+авг!BA77+сент!BA77</f>
        <v>0</v>
      </c>
      <c r="BB77" s="16">
        <f>июль!BB77+авг!BB77+сент!BB77</f>
        <v>0</v>
      </c>
      <c r="BC77" s="16">
        <f>июль!BC77+авг!BC77+сент!BC77</f>
        <v>0</v>
      </c>
      <c r="BD77" s="16">
        <f>июль!BD77+авг!BD77+сент!BD77</f>
        <v>0</v>
      </c>
      <c r="BE77" s="16">
        <f>июль!BE77+авг!BE77+сент!BE77</f>
        <v>1.127</v>
      </c>
      <c r="BF77" s="27">
        <f t="shared" si="7"/>
        <v>23.97</v>
      </c>
      <c r="BG77" s="83"/>
      <c r="BH77" s="17" t="e">
        <f t="shared" si="6"/>
        <v>#DIV/0!</v>
      </c>
      <c r="BI77" s="71" t="s">
        <v>86</v>
      </c>
      <c r="BJ77" s="16"/>
    </row>
    <row r="78" spans="1:62" ht="21.75" customHeight="1">
      <c r="A78" s="14">
        <v>24</v>
      </c>
      <c r="B78" s="14" t="s">
        <v>156</v>
      </c>
      <c r="C78" s="16">
        <f>июль!C78+авг!C78+сент!C78</f>
        <v>0</v>
      </c>
      <c r="D78" s="16">
        <f>июль!D78+авг!D78+сент!D78</f>
        <v>0</v>
      </c>
      <c r="E78" s="16">
        <f>июль!E78+авг!E78+сент!E78</f>
        <v>0</v>
      </c>
      <c r="F78" s="16">
        <f>июль!F78+авг!F78+сент!F78</f>
        <v>0</v>
      </c>
      <c r="G78" s="16">
        <f>июль!G78+авг!G78+сент!G78</f>
        <v>0</v>
      </c>
      <c r="H78" s="16">
        <f>июль!H78+авг!H78+сент!H78</f>
        <v>0</v>
      </c>
      <c r="I78" s="16">
        <f>июль!I78+авг!I78+сент!I78</f>
        <v>0</v>
      </c>
      <c r="J78" s="16">
        <f>июль!J78+авг!J78+сент!J78</f>
        <v>0</v>
      </c>
      <c r="K78" s="16">
        <f>июль!K78+авг!K78+сент!K78</f>
        <v>0</v>
      </c>
      <c r="L78" s="16">
        <f>июль!L78+авг!L78+сент!L78</f>
        <v>0</v>
      </c>
      <c r="M78" s="16">
        <f>июль!M78+авг!M78+сент!M78</f>
        <v>0</v>
      </c>
      <c r="N78" s="16">
        <f>июль!N78+авг!N78+сент!N78</f>
        <v>0</v>
      </c>
      <c r="O78" s="16">
        <f>июль!O78+авг!O78+сент!O78</f>
        <v>0</v>
      </c>
      <c r="P78" s="16">
        <f>июль!P78+авг!P78+сент!P78</f>
        <v>0</v>
      </c>
      <c r="Q78" s="16">
        <f>июль!Q78+авг!Q78+сент!Q78</f>
        <v>0</v>
      </c>
      <c r="R78" s="16">
        <f>июль!R78+авг!R78+сент!R78</f>
        <v>0</v>
      </c>
      <c r="S78" s="16">
        <f>июль!S78+авг!S78+сент!S78</f>
        <v>0</v>
      </c>
      <c r="T78" s="16">
        <f>июль!T78+авг!T78+сент!T78</f>
        <v>0</v>
      </c>
      <c r="U78" s="16">
        <f>июль!U78+авг!U78+сент!U78</f>
        <v>0</v>
      </c>
      <c r="V78" s="16">
        <f>июль!V78+авг!V78+сент!V78</f>
        <v>0</v>
      </c>
      <c r="W78" s="16">
        <f>июль!W78+авг!W78+сент!W78</f>
        <v>0</v>
      </c>
      <c r="X78" s="16">
        <f>июль!X78+авг!X78+сент!X78</f>
        <v>0</v>
      </c>
      <c r="Y78" s="16">
        <f>июль!Y78+авг!Y78+сент!Y78</f>
        <v>0</v>
      </c>
      <c r="Z78" s="16">
        <f>июль!Z78+авг!Z78+сент!Z78</f>
        <v>0</v>
      </c>
      <c r="AA78" s="16">
        <f>июль!AA78+авг!AA78+сент!AA78</f>
        <v>0</v>
      </c>
      <c r="AB78" s="16">
        <f>июль!AB78+авг!AB78+сент!AB78</f>
        <v>0</v>
      </c>
      <c r="AC78" s="16">
        <f>июль!AC78+авг!AC78+сент!AC78</f>
        <v>0</v>
      </c>
      <c r="AD78" s="16">
        <f>июль!AD78+авг!AD78+сент!AD78</f>
        <v>0</v>
      </c>
      <c r="AE78" s="16">
        <f>июль!AE78+авг!AE78+сент!AE78</f>
        <v>0</v>
      </c>
      <c r="AF78" s="16">
        <f>июль!AF78+авг!AF78+сент!AF78</f>
        <v>0</v>
      </c>
      <c r="AG78" s="16">
        <f>июль!AG78+авг!AG78+сент!AG78</f>
        <v>0</v>
      </c>
      <c r="AH78" s="16">
        <f>июль!AH78+авг!AH78+сент!AH78</f>
        <v>0</v>
      </c>
      <c r="AI78" s="16">
        <f>июль!AI78+авг!AI78+сент!AI78</f>
        <v>0</v>
      </c>
      <c r="AJ78" s="16">
        <f>июль!AJ78+авг!AJ78+сент!AJ78</f>
        <v>0</v>
      </c>
      <c r="AK78" s="16">
        <f>июль!AK78+авг!AK78+сент!AK78</f>
        <v>0</v>
      </c>
      <c r="AL78" s="16">
        <f>июль!AL78+авг!AL78+сент!AL78</f>
        <v>0</v>
      </c>
      <c r="AM78" s="16">
        <f>июль!AM78+авг!AM78+сент!AM78</f>
        <v>0</v>
      </c>
      <c r="AN78" s="16">
        <f>июль!AN78+авг!AN78+сент!AN78</f>
        <v>0</v>
      </c>
      <c r="AO78" s="16">
        <f>июль!AO78+авг!AO78+сент!AO78</f>
        <v>0</v>
      </c>
      <c r="AP78" s="16">
        <f>июль!AP78+авг!AP78+сент!AP78</f>
        <v>0</v>
      </c>
      <c r="AQ78" s="16">
        <f>июль!AQ78+авг!AQ78+сент!AQ78</f>
        <v>4</v>
      </c>
      <c r="AR78" s="16">
        <f>июль!AR78+авг!AR78+сент!AR78</f>
        <v>7.3150000000000004</v>
      </c>
      <c r="AS78" s="16">
        <f>июль!AS78+авг!AS78+сент!AS78</f>
        <v>0</v>
      </c>
      <c r="AT78" s="16">
        <f>июль!AT78+авг!AT78+сент!AT78</f>
        <v>0</v>
      </c>
      <c r="AU78" s="16">
        <f>июль!AU78+авг!AU78+сент!AU78</f>
        <v>0</v>
      </c>
      <c r="AV78" s="16">
        <f>июль!AV78+авг!AV78+сент!AV78</f>
        <v>0</v>
      </c>
      <c r="AW78" s="16">
        <f>июль!AW78+авг!AW78+сент!AW78</f>
        <v>0</v>
      </c>
      <c r="AX78" s="16">
        <f>июль!AX78+авг!AX78+сент!AX78</f>
        <v>0</v>
      </c>
      <c r="AY78" s="16">
        <f>июль!AY78+авг!AY78+сент!AY78</f>
        <v>0</v>
      </c>
      <c r="AZ78" s="16">
        <f>июль!AZ78+авг!AZ78+сент!AZ78</f>
        <v>0</v>
      </c>
      <c r="BA78" s="16">
        <f>июль!BA78+авг!BA78+сент!BA78</f>
        <v>0</v>
      </c>
      <c r="BB78" s="16">
        <f>июль!BB78+авг!BB78+сент!BB78</f>
        <v>0</v>
      </c>
      <c r="BC78" s="16">
        <f>июль!BC78+авг!BC78+сент!BC78</f>
        <v>0</v>
      </c>
      <c r="BD78" s="16">
        <f>июль!BD78+авг!BD78+сент!BD78</f>
        <v>0</v>
      </c>
      <c r="BE78" s="16">
        <f>июль!BE78+авг!BE78+сент!BE78</f>
        <v>0.68500000000000005</v>
      </c>
      <c r="BF78" s="27">
        <f t="shared" si="7"/>
        <v>8</v>
      </c>
      <c r="BG78" s="83"/>
      <c r="BH78" s="17" t="e">
        <f t="shared" si="6"/>
        <v>#DIV/0!</v>
      </c>
      <c r="BI78" s="71">
        <v>11</v>
      </c>
      <c r="BJ78" s="16"/>
    </row>
    <row r="79" spans="1:62" ht="21.75" customHeight="1">
      <c r="A79" s="14">
        <v>25</v>
      </c>
      <c r="B79" s="14" t="s">
        <v>157</v>
      </c>
      <c r="C79" s="16">
        <f>июль!C79+авг!C79+сент!C79</f>
        <v>0</v>
      </c>
      <c r="D79" s="16">
        <f>июль!D79+авг!D79+сент!D79</f>
        <v>0</v>
      </c>
      <c r="E79" s="16">
        <f>июль!E79+авг!E79+сент!E79</f>
        <v>0</v>
      </c>
      <c r="F79" s="16">
        <f>июль!F79+авг!F79+сент!F79</f>
        <v>0</v>
      </c>
      <c r="G79" s="16">
        <f>июль!G79+авг!G79+сент!G79</f>
        <v>0</v>
      </c>
      <c r="H79" s="16">
        <f>июль!H79+авг!H79+сент!H79</f>
        <v>0</v>
      </c>
      <c r="I79" s="16">
        <f>июль!I79+авг!I79+сент!I79</f>
        <v>0</v>
      </c>
      <c r="J79" s="16">
        <f>июль!J79+авг!J79+сент!J79</f>
        <v>0</v>
      </c>
      <c r="K79" s="16">
        <f>июль!K79+авг!K79+сент!K79</f>
        <v>0</v>
      </c>
      <c r="L79" s="16">
        <f>июль!L79+авг!L79+сент!L79</f>
        <v>0</v>
      </c>
      <c r="M79" s="16">
        <f>июль!M79+авг!M79+сент!M79</f>
        <v>0</v>
      </c>
      <c r="N79" s="16">
        <f>июль!N79+авг!N79+сент!N79</f>
        <v>0</v>
      </c>
      <c r="O79" s="16">
        <f>июль!O79+авг!O79+сент!O79</f>
        <v>0</v>
      </c>
      <c r="P79" s="16">
        <f>июль!P79+авг!P79+сент!P79</f>
        <v>0</v>
      </c>
      <c r="Q79" s="16">
        <f>июль!Q79+авг!Q79+сент!Q79</f>
        <v>0</v>
      </c>
      <c r="R79" s="16">
        <f>июль!R79+авг!R79+сент!R79</f>
        <v>0</v>
      </c>
      <c r="S79" s="16">
        <f>июль!S79+авг!S79+сент!S79</f>
        <v>0</v>
      </c>
      <c r="T79" s="16">
        <f>июль!T79+авг!T79+сент!T79</f>
        <v>0</v>
      </c>
      <c r="U79" s="16">
        <f>июль!U79+авг!U79+сент!U79</f>
        <v>0</v>
      </c>
      <c r="V79" s="16">
        <f>июль!V79+авг!V79+сент!V79</f>
        <v>0</v>
      </c>
      <c r="W79" s="16">
        <f>июль!W79+авг!W79+сент!W79</f>
        <v>0</v>
      </c>
      <c r="X79" s="16">
        <f>июль!X79+авг!X79+сент!X79</f>
        <v>0</v>
      </c>
      <c r="Y79" s="16">
        <f>июль!Y79+авг!Y79+сент!Y79</f>
        <v>0</v>
      </c>
      <c r="Z79" s="16">
        <f>июль!Z79+авг!Z79+сент!Z79</f>
        <v>0</v>
      </c>
      <c r="AA79" s="16">
        <f>июль!AA79+авг!AA79+сент!AA79</f>
        <v>0</v>
      </c>
      <c r="AB79" s="16">
        <f>июль!AB79+авг!AB79+сент!AB79</f>
        <v>0</v>
      </c>
      <c r="AC79" s="16">
        <f>июль!AC79+авг!AC79+сент!AC79</f>
        <v>0</v>
      </c>
      <c r="AD79" s="16">
        <f>июль!AD79+авг!AD79+сент!AD79</f>
        <v>0</v>
      </c>
      <c r="AE79" s="16">
        <f>июль!AE79+авг!AE79+сент!AE79</f>
        <v>0</v>
      </c>
      <c r="AF79" s="16">
        <f>июль!AF79+авг!AF79+сент!AF79</f>
        <v>0</v>
      </c>
      <c r="AG79" s="16">
        <f>июль!AG79+авг!AG79+сент!AG79</f>
        <v>0</v>
      </c>
      <c r="AH79" s="16">
        <f>июль!AH79+авг!AH79+сент!AH79</f>
        <v>0</v>
      </c>
      <c r="AI79" s="16">
        <f>июль!AI79+авг!AI79+сент!AI79</f>
        <v>0</v>
      </c>
      <c r="AJ79" s="16">
        <f>июль!AJ79+авг!AJ79+сент!AJ79</f>
        <v>0</v>
      </c>
      <c r="AK79" s="16">
        <f>июль!AK79+авг!AK79+сент!AK79</f>
        <v>12</v>
      </c>
      <c r="AL79" s="16">
        <f>июль!AL79+авг!AL79+сент!AL79</f>
        <v>7.1</v>
      </c>
      <c r="AM79" s="16">
        <f>июль!AM79+авг!AM79+сент!AM79</f>
        <v>0</v>
      </c>
      <c r="AN79" s="16">
        <f>июль!AN79+авг!AN79+сент!AN79</f>
        <v>0</v>
      </c>
      <c r="AO79" s="16">
        <f>июль!AO79+авг!AO79+сент!AO79</f>
        <v>0</v>
      </c>
      <c r="AP79" s="16">
        <f>июль!AP79+авг!AP79+сент!AP79</f>
        <v>0</v>
      </c>
      <c r="AQ79" s="16">
        <f>июль!AQ79+авг!AQ79+сент!AQ79</f>
        <v>40</v>
      </c>
      <c r="AR79" s="16">
        <f>июль!AR79+авг!AR79+сент!AR79</f>
        <v>29.478000000000002</v>
      </c>
      <c r="AS79" s="16">
        <f>июль!AS79+авг!AS79+сент!AS79</f>
        <v>0</v>
      </c>
      <c r="AT79" s="16">
        <f>июль!AT79+авг!AT79+сент!AT79</f>
        <v>0</v>
      </c>
      <c r="AU79" s="16">
        <f>июль!AU79+авг!AU79+сент!AU79</f>
        <v>0</v>
      </c>
      <c r="AV79" s="16">
        <f>июль!AV79+авг!AV79+сент!AV79</f>
        <v>0</v>
      </c>
      <c r="AW79" s="16">
        <f>июль!AW79+авг!AW79+сент!AW79</f>
        <v>0</v>
      </c>
      <c r="AX79" s="16">
        <f>июль!AX79+авг!AX79+сент!AX79</f>
        <v>0</v>
      </c>
      <c r="AY79" s="16">
        <f>июль!AY79+авг!AY79+сент!AY79</f>
        <v>0</v>
      </c>
      <c r="AZ79" s="16">
        <f>июль!AZ79+авг!AZ79+сент!AZ79</f>
        <v>0</v>
      </c>
      <c r="BA79" s="16">
        <f>июль!BA79+авг!BA79+сент!BA79</f>
        <v>0</v>
      </c>
      <c r="BB79" s="16">
        <f>июль!BB79+авг!BB79+сент!BB79</f>
        <v>0</v>
      </c>
      <c r="BC79" s="16">
        <f>июль!BC79+авг!BC79+сент!BC79</f>
        <v>0</v>
      </c>
      <c r="BD79" s="16">
        <f>июль!BD79+авг!BD79+сент!BD79</f>
        <v>0</v>
      </c>
      <c r="BE79" s="16">
        <f>июль!BE79+авг!BE79+сент!BE79</f>
        <v>0</v>
      </c>
      <c r="BF79" s="27">
        <f t="shared" si="7"/>
        <v>36.578000000000003</v>
      </c>
      <c r="BG79" s="83"/>
      <c r="BH79" s="17" t="e">
        <f t="shared" si="6"/>
        <v>#DIV/0!</v>
      </c>
      <c r="BI79" s="71">
        <v>15</v>
      </c>
      <c r="BJ79" s="16"/>
    </row>
    <row r="80" spans="1:62" ht="21.75" customHeight="1">
      <c r="A80" s="14">
        <v>26</v>
      </c>
      <c r="B80" s="14" t="s">
        <v>158</v>
      </c>
      <c r="C80" s="16">
        <f>июль!C80+авг!C80+сент!C80</f>
        <v>0</v>
      </c>
      <c r="D80" s="16">
        <f>июль!D80+авг!D80+сент!D80</f>
        <v>0</v>
      </c>
      <c r="E80" s="16">
        <f>июль!E80+авг!E80+сент!E80</f>
        <v>0</v>
      </c>
      <c r="F80" s="16">
        <f>июль!F80+авг!F80+сент!F80</f>
        <v>0</v>
      </c>
      <c r="G80" s="16">
        <f>июль!G80+авг!G80+сент!G80</f>
        <v>0</v>
      </c>
      <c r="H80" s="16">
        <f>июль!H80+авг!H80+сент!H80</f>
        <v>0</v>
      </c>
      <c r="I80" s="16">
        <f>июль!I80+авг!I80+сент!I80</f>
        <v>0</v>
      </c>
      <c r="J80" s="16">
        <f>июль!J80+авг!J80+сент!J80</f>
        <v>0</v>
      </c>
      <c r="K80" s="16">
        <f>июль!K80+авг!K80+сент!K80</f>
        <v>0</v>
      </c>
      <c r="L80" s="16">
        <f>июль!L80+авг!L80+сент!L80</f>
        <v>0</v>
      </c>
      <c r="M80" s="16">
        <f>июль!M80+авг!M80+сент!M80</f>
        <v>0</v>
      </c>
      <c r="N80" s="16">
        <f>июль!N80+авг!N80+сент!N80</f>
        <v>0</v>
      </c>
      <c r="O80" s="16">
        <f>июль!O80+авг!O80+сент!O80</f>
        <v>0</v>
      </c>
      <c r="P80" s="16">
        <f>июль!P80+авг!P80+сент!P80</f>
        <v>0</v>
      </c>
      <c r="Q80" s="16">
        <f>июль!Q80+авг!Q80+сент!Q80</f>
        <v>0</v>
      </c>
      <c r="R80" s="16">
        <f>июль!R80+авг!R80+сент!R80</f>
        <v>0</v>
      </c>
      <c r="S80" s="16">
        <f>июль!S80+авг!S80+сент!S80</f>
        <v>0</v>
      </c>
      <c r="T80" s="16">
        <f>июль!T80+авг!T80+сент!T80</f>
        <v>0</v>
      </c>
      <c r="U80" s="16">
        <f>июль!U80+авг!U80+сент!U80</f>
        <v>0</v>
      </c>
      <c r="V80" s="16">
        <f>июль!V80+авг!V80+сент!V80</f>
        <v>0</v>
      </c>
      <c r="W80" s="16">
        <f>июль!W80+авг!W80+сент!W80</f>
        <v>0</v>
      </c>
      <c r="X80" s="16">
        <f>июль!X80+авг!X80+сент!X80</f>
        <v>0</v>
      </c>
      <c r="Y80" s="16">
        <f>июль!Y80+авг!Y80+сент!Y80</f>
        <v>0</v>
      </c>
      <c r="Z80" s="16">
        <f>июль!Z80+авг!Z80+сент!Z80</f>
        <v>0</v>
      </c>
      <c r="AA80" s="16">
        <f>июль!AA80+авг!AA80+сент!AA80</f>
        <v>0</v>
      </c>
      <c r="AB80" s="16">
        <f>июль!AB80+авг!AB80+сент!AB80</f>
        <v>0</v>
      </c>
      <c r="AC80" s="16">
        <f>июль!AC80+авг!AC80+сент!AC80</f>
        <v>0</v>
      </c>
      <c r="AD80" s="16">
        <f>июль!AD80+авг!AD80+сент!AD80</f>
        <v>0</v>
      </c>
      <c r="AE80" s="16">
        <f>июль!AE80+авг!AE80+сент!AE80</f>
        <v>0</v>
      </c>
      <c r="AF80" s="16">
        <f>июль!AF80+авг!AF80+сент!AF80</f>
        <v>0</v>
      </c>
      <c r="AG80" s="16">
        <f>июль!AG80+авг!AG80+сент!AG80</f>
        <v>0</v>
      </c>
      <c r="AH80" s="16">
        <f>июль!AH80+авг!AH80+сент!AH80</f>
        <v>0</v>
      </c>
      <c r="AI80" s="16">
        <f>июль!AI80+авг!AI80+сент!AI80</f>
        <v>0</v>
      </c>
      <c r="AJ80" s="16">
        <f>июль!AJ80+авг!AJ80+сент!AJ80</f>
        <v>0</v>
      </c>
      <c r="AK80" s="16">
        <f>июль!AK80+авг!AK80+сент!AK80</f>
        <v>0</v>
      </c>
      <c r="AL80" s="16">
        <f>июль!AL80+авг!AL80+сент!AL80</f>
        <v>0</v>
      </c>
      <c r="AM80" s="16">
        <f>июль!AM80+авг!AM80+сент!AM80</f>
        <v>0</v>
      </c>
      <c r="AN80" s="16">
        <f>июль!AN80+авг!AN80+сент!AN80</f>
        <v>0</v>
      </c>
      <c r="AO80" s="16">
        <f>июль!AO80+авг!AO80+сент!AO80</f>
        <v>0</v>
      </c>
      <c r="AP80" s="16">
        <f>июль!AP80+авг!AP80+сент!AP80</f>
        <v>0</v>
      </c>
      <c r="AQ80" s="16">
        <f>июль!AQ80+авг!AQ80+сент!AQ80</f>
        <v>14</v>
      </c>
      <c r="AR80" s="16">
        <f>июль!AR80+авг!AR80+сент!AR80</f>
        <v>16.907</v>
      </c>
      <c r="AS80" s="16">
        <f>июль!AS80+авг!AS80+сент!AS80</f>
        <v>0</v>
      </c>
      <c r="AT80" s="16">
        <f>июль!AT80+авг!AT80+сент!AT80</f>
        <v>0</v>
      </c>
      <c r="AU80" s="16">
        <f>июль!AU80+авг!AU80+сент!AU80</f>
        <v>0</v>
      </c>
      <c r="AV80" s="16">
        <f>июль!AV80+авг!AV80+сент!AV80</f>
        <v>0</v>
      </c>
      <c r="AW80" s="16">
        <f>июль!AW80+авг!AW80+сент!AW80</f>
        <v>0</v>
      </c>
      <c r="AX80" s="16">
        <f>июль!AX80+авг!AX80+сент!AX80</f>
        <v>0</v>
      </c>
      <c r="AY80" s="16">
        <f>июль!AY80+авг!AY80+сент!AY80</f>
        <v>0</v>
      </c>
      <c r="AZ80" s="16">
        <f>июль!AZ80+авг!AZ80+сент!AZ80</f>
        <v>0</v>
      </c>
      <c r="BA80" s="16">
        <f>июль!BA80+авг!BA80+сент!BA80</f>
        <v>0</v>
      </c>
      <c r="BB80" s="16">
        <f>июль!BB80+авг!BB80+сент!BB80</f>
        <v>0</v>
      </c>
      <c r="BC80" s="16">
        <f>июль!BC80+авг!BC80+сент!BC80</f>
        <v>0</v>
      </c>
      <c r="BD80" s="16">
        <f>июль!BD80+авг!BD80+сент!BD80</f>
        <v>0</v>
      </c>
      <c r="BE80" s="16">
        <f>июль!BE80+авг!BE80+сент!BE80</f>
        <v>0.85599999999999998</v>
      </c>
      <c r="BF80" s="27">
        <f t="shared" si="7"/>
        <v>17.763000000000002</v>
      </c>
      <c r="BG80" s="83"/>
      <c r="BH80" s="17" t="e">
        <f t="shared" si="6"/>
        <v>#DIV/0!</v>
      </c>
      <c r="BI80" s="71">
        <v>17</v>
      </c>
      <c r="BJ80" s="16"/>
    </row>
    <row r="81" spans="1:85" s="26" customFormat="1" ht="21.75" customHeight="1" thickBot="1">
      <c r="A81" s="19"/>
      <c r="B81" s="20" t="s">
        <v>42</v>
      </c>
      <c r="C81" s="19">
        <f t="shared" ref="C81:I81" si="8">SUM(C55:C80)</f>
        <v>75.800000000000011</v>
      </c>
      <c r="D81" s="19">
        <f t="shared" si="8"/>
        <v>41.947000000000003</v>
      </c>
      <c r="E81" s="19">
        <f t="shared" si="8"/>
        <v>101.6</v>
      </c>
      <c r="F81" s="19">
        <f t="shared" si="8"/>
        <v>25.4</v>
      </c>
      <c r="G81" s="19">
        <f t="shared" si="8"/>
        <v>0</v>
      </c>
      <c r="H81" s="19">
        <f t="shared" si="8"/>
        <v>0</v>
      </c>
      <c r="I81" s="19" t="e">
        <f t="shared" si="8"/>
        <v>#VALUE!</v>
      </c>
      <c r="J81" s="19">
        <f>SUM(J55:J80)</f>
        <v>544.82799999999997</v>
      </c>
      <c r="K81" s="19">
        <f t="shared" ref="K81:BE81" si="9">SUM(K55:K80)</f>
        <v>0</v>
      </c>
      <c r="L81" s="19">
        <f t="shared" si="9"/>
        <v>0</v>
      </c>
      <c r="M81" s="19">
        <f t="shared" si="9"/>
        <v>0</v>
      </c>
      <c r="N81" s="19">
        <f t="shared" si="9"/>
        <v>0</v>
      </c>
      <c r="O81" s="19">
        <f t="shared" si="9"/>
        <v>1</v>
      </c>
      <c r="P81" s="19">
        <f t="shared" si="9"/>
        <v>2.2799999999999998</v>
      </c>
      <c r="Q81" s="19">
        <f t="shared" si="9"/>
        <v>82</v>
      </c>
      <c r="R81" s="19">
        <f t="shared" si="9"/>
        <v>115.039</v>
      </c>
      <c r="S81" s="19">
        <f t="shared" si="9"/>
        <v>2</v>
      </c>
      <c r="T81" s="19">
        <f t="shared" si="9"/>
        <v>2.3889999999999998</v>
      </c>
      <c r="U81" s="19">
        <f t="shared" si="9"/>
        <v>7</v>
      </c>
      <c r="V81" s="19">
        <f t="shared" si="9"/>
        <v>8.282</v>
      </c>
      <c r="W81" s="19">
        <f t="shared" si="9"/>
        <v>10</v>
      </c>
      <c r="X81" s="19">
        <f t="shared" si="9"/>
        <v>18.097000000000001</v>
      </c>
      <c r="Y81" s="19">
        <f t="shared" si="9"/>
        <v>1.5</v>
      </c>
      <c r="Z81" s="19">
        <f t="shared" si="9"/>
        <v>3.444</v>
      </c>
      <c r="AA81" s="19">
        <f t="shared" si="9"/>
        <v>44.07</v>
      </c>
      <c r="AB81" s="19">
        <f t="shared" si="9"/>
        <v>22.286000000000001</v>
      </c>
      <c r="AC81" s="19">
        <f t="shared" si="9"/>
        <v>0</v>
      </c>
      <c r="AD81" s="19">
        <f t="shared" si="9"/>
        <v>0</v>
      </c>
      <c r="AE81" s="19">
        <f t="shared" si="9"/>
        <v>0</v>
      </c>
      <c r="AF81" s="19">
        <f t="shared" si="9"/>
        <v>0</v>
      </c>
      <c r="AG81" s="19">
        <f t="shared" si="9"/>
        <v>0</v>
      </c>
      <c r="AH81" s="19">
        <f t="shared" si="9"/>
        <v>0</v>
      </c>
      <c r="AI81" s="19">
        <f t="shared" si="9"/>
        <v>0</v>
      </c>
      <c r="AJ81" s="19">
        <f t="shared" si="9"/>
        <v>0</v>
      </c>
      <c r="AK81" s="19">
        <f t="shared" si="9"/>
        <v>12</v>
      </c>
      <c r="AL81" s="19">
        <f t="shared" si="9"/>
        <v>7.1</v>
      </c>
      <c r="AM81" s="19">
        <f t="shared" si="9"/>
        <v>47</v>
      </c>
      <c r="AN81" s="19">
        <f t="shared" si="9"/>
        <v>67.834000000000003</v>
      </c>
      <c r="AO81" s="19">
        <f t="shared" si="9"/>
        <v>1</v>
      </c>
      <c r="AP81" s="19">
        <f t="shared" si="9"/>
        <v>3.2</v>
      </c>
      <c r="AQ81" s="19">
        <f t="shared" si="9"/>
        <v>526</v>
      </c>
      <c r="AR81" s="19">
        <f t="shared" si="9"/>
        <v>733.30599999999981</v>
      </c>
      <c r="AS81" s="19">
        <f t="shared" si="9"/>
        <v>0</v>
      </c>
      <c r="AT81" s="19">
        <f t="shared" si="9"/>
        <v>0</v>
      </c>
      <c r="AU81" s="19">
        <f t="shared" si="9"/>
        <v>0</v>
      </c>
      <c r="AV81" s="19">
        <f t="shared" si="9"/>
        <v>0</v>
      </c>
      <c r="AW81" s="19">
        <f t="shared" si="9"/>
        <v>139</v>
      </c>
      <c r="AX81" s="19">
        <f t="shared" si="9"/>
        <v>117.10600000000001</v>
      </c>
      <c r="AY81" s="19">
        <f t="shared" si="9"/>
        <v>1</v>
      </c>
      <c r="AZ81" s="19">
        <f t="shared" si="9"/>
        <v>0.65</v>
      </c>
      <c r="BA81" s="19">
        <f t="shared" si="9"/>
        <v>0</v>
      </c>
      <c r="BB81" s="19">
        <f t="shared" si="9"/>
        <v>0</v>
      </c>
      <c r="BC81" s="19">
        <f t="shared" si="9"/>
        <v>0</v>
      </c>
      <c r="BD81" s="19">
        <f t="shared" si="9"/>
        <v>0</v>
      </c>
      <c r="BE81" s="19">
        <f t="shared" si="9"/>
        <v>126.68399999999998</v>
      </c>
      <c r="BF81" s="24">
        <f>SUM(BF55:BF80)</f>
        <v>1839.8720000000001</v>
      </c>
      <c r="BG81" s="57">
        <f>SUM(BG55:BG80)</f>
        <v>393.34500000000003</v>
      </c>
      <c r="BH81" s="17">
        <f t="shared" si="6"/>
        <v>467.75019385018243</v>
      </c>
      <c r="BI81" s="71"/>
      <c r="BJ81" s="16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</row>
    <row r="82" spans="1:85" s="9" customFormat="1" ht="61.5" customHeight="1">
      <c r="A82" s="7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100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98</v>
      </c>
      <c r="BD82" s="175"/>
      <c r="BE82" s="5" t="s">
        <v>59</v>
      </c>
      <c r="BF82" s="6" t="s">
        <v>60</v>
      </c>
      <c r="BG82" s="7" t="s">
        <v>61</v>
      </c>
      <c r="BH82" s="7" t="s">
        <v>96</v>
      </c>
      <c r="BI82" s="67" t="s">
        <v>62</v>
      </c>
      <c r="BJ82" s="8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85" s="9" customFormat="1" ht="20.25" customHeight="1" thickBot="1">
      <c r="A83" s="7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8"/>
      <c r="BJ83" s="68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</row>
    <row r="84" spans="1:85" s="18" customFormat="1" ht="21" customHeight="1">
      <c r="A84" s="13">
        <v>1</v>
      </c>
      <c r="B84" s="30" t="s">
        <v>112</v>
      </c>
      <c r="C84" s="16">
        <f>июль!C84+авг!C84+сент!C84</f>
        <v>11</v>
      </c>
      <c r="D84" s="16">
        <f>июль!D84+авг!D84+сент!D84</f>
        <v>6.0430000000000001</v>
      </c>
      <c r="E84" s="16">
        <f>июль!E84+авг!E84+сент!E84</f>
        <v>0</v>
      </c>
      <c r="F84" s="16">
        <f>июль!F84+авг!F84+сент!F84</f>
        <v>0</v>
      </c>
      <c r="G84" s="16">
        <f>июль!G84+авг!G84+сент!G84</f>
        <v>0</v>
      </c>
      <c r="H84" s="16">
        <f>июль!H84+авг!H84+сент!H84</f>
        <v>0</v>
      </c>
      <c r="I84" s="16">
        <f>июль!I84+авг!I84+сент!I84</f>
        <v>0</v>
      </c>
      <c r="J84" s="16">
        <f>июль!J84+авг!J84+сент!J84</f>
        <v>0</v>
      </c>
      <c r="K84" s="16">
        <f>июль!K84+авг!K84+сент!K84</f>
        <v>0</v>
      </c>
      <c r="L84" s="16">
        <f>июль!L84+авг!L84+сент!L84</f>
        <v>0</v>
      </c>
      <c r="M84" s="16">
        <f>июль!M84+авг!M84+сент!M84</f>
        <v>0</v>
      </c>
      <c r="N84" s="16">
        <f>июль!N84+авг!N84+сент!N84</f>
        <v>0</v>
      </c>
      <c r="O84" s="16">
        <f>июль!O84+авг!O84+сент!O84</f>
        <v>0</v>
      </c>
      <c r="P84" s="16">
        <f>июль!P84+авг!P84+сент!P84</f>
        <v>0</v>
      </c>
      <c r="Q84" s="16">
        <f>июль!Q84+авг!Q84+сент!Q84</f>
        <v>0</v>
      </c>
      <c r="R84" s="16">
        <f>июль!R84+авг!R84+сент!R84</f>
        <v>0</v>
      </c>
      <c r="S84" s="16">
        <f>июль!S84+авг!S84+сент!S84</f>
        <v>0</v>
      </c>
      <c r="T84" s="16">
        <f>июль!T84+авг!T84+сент!T84</f>
        <v>0</v>
      </c>
      <c r="U84" s="16">
        <f>июль!U84+авг!U84+сент!U84</f>
        <v>0</v>
      </c>
      <c r="V84" s="16">
        <f>июль!V84+авг!V84+сент!V84</f>
        <v>0</v>
      </c>
      <c r="W84" s="16">
        <f>июль!W84+авг!W84+сент!W84</f>
        <v>1</v>
      </c>
      <c r="X84" s="16">
        <f>июль!X84+авг!X84+сент!X84</f>
        <v>2.343</v>
      </c>
      <c r="Y84" s="16">
        <f>июль!Y84+авг!Y84+сент!Y84</f>
        <v>1</v>
      </c>
      <c r="Z84" s="16">
        <f>июль!Z84+авг!Z84+сент!Z84</f>
        <v>2.52</v>
      </c>
      <c r="AA84" s="16">
        <f>июль!AA84+авг!AA84+сент!AA84</f>
        <v>0</v>
      </c>
      <c r="AB84" s="16">
        <f>июль!AB84+авг!AB84+сент!AB84</f>
        <v>0</v>
      </c>
      <c r="AC84" s="16">
        <f>июль!AC84+авг!AC84+сент!AC84</f>
        <v>0</v>
      </c>
      <c r="AD84" s="16">
        <f>июль!AD84+авг!AD84+сент!AD84</f>
        <v>0</v>
      </c>
      <c r="AE84" s="16">
        <f>июль!AE84+авг!AE84+сент!AE84</f>
        <v>1</v>
      </c>
      <c r="AF84" s="16">
        <f>июль!AF84+авг!AF84+сент!AF84</f>
        <v>17.742999999999999</v>
      </c>
      <c r="AG84" s="16">
        <f>июль!AG84+авг!AG84+сент!AG84</f>
        <v>0</v>
      </c>
      <c r="AH84" s="16">
        <f>июль!AH84+авг!AH84+сент!AH84</f>
        <v>0</v>
      </c>
      <c r="AI84" s="16">
        <f>июль!AI84+авг!AI84+сент!AI84</f>
        <v>0</v>
      </c>
      <c r="AJ84" s="16">
        <f>июль!AJ84+авг!AJ84+сент!AJ84</f>
        <v>0</v>
      </c>
      <c r="AK84" s="16">
        <f>июль!AK84+авг!AK84+сент!AK84</f>
        <v>0</v>
      </c>
      <c r="AL84" s="16">
        <f>июль!AL84+авг!AL84+сент!AL84</f>
        <v>0</v>
      </c>
      <c r="AM84" s="16">
        <f>июль!AM84+авг!AM84+сент!AM84</f>
        <v>0</v>
      </c>
      <c r="AN84" s="16">
        <f>июль!AN84+авг!AN84+сент!AN84</f>
        <v>0</v>
      </c>
      <c r="AO84" s="16">
        <f>июль!AO84+авг!AO84+сент!AO84</f>
        <v>0</v>
      </c>
      <c r="AP84" s="16">
        <f>июль!AP84+авг!AP84+сент!AP84</f>
        <v>0</v>
      </c>
      <c r="AQ84" s="16">
        <f>июль!AQ84+авг!AQ84+сент!AQ84</f>
        <v>6</v>
      </c>
      <c r="AR84" s="16">
        <f>июль!AR84+авг!AR84+сент!AR84</f>
        <v>11.513999999999999</v>
      </c>
      <c r="AS84" s="16">
        <f>июль!AS84+авг!AS84+сент!AS84</f>
        <v>0</v>
      </c>
      <c r="AT84" s="16">
        <f>июль!AT84+авг!AT84+сент!AT84</f>
        <v>0</v>
      </c>
      <c r="AU84" s="16">
        <f>июль!AU84+авг!AU84+сент!AU84</f>
        <v>0</v>
      </c>
      <c r="AV84" s="16">
        <f>июль!AV84+авг!AV84+сент!AV84</f>
        <v>0</v>
      </c>
      <c r="AW84" s="16">
        <f>июль!AW84+авг!AW84+сент!AW84</f>
        <v>0</v>
      </c>
      <c r="AX84" s="16">
        <f>июль!AX84+авг!AX84+сент!AX84</f>
        <v>0</v>
      </c>
      <c r="AY84" s="16">
        <f>июль!AY84+авг!AY84+сент!AY84</f>
        <v>0</v>
      </c>
      <c r="AZ84" s="16">
        <f>июль!AZ84+авг!AZ84+сент!AZ84</f>
        <v>0</v>
      </c>
      <c r="BA84" s="16">
        <f>июль!BA84+авг!BA84+сент!BA84</f>
        <v>0</v>
      </c>
      <c r="BB84" s="16">
        <f>июль!BB84+авг!BB84+сент!BB84</f>
        <v>0</v>
      </c>
      <c r="BC84" s="16">
        <f>июль!BC84+авг!BC84+сент!BC84</f>
        <v>0</v>
      </c>
      <c r="BD84" s="16">
        <f>июль!BD84+авг!BD84+сент!BD84</f>
        <v>0</v>
      </c>
      <c r="BE84" s="16">
        <f>июль!BE84+авг!BE84+сент!BE84</f>
        <v>12.122</v>
      </c>
      <c r="BF84" s="27">
        <f t="shared" si="7"/>
        <v>52.284999999999997</v>
      </c>
      <c r="BG84" s="85"/>
      <c r="BH84" s="17" t="e">
        <f t="shared" ref="BH84:BH111" si="10">BF84*100/BG84</f>
        <v>#DIV/0!</v>
      </c>
      <c r="BI84" s="72">
        <v>2</v>
      </c>
      <c r="BJ84" s="68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</row>
    <row r="85" spans="1:85" s="18" customFormat="1" ht="21" customHeight="1">
      <c r="A85" s="13">
        <v>2</v>
      </c>
      <c r="B85" s="30" t="s">
        <v>113</v>
      </c>
      <c r="C85" s="16">
        <f>июль!C85+авг!C85+сент!C85</f>
        <v>0</v>
      </c>
      <c r="D85" s="16">
        <f>июль!D85+авг!D85+сент!D85</f>
        <v>0</v>
      </c>
      <c r="E85" s="16">
        <f>июль!E85+авг!E85+сент!E85</f>
        <v>0</v>
      </c>
      <c r="F85" s="16">
        <f>июль!F85+авг!F85+сент!F85</f>
        <v>0</v>
      </c>
      <c r="G85" s="16">
        <f>июль!G85+авг!G85+сент!G85</f>
        <v>0</v>
      </c>
      <c r="H85" s="16">
        <f>июль!H85+авг!H85+сент!H85</f>
        <v>0</v>
      </c>
      <c r="I85" s="16">
        <f>июль!I85+авг!I85+сент!I85</f>
        <v>0</v>
      </c>
      <c r="J85" s="16">
        <f>июль!J85+авг!J85+сент!J85</f>
        <v>0</v>
      </c>
      <c r="K85" s="16">
        <f>июль!K85+авг!K85+сент!K85</f>
        <v>0</v>
      </c>
      <c r="L85" s="16">
        <f>июль!L85+авг!L85+сент!L85</f>
        <v>0</v>
      </c>
      <c r="M85" s="16">
        <f>июль!M85+авг!M85+сент!M85</f>
        <v>0</v>
      </c>
      <c r="N85" s="16">
        <f>июль!N85+авг!N85+сент!N85</f>
        <v>0</v>
      </c>
      <c r="O85" s="16">
        <f>июль!O85+авг!O85+сент!O85</f>
        <v>0</v>
      </c>
      <c r="P85" s="16">
        <f>июль!P85+авг!P85+сент!P85</f>
        <v>0</v>
      </c>
      <c r="Q85" s="16">
        <f>июль!Q85+авг!Q85+сент!Q85</f>
        <v>0</v>
      </c>
      <c r="R85" s="16">
        <f>июль!R85+авг!R85+сент!R85</f>
        <v>0</v>
      </c>
      <c r="S85" s="16">
        <f>июль!S85+авг!S85+сент!S85</f>
        <v>0</v>
      </c>
      <c r="T85" s="16">
        <f>июль!T85+авг!T85+сент!T85</f>
        <v>0</v>
      </c>
      <c r="U85" s="16">
        <f>июль!U85+авг!U85+сент!U85</f>
        <v>0</v>
      </c>
      <c r="V85" s="16">
        <f>июль!V85+авг!V85+сент!V85</f>
        <v>0</v>
      </c>
      <c r="W85" s="16">
        <f>июль!W85+авг!W85+сент!W85</f>
        <v>0</v>
      </c>
      <c r="X85" s="16">
        <f>июль!X85+авг!X85+сент!X85</f>
        <v>0</v>
      </c>
      <c r="Y85" s="16">
        <f>июль!Y85+авг!Y85+сент!Y85</f>
        <v>0</v>
      </c>
      <c r="Z85" s="16">
        <f>июль!Z85+авг!Z85+сент!Z85</f>
        <v>0</v>
      </c>
      <c r="AA85" s="16">
        <f>июль!AA85+авг!AA85+сент!AA85</f>
        <v>0</v>
      </c>
      <c r="AB85" s="16">
        <f>июль!AB85+авг!AB85+сент!AB85</f>
        <v>0</v>
      </c>
      <c r="AC85" s="16">
        <f>июль!AC85+авг!AC85+сент!AC85</f>
        <v>0</v>
      </c>
      <c r="AD85" s="16">
        <f>июль!AD85+авг!AD85+сент!AD85</f>
        <v>0</v>
      </c>
      <c r="AE85" s="16">
        <f>июль!AE85+авг!AE85+сент!AE85</f>
        <v>1</v>
      </c>
      <c r="AF85" s="16">
        <f>июль!AF85+авг!AF85+сент!AF85</f>
        <v>17.782</v>
      </c>
      <c r="AG85" s="16">
        <f>июль!AG85+авг!AG85+сент!AG85</f>
        <v>0</v>
      </c>
      <c r="AH85" s="16">
        <f>июль!AH85+авг!AH85+сент!AH85</f>
        <v>0</v>
      </c>
      <c r="AI85" s="16">
        <f>июль!AI85+авг!AI85+сент!AI85</f>
        <v>0</v>
      </c>
      <c r="AJ85" s="16">
        <f>июль!AJ85+авг!AJ85+сент!AJ85</f>
        <v>0</v>
      </c>
      <c r="AK85" s="16">
        <f>июль!AK85+авг!AK85+сент!AK85</f>
        <v>0</v>
      </c>
      <c r="AL85" s="16">
        <f>июль!AL85+авг!AL85+сент!AL85</f>
        <v>0</v>
      </c>
      <c r="AM85" s="16">
        <f>июль!AM85+авг!AM85+сент!AM85</f>
        <v>0</v>
      </c>
      <c r="AN85" s="16">
        <f>июль!AN85+авг!AN85+сент!AN85</f>
        <v>0</v>
      </c>
      <c r="AO85" s="16">
        <f>июль!AO85+авг!AO85+сент!AO85</f>
        <v>0</v>
      </c>
      <c r="AP85" s="16">
        <f>июль!AP85+авг!AP85+сент!AP85</f>
        <v>0</v>
      </c>
      <c r="AQ85" s="16">
        <f>июль!AQ85+авг!AQ85+сент!AQ85</f>
        <v>21</v>
      </c>
      <c r="AR85" s="16">
        <f>июль!AR85+авг!AR85+сент!AR85</f>
        <v>42.926000000000002</v>
      </c>
      <c r="AS85" s="16">
        <f>июль!AS85+авг!AS85+сент!AS85</f>
        <v>0</v>
      </c>
      <c r="AT85" s="16">
        <f>июль!AT85+авг!AT85+сент!AT85</f>
        <v>0</v>
      </c>
      <c r="AU85" s="16">
        <f>июль!AU85+авг!AU85+сент!AU85</f>
        <v>0</v>
      </c>
      <c r="AV85" s="16">
        <f>июль!AV85+авг!AV85+сент!AV85</f>
        <v>0</v>
      </c>
      <c r="AW85" s="16">
        <f>июль!AW85+авг!AW85+сент!AW85</f>
        <v>0</v>
      </c>
      <c r="AX85" s="16">
        <f>июль!AX85+авг!AX85+сент!AX85</f>
        <v>0</v>
      </c>
      <c r="AY85" s="16">
        <f>июль!AY85+авг!AY85+сент!AY85</f>
        <v>0</v>
      </c>
      <c r="AZ85" s="16">
        <f>июль!AZ85+авг!AZ85+сент!AZ85</f>
        <v>0</v>
      </c>
      <c r="BA85" s="16">
        <f>июль!BA85+авг!BA85+сент!BA85</f>
        <v>0</v>
      </c>
      <c r="BB85" s="16">
        <f>июль!BB85+авг!BB85+сент!BB85</f>
        <v>0</v>
      </c>
      <c r="BC85" s="16">
        <f>июль!BC85+авг!BC85+сент!BC85</f>
        <v>0</v>
      </c>
      <c r="BD85" s="16">
        <f>июль!BD85+авг!BD85+сент!BD85</f>
        <v>0</v>
      </c>
      <c r="BE85" s="16">
        <f>июль!BE85+авг!BE85+сент!BE85</f>
        <v>26.701999999999998</v>
      </c>
      <c r="BF85" s="27">
        <f t="shared" si="7"/>
        <v>87.41</v>
      </c>
      <c r="BG85" s="85"/>
      <c r="BH85" s="17" t="e">
        <f t="shared" si="10"/>
        <v>#DIV/0!</v>
      </c>
      <c r="BI85" s="73" t="s">
        <v>72</v>
      </c>
      <c r="BJ85" s="16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</row>
    <row r="86" spans="1:85" s="18" customFormat="1" ht="21" customHeight="1">
      <c r="A86" s="13">
        <v>3</v>
      </c>
      <c r="B86" s="30" t="s">
        <v>114</v>
      </c>
      <c r="C86" s="16">
        <f>июль!C86+авг!C86+сент!C86</f>
        <v>0</v>
      </c>
      <c r="D86" s="16">
        <f>июль!D86+авг!D86+сент!D86</f>
        <v>0</v>
      </c>
      <c r="E86" s="16">
        <f>июль!E86+авг!E86+сент!E86</f>
        <v>0</v>
      </c>
      <c r="F86" s="16">
        <f>июль!F86+авг!F86+сент!F86</f>
        <v>0</v>
      </c>
      <c r="G86" s="16">
        <f>июль!G86+авг!G86+сент!G86</f>
        <v>0</v>
      </c>
      <c r="H86" s="16">
        <f>июль!H86+авг!H86+сент!H86</f>
        <v>0</v>
      </c>
      <c r="I86" s="16" t="e">
        <f>июль!I86+авг!I86+сент!I86</f>
        <v>#VALUE!</v>
      </c>
      <c r="J86" s="16">
        <f>июль!J86+авг!J86+сент!J86</f>
        <v>287.36900000000003</v>
      </c>
      <c r="K86" s="16">
        <f>июль!K86+авг!K86+сент!K86</f>
        <v>0</v>
      </c>
      <c r="L86" s="16">
        <f>июль!L86+авг!L86+сент!L86</f>
        <v>0</v>
      </c>
      <c r="M86" s="16">
        <f>июль!M86+авг!M86+сент!M86</f>
        <v>0</v>
      </c>
      <c r="N86" s="16">
        <f>июль!N86+авг!N86+сент!N86</f>
        <v>0</v>
      </c>
      <c r="O86" s="16">
        <f>июль!O86+авг!O86+сент!O86</f>
        <v>0</v>
      </c>
      <c r="P86" s="16">
        <f>июль!P86+авг!P86+сент!P86</f>
        <v>0</v>
      </c>
      <c r="Q86" s="16">
        <f>июль!Q86+авг!Q86+сент!Q86</f>
        <v>0</v>
      </c>
      <c r="R86" s="16">
        <f>июль!R86+авг!R86+сент!R86</f>
        <v>0</v>
      </c>
      <c r="S86" s="16">
        <f>июль!S86+авг!S86+сент!S86</f>
        <v>0</v>
      </c>
      <c r="T86" s="16">
        <f>июль!T86+авг!T86+сент!T86</f>
        <v>0</v>
      </c>
      <c r="U86" s="16">
        <f>июль!U86+авг!U86+сент!U86</f>
        <v>0</v>
      </c>
      <c r="V86" s="16">
        <f>июль!V86+авг!V86+сент!V86</f>
        <v>0</v>
      </c>
      <c r="W86" s="16">
        <f>июль!W86+авг!W86+сент!W86</f>
        <v>0</v>
      </c>
      <c r="X86" s="16">
        <f>июль!X86+авг!X86+сент!X86</f>
        <v>0</v>
      </c>
      <c r="Y86" s="16">
        <f>июль!Y86+авг!Y86+сент!Y86</f>
        <v>0</v>
      </c>
      <c r="Z86" s="16">
        <f>июль!Z86+авг!Z86+сент!Z86</f>
        <v>0</v>
      </c>
      <c r="AA86" s="16">
        <f>июль!AA86+авг!AA86+сент!AA86</f>
        <v>0</v>
      </c>
      <c r="AB86" s="16">
        <f>июль!AB86+авг!AB86+сент!AB86</f>
        <v>0</v>
      </c>
      <c r="AC86" s="16">
        <f>июль!AC86+авг!AC86+сент!AC86</f>
        <v>0</v>
      </c>
      <c r="AD86" s="16">
        <f>июль!AD86+авг!AD86+сент!AD86</f>
        <v>0</v>
      </c>
      <c r="AE86" s="16">
        <f>июль!AE86+авг!AE86+сент!AE86</f>
        <v>1</v>
      </c>
      <c r="AF86" s="16">
        <f>июль!AF86+авг!AF86+сент!AF86</f>
        <v>17.042999999999999</v>
      </c>
      <c r="AG86" s="16">
        <f>июль!AG86+авг!AG86+сент!AG86</f>
        <v>0</v>
      </c>
      <c r="AH86" s="16">
        <f>июль!AH86+авг!AH86+сент!AH86</f>
        <v>0</v>
      </c>
      <c r="AI86" s="16">
        <f>июль!AI86+авг!AI86+сент!AI86</f>
        <v>0</v>
      </c>
      <c r="AJ86" s="16">
        <f>июль!AJ86+авг!AJ86+сент!AJ86</f>
        <v>0</v>
      </c>
      <c r="AK86" s="16">
        <f>июль!AK86+авг!AK86+сент!AK86</f>
        <v>0</v>
      </c>
      <c r="AL86" s="16">
        <f>июль!AL86+авг!AL86+сент!AL86</f>
        <v>0</v>
      </c>
      <c r="AM86" s="16">
        <f>июль!AM86+авг!AM86+сент!AM86</f>
        <v>0</v>
      </c>
      <c r="AN86" s="16">
        <f>июль!AN86+авг!AN86+сент!AN86</f>
        <v>0</v>
      </c>
      <c r="AO86" s="16">
        <f>июль!AO86+авг!AO86+сент!AO86</f>
        <v>0</v>
      </c>
      <c r="AP86" s="16">
        <f>июль!AP86+авг!AP86+сент!AP86</f>
        <v>0</v>
      </c>
      <c r="AQ86" s="16">
        <f>июль!AQ86+авг!AQ86+сент!AQ86</f>
        <v>24</v>
      </c>
      <c r="AR86" s="16">
        <f>июль!AR86+авг!AR86+сент!AR86</f>
        <v>23.055</v>
      </c>
      <c r="AS86" s="16">
        <f>июль!AS86+авг!AS86+сент!AS86</f>
        <v>0</v>
      </c>
      <c r="AT86" s="16">
        <f>июль!AT86+авг!AT86+сент!AT86</f>
        <v>0</v>
      </c>
      <c r="AU86" s="16">
        <f>июль!AU86+авг!AU86+сент!AU86</f>
        <v>0</v>
      </c>
      <c r="AV86" s="16">
        <f>июль!AV86+авг!AV86+сент!AV86</f>
        <v>0</v>
      </c>
      <c r="AW86" s="16">
        <f>июль!AW86+авг!AW86+сент!AW86</f>
        <v>0</v>
      </c>
      <c r="AX86" s="16">
        <f>июль!AX86+авг!AX86+сент!AX86</f>
        <v>0</v>
      </c>
      <c r="AY86" s="16">
        <f>июль!AY86+авг!AY86+сент!AY86</f>
        <v>0</v>
      </c>
      <c r="AZ86" s="16">
        <f>июль!AZ86+авг!AZ86+сент!AZ86</f>
        <v>0</v>
      </c>
      <c r="BA86" s="16">
        <f>июль!BA86+авг!BA86+сент!BA86</f>
        <v>0</v>
      </c>
      <c r="BB86" s="16">
        <f>июль!BB86+авг!BB86+сент!BB86</f>
        <v>0</v>
      </c>
      <c r="BC86" s="16">
        <f>июль!BC86+авг!BC86+сент!BC86</f>
        <v>0</v>
      </c>
      <c r="BD86" s="16">
        <f>июль!BD86+авг!BD86+сент!BD86</f>
        <v>0</v>
      </c>
      <c r="BE86" s="16">
        <f>июль!BE86+авг!BE86+сент!BE86</f>
        <v>4.2320000000000002</v>
      </c>
      <c r="BF86" s="27">
        <f t="shared" si="7"/>
        <v>331.69900000000007</v>
      </c>
      <c r="BG86" s="85"/>
      <c r="BH86" s="17" t="e">
        <f t="shared" si="10"/>
        <v>#DIV/0!</v>
      </c>
      <c r="BI86" s="71" t="s">
        <v>73</v>
      </c>
      <c r="BJ86" s="16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</row>
    <row r="87" spans="1:85" s="18" customFormat="1" ht="21" customHeight="1">
      <c r="A87" s="13">
        <v>4</v>
      </c>
      <c r="B87" s="30" t="s">
        <v>115</v>
      </c>
      <c r="C87" s="16">
        <f>июль!C87+авг!C87+сент!C87</f>
        <v>0</v>
      </c>
      <c r="D87" s="16">
        <f>июль!D87+авг!D87+сент!D87</f>
        <v>0</v>
      </c>
      <c r="E87" s="16">
        <f>июль!E87+авг!E87+сент!E87</f>
        <v>0</v>
      </c>
      <c r="F87" s="16">
        <f>июль!F87+авг!F87+сент!F87</f>
        <v>0</v>
      </c>
      <c r="G87" s="16">
        <f>июль!G87+авг!G87+сент!G87</f>
        <v>0</v>
      </c>
      <c r="H87" s="16">
        <f>июль!H87+авг!H87+сент!H87</f>
        <v>0</v>
      </c>
      <c r="I87" s="16">
        <f>июль!I87+авг!I87+сент!I87</f>
        <v>0</v>
      </c>
      <c r="J87" s="16">
        <f>июль!J87+авг!J87+сент!J87</f>
        <v>0</v>
      </c>
      <c r="K87" s="16">
        <f>июль!K87+авг!K87+сент!K87</f>
        <v>0</v>
      </c>
      <c r="L87" s="16">
        <f>июль!L87+авг!L87+сент!L87</f>
        <v>0</v>
      </c>
      <c r="M87" s="16">
        <f>июль!M87+авг!M87+сент!M87</f>
        <v>0</v>
      </c>
      <c r="N87" s="16">
        <f>июль!N87+авг!N87+сент!N87</f>
        <v>0</v>
      </c>
      <c r="O87" s="16">
        <f>июль!O87+авг!O87+сент!O87</f>
        <v>0</v>
      </c>
      <c r="P87" s="16">
        <f>июль!P87+авг!P87+сент!P87</f>
        <v>0</v>
      </c>
      <c r="Q87" s="16">
        <f>июль!Q87+авг!Q87+сент!Q87</f>
        <v>0</v>
      </c>
      <c r="R87" s="16">
        <f>июль!R87+авг!R87+сент!R87</f>
        <v>0</v>
      </c>
      <c r="S87" s="16">
        <f>июль!S87+авг!S87+сент!S87</f>
        <v>0</v>
      </c>
      <c r="T87" s="16">
        <f>июль!T87+авг!T87+сент!T87</f>
        <v>0</v>
      </c>
      <c r="U87" s="16">
        <f>июль!U87+авг!U87+сент!U87</f>
        <v>0</v>
      </c>
      <c r="V87" s="16">
        <f>июль!V87+авг!V87+сент!V87</f>
        <v>0</v>
      </c>
      <c r="W87" s="16">
        <f>июль!W87+авг!W87+сент!W87</f>
        <v>0</v>
      </c>
      <c r="X87" s="16">
        <f>июль!X87+авг!X87+сент!X87</f>
        <v>0</v>
      </c>
      <c r="Y87" s="16">
        <f>июль!Y87+авг!Y87+сент!Y87</f>
        <v>0</v>
      </c>
      <c r="Z87" s="16">
        <f>июль!Z87+авг!Z87+сент!Z87</f>
        <v>0</v>
      </c>
      <c r="AA87" s="16">
        <f>июль!AA87+авг!AA87+сент!AA87</f>
        <v>0</v>
      </c>
      <c r="AB87" s="16">
        <f>июль!AB87+авг!AB87+сент!AB87</f>
        <v>0</v>
      </c>
      <c r="AC87" s="16">
        <f>июль!AC87+авг!AC87+сент!AC87</f>
        <v>0</v>
      </c>
      <c r="AD87" s="16">
        <f>июль!AD87+авг!AD87+сент!AD87</f>
        <v>0</v>
      </c>
      <c r="AE87" s="16">
        <f>июль!AE87+авг!AE87+сент!AE87</f>
        <v>1</v>
      </c>
      <c r="AF87" s="16">
        <f>июль!AF87+авг!AF87+сент!AF87</f>
        <v>21.626999999999999</v>
      </c>
      <c r="AG87" s="16">
        <f>июль!AG87+авг!AG87+сент!AG87</f>
        <v>0</v>
      </c>
      <c r="AH87" s="16">
        <f>июль!AH87+авг!AH87+сент!AH87</f>
        <v>0</v>
      </c>
      <c r="AI87" s="16">
        <f>июль!AI87+авг!AI87+сент!AI87</f>
        <v>0</v>
      </c>
      <c r="AJ87" s="16">
        <f>июль!AJ87+авг!AJ87+сент!AJ87</f>
        <v>0</v>
      </c>
      <c r="AK87" s="16">
        <f>июль!AK87+авг!AK87+сент!AK87</f>
        <v>0</v>
      </c>
      <c r="AL87" s="16">
        <f>июль!AL87+авг!AL87+сент!AL87</f>
        <v>0</v>
      </c>
      <c r="AM87" s="16">
        <f>июль!AM87+авг!AM87+сент!AM87</f>
        <v>0</v>
      </c>
      <c r="AN87" s="16">
        <f>июль!AN87+авг!AN87+сент!AN87</f>
        <v>0</v>
      </c>
      <c r="AO87" s="16">
        <f>июль!AO87+авг!AO87+сент!AO87</f>
        <v>0</v>
      </c>
      <c r="AP87" s="16">
        <f>июль!AP87+авг!AP87+сент!AP87</f>
        <v>0</v>
      </c>
      <c r="AQ87" s="16">
        <f>июль!AQ87+авг!AQ87+сент!AQ87</f>
        <v>32</v>
      </c>
      <c r="AR87" s="16">
        <f>июль!AR87+авг!AR87+сент!AR87</f>
        <v>36.445999999999998</v>
      </c>
      <c r="AS87" s="16">
        <f>июль!AS87+авг!AS87+сент!AS87</f>
        <v>0</v>
      </c>
      <c r="AT87" s="16">
        <f>июль!AT87+авг!AT87+сент!AT87</f>
        <v>0</v>
      </c>
      <c r="AU87" s="16">
        <f>июль!AU87+авг!AU87+сент!AU87</f>
        <v>0</v>
      </c>
      <c r="AV87" s="16">
        <f>июль!AV87+авг!AV87+сент!AV87</f>
        <v>0</v>
      </c>
      <c r="AW87" s="16">
        <f>июль!AW87+авг!AW87+сент!AW87</f>
        <v>0</v>
      </c>
      <c r="AX87" s="16">
        <f>июль!AX87+авг!AX87+сент!AX87</f>
        <v>0</v>
      </c>
      <c r="AY87" s="16">
        <f>июль!AY87+авг!AY87+сент!AY87</f>
        <v>0</v>
      </c>
      <c r="AZ87" s="16">
        <f>июль!AZ87+авг!AZ87+сент!AZ87</f>
        <v>0</v>
      </c>
      <c r="BA87" s="16">
        <f>июль!BA87+авг!BA87+сент!BA87</f>
        <v>0</v>
      </c>
      <c r="BB87" s="16">
        <f>июль!BB87+авг!BB87+сент!BB87</f>
        <v>0</v>
      </c>
      <c r="BC87" s="16">
        <f>июль!BC87+авг!BC87+сент!BC87</f>
        <v>0</v>
      </c>
      <c r="BD87" s="16">
        <f>июль!BD87+авг!BD87+сент!BD87</f>
        <v>0</v>
      </c>
      <c r="BE87" s="16">
        <f>июль!BE87+авг!BE87+сент!BE87</f>
        <v>4.5860000000000003</v>
      </c>
      <c r="BF87" s="27">
        <f t="shared" si="7"/>
        <v>62.658999999999992</v>
      </c>
      <c r="BG87" s="85"/>
      <c r="BH87" s="17" t="e">
        <f t="shared" si="10"/>
        <v>#DIV/0!</v>
      </c>
      <c r="BI87" s="71" t="s">
        <v>95</v>
      </c>
      <c r="BJ87" s="16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</row>
    <row r="88" spans="1:85" s="18" customFormat="1" ht="21" customHeight="1">
      <c r="A88" s="13">
        <v>5</v>
      </c>
      <c r="B88" s="30" t="s">
        <v>57</v>
      </c>
      <c r="C88" s="16">
        <f>июль!C88+авг!C88+сент!C88</f>
        <v>0</v>
      </c>
      <c r="D88" s="16">
        <f>июль!D88+авг!D88+сент!D88</f>
        <v>0</v>
      </c>
      <c r="E88" s="16">
        <f>июль!E88+авг!E88+сент!E88</f>
        <v>0</v>
      </c>
      <c r="F88" s="16">
        <f>июль!F88+авг!F88+сент!F88</f>
        <v>0</v>
      </c>
      <c r="G88" s="16">
        <f>июль!G88+авг!G88+сент!G88</f>
        <v>0</v>
      </c>
      <c r="H88" s="16">
        <f>июль!H88+авг!H88+сент!H88</f>
        <v>0</v>
      </c>
      <c r="I88" s="16">
        <f>июль!I88+авг!I88+сент!I88</f>
        <v>0</v>
      </c>
      <c r="J88" s="16">
        <f>июль!J88+авг!J88+сент!J88</f>
        <v>0</v>
      </c>
      <c r="K88" s="16">
        <f>июль!K88+авг!K88+сент!K88</f>
        <v>0</v>
      </c>
      <c r="L88" s="16">
        <f>июль!L88+авг!L88+сент!L88</f>
        <v>0</v>
      </c>
      <c r="M88" s="16">
        <f>июль!M88+авг!M88+сент!M88</f>
        <v>0</v>
      </c>
      <c r="N88" s="16">
        <f>июль!N88+авг!N88+сент!N88</f>
        <v>0</v>
      </c>
      <c r="O88" s="16">
        <f>июль!O88+авг!O88+сент!O88</f>
        <v>0</v>
      </c>
      <c r="P88" s="16">
        <f>июль!P88+авг!P88+сент!P88</f>
        <v>0</v>
      </c>
      <c r="Q88" s="16">
        <f>июль!Q88+авг!Q88+сент!Q88</f>
        <v>0</v>
      </c>
      <c r="R88" s="16">
        <f>июль!R88+авг!R88+сент!R88</f>
        <v>0</v>
      </c>
      <c r="S88" s="16">
        <f>июль!S88+авг!S88+сент!S88</f>
        <v>0</v>
      </c>
      <c r="T88" s="16">
        <f>июль!T88+авг!T88+сент!T88</f>
        <v>0</v>
      </c>
      <c r="U88" s="16">
        <f>июль!U88+авг!U88+сент!U88</f>
        <v>0</v>
      </c>
      <c r="V88" s="16">
        <f>июль!V88+авг!V88+сент!V88</f>
        <v>0</v>
      </c>
      <c r="W88" s="16">
        <f>июль!W88+авг!W88+сент!W88</f>
        <v>0</v>
      </c>
      <c r="X88" s="16">
        <f>июль!X88+авг!X88+сент!X88</f>
        <v>0</v>
      </c>
      <c r="Y88" s="16">
        <f>июль!Y88+авг!Y88+сент!Y88</f>
        <v>0</v>
      </c>
      <c r="Z88" s="16">
        <f>июль!Z88+авг!Z88+сент!Z88</f>
        <v>0</v>
      </c>
      <c r="AA88" s="16">
        <f>июль!AA88+авг!AA88+сент!AA88</f>
        <v>0</v>
      </c>
      <c r="AB88" s="16">
        <f>июль!AB88+авг!AB88+сент!AB88</f>
        <v>0</v>
      </c>
      <c r="AC88" s="16">
        <f>июль!AC88+авг!AC88+сент!AC88</f>
        <v>0</v>
      </c>
      <c r="AD88" s="16">
        <f>июль!AD88+авг!AD88+сент!AD88</f>
        <v>0</v>
      </c>
      <c r="AE88" s="16">
        <f>июль!AE88+авг!AE88+сент!AE88</f>
        <v>0</v>
      </c>
      <c r="AF88" s="16">
        <f>июль!AF88+авг!AF88+сент!AF88</f>
        <v>0</v>
      </c>
      <c r="AG88" s="16">
        <f>июль!AG88+авг!AG88+сент!AG88</f>
        <v>0</v>
      </c>
      <c r="AH88" s="16">
        <f>июль!AH88+авг!AH88+сент!AH88</f>
        <v>0</v>
      </c>
      <c r="AI88" s="16">
        <f>июль!AI88+авг!AI88+сент!AI88</f>
        <v>0</v>
      </c>
      <c r="AJ88" s="16">
        <f>июль!AJ88+авг!AJ88+сент!AJ88</f>
        <v>0</v>
      </c>
      <c r="AK88" s="16">
        <f>июль!AK88+авг!AK88+сент!AK88</f>
        <v>0</v>
      </c>
      <c r="AL88" s="16">
        <f>июль!AL88+авг!AL88+сент!AL88</f>
        <v>0</v>
      </c>
      <c r="AM88" s="16">
        <f>июль!AM88+авг!AM88+сент!AM88</f>
        <v>0</v>
      </c>
      <c r="AN88" s="16">
        <f>июль!AN88+авг!AN88+сент!AN88</f>
        <v>0</v>
      </c>
      <c r="AO88" s="16">
        <f>июль!AO88+авг!AO88+сент!AO88</f>
        <v>0</v>
      </c>
      <c r="AP88" s="16">
        <f>июль!AP88+авг!AP88+сент!AP88</f>
        <v>0</v>
      </c>
      <c r="AQ88" s="16">
        <f>июль!AQ88+авг!AQ88+сент!AQ88</f>
        <v>22</v>
      </c>
      <c r="AR88" s="16">
        <f>июль!AR88+авг!AR88+сент!AR88</f>
        <v>30.097000000000001</v>
      </c>
      <c r="AS88" s="16">
        <f>июль!AS88+авг!AS88+сент!AS88</f>
        <v>0</v>
      </c>
      <c r="AT88" s="16">
        <f>июль!AT88+авг!AT88+сент!AT88</f>
        <v>0</v>
      </c>
      <c r="AU88" s="16">
        <f>июль!AU88+авг!AU88+сент!AU88</f>
        <v>0</v>
      </c>
      <c r="AV88" s="16">
        <f>июль!AV88+авг!AV88+сент!AV88</f>
        <v>0</v>
      </c>
      <c r="AW88" s="16">
        <f>июль!AW88+авг!AW88+сент!AW88</f>
        <v>0</v>
      </c>
      <c r="AX88" s="16">
        <f>июль!AX88+авг!AX88+сент!AX88</f>
        <v>0</v>
      </c>
      <c r="AY88" s="16">
        <f>июль!AY88+авг!AY88+сент!AY88</f>
        <v>0</v>
      </c>
      <c r="AZ88" s="16">
        <f>июль!AZ88+авг!AZ88+сент!AZ88</f>
        <v>0</v>
      </c>
      <c r="BA88" s="16">
        <f>июль!BA88+авг!BA88+сент!BA88</f>
        <v>0</v>
      </c>
      <c r="BB88" s="16">
        <f>июль!BB88+авг!BB88+сент!BB88</f>
        <v>0</v>
      </c>
      <c r="BC88" s="16">
        <f>июль!BC88+авг!BC88+сент!BC88</f>
        <v>0</v>
      </c>
      <c r="BD88" s="16">
        <f>июль!BD88+авг!BD88+сент!BD88</f>
        <v>0</v>
      </c>
      <c r="BE88" s="16">
        <f>июль!BE88+авг!BE88+сент!BE88</f>
        <v>1.7</v>
      </c>
      <c r="BF88" s="27">
        <f t="shared" si="7"/>
        <v>31.797000000000001</v>
      </c>
      <c r="BG88" s="85"/>
      <c r="BH88" s="17" t="e">
        <f t="shared" si="10"/>
        <v>#DIV/0!</v>
      </c>
      <c r="BI88" s="71">
        <v>6</v>
      </c>
      <c r="BJ88" s="16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</row>
    <row r="89" spans="1:85" s="18" customFormat="1" ht="21" customHeight="1">
      <c r="A89" s="13">
        <v>6</v>
      </c>
      <c r="B89" s="30" t="s">
        <v>116</v>
      </c>
      <c r="C89" s="16">
        <f>июль!C89+авг!C89+сент!C89</f>
        <v>0</v>
      </c>
      <c r="D89" s="16">
        <f>июль!D89+авг!D89+сент!D89</f>
        <v>0</v>
      </c>
      <c r="E89" s="16">
        <f>июль!E89+авг!E89+сент!E89</f>
        <v>57</v>
      </c>
      <c r="F89" s="16">
        <f>июль!F89+авг!F89+сент!F89</f>
        <v>14.535</v>
      </c>
      <c r="G89" s="16">
        <f>июль!G89+авг!G89+сент!G89</f>
        <v>0</v>
      </c>
      <c r="H89" s="16">
        <f>июль!H89+авг!H89+сент!H89</f>
        <v>0</v>
      </c>
      <c r="I89" s="16">
        <f>июль!I89+авг!I89+сент!I89</f>
        <v>0</v>
      </c>
      <c r="J89" s="16">
        <f>июль!J89+авг!J89+сент!J89</f>
        <v>0</v>
      </c>
      <c r="K89" s="16">
        <f>июль!K89+авг!K89+сент!K89</f>
        <v>0</v>
      </c>
      <c r="L89" s="16">
        <f>июль!L89+авг!L89+сент!L89</f>
        <v>0</v>
      </c>
      <c r="M89" s="16">
        <f>июль!M89+авг!M89+сент!M89</f>
        <v>0</v>
      </c>
      <c r="N89" s="16">
        <f>июль!N89+авг!N89+сент!N89</f>
        <v>0</v>
      </c>
      <c r="O89" s="16">
        <f>июль!O89+авг!O89+сент!O89</f>
        <v>0</v>
      </c>
      <c r="P89" s="16">
        <f>июль!P89+авг!P89+сент!P89</f>
        <v>0</v>
      </c>
      <c r="Q89" s="16">
        <f>июль!Q89+авг!Q89+сент!Q89</f>
        <v>0</v>
      </c>
      <c r="R89" s="16">
        <f>июль!R89+авг!R89+сент!R89</f>
        <v>0</v>
      </c>
      <c r="S89" s="16">
        <f>июль!S89+авг!S89+сент!S89</f>
        <v>0</v>
      </c>
      <c r="T89" s="16">
        <f>июль!T89+авг!T89+сент!T89</f>
        <v>0</v>
      </c>
      <c r="U89" s="16">
        <f>июль!U89+авг!U89+сент!U89</f>
        <v>0</v>
      </c>
      <c r="V89" s="16">
        <f>июль!V89+авг!V89+сент!V89</f>
        <v>0</v>
      </c>
      <c r="W89" s="16">
        <f>июль!W89+авг!W89+сент!W89</f>
        <v>0</v>
      </c>
      <c r="X89" s="16">
        <f>июль!X89+авг!X89+сент!X89</f>
        <v>0</v>
      </c>
      <c r="Y89" s="16">
        <f>июль!Y89+авг!Y89+сент!Y89</f>
        <v>0</v>
      </c>
      <c r="Z89" s="16">
        <f>июль!Z89+авг!Z89+сент!Z89</f>
        <v>0</v>
      </c>
      <c r="AA89" s="16">
        <f>июль!AA89+авг!AA89+сент!AA89</f>
        <v>0</v>
      </c>
      <c r="AB89" s="16">
        <f>июль!AB89+авг!AB89+сент!AB89</f>
        <v>0</v>
      </c>
      <c r="AC89" s="16">
        <f>июль!AC89+авг!AC89+сент!AC89</f>
        <v>0</v>
      </c>
      <c r="AD89" s="16">
        <f>июль!AD89+авг!AD89+сент!AD89</f>
        <v>0</v>
      </c>
      <c r="AE89" s="16">
        <f>июль!AE89+авг!AE89+сент!AE89</f>
        <v>0</v>
      </c>
      <c r="AF89" s="16">
        <f>июль!AF89+авг!AF89+сент!AF89</f>
        <v>0</v>
      </c>
      <c r="AG89" s="16">
        <f>июль!AG89+авг!AG89+сент!AG89</f>
        <v>0</v>
      </c>
      <c r="AH89" s="16">
        <f>июль!AH89+авг!AH89+сент!AH89</f>
        <v>0</v>
      </c>
      <c r="AI89" s="16">
        <f>июль!AI89+авг!AI89+сент!AI89</f>
        <v>0</v>
      </c>
      <c r="AJ89" s="16">
        <f>июль!AJ89+авг!AJ89+сент!AJ89</f>
        <v>0</v>
      </c>
      <c r="AK89" s="16">
        <f>июль!AK89+авг!AK89+сент!AK89</f>
        <v>0</v>
      </c>
      <c r="AL89" s="16">
        <f>июль!AL89+авг!AL89+сент!AL89</f>
        <v>0</v>
      </c>
      <c r="AM89" s="16">
        <f>июль!AM89+авг!AM89+сент!AM89</f>
        <v>0</v>
      </c>
      <c r="AN89" s="16">
        <f>июль!AN89+авг!AN89+сент!AN89</f>
        <v>0</v>
      </c>
      <c r="AO89" s="16">
        <f>июль!AO89+авг!AO89+сент!AO89</f>
        <v>0</v>
      </c>
      <c r="AP89" s="16">
        <f>июль!AP89+авг!AP89+сент!AP89</f>
        <v>0</v>
      </c>
      <c r="AQ89" s="16">
        <f>июль!AQ89+авг!AQ89+сент!AQ89</f>
        <v>16</v>
      </c>
      <c r="AR89" s="16">
        <f>июль!AR89+авг!AR89+сент!AR89</f>
        <v>18.59</v>
      </c>
      <c r="AS89" s="16">
        <f>июль!AS89+авг!AS89+сент!AS89</f>
        <v>0</v>
      </c>
      <c r="AT89" s="16">
        <f>июль!AT89+авг!AT89+сент!AT89</f>
        <v>0</v>
      </c>
      <c r="AU89" s="16">
        <f>июль!AU89+авг!AU89+сент!AU89</f>
        <v>0</v>
      </c>
      <c r="AV89" s="16">
        <f>июль!AV89+авг!AV89+сент!AV89</f>
        <v>0</v>
      </c>
      <c r="AW89" s="16">
        <f>июль!AW89+авг!AW89+сент!AW89</f>
        <v>0</v>
      </c>
      <c r="AX89" s="16">
        <f>июль!AX89+авг!AX89+сент!AX89</f>
        <v>0</v>
      </c>
      <c r="AY89" s="16">
        <f>июль!AY89+авг!AY89+сент!AY89</f>
        <v>0</v>
      </c>
      <c r="AZ89" s="16">
        <f>июль!AZ89+авг!AZ89+сент!AZ89</f>
        <v>0</v>
      </c>
      <c r="BA89" s="16">
        <f>июль!BA89+авг!BA89+сент!BA89</f>
        <v>0</v>
      </c>
      <c r="BB89" s="16">
        <f>июль!BB89+авг!BB89+сент!BB89</f>
        <v>0</v>
      </c>
      <c r="BC89" s="16">
        <f>июль!BC89+авг!BC89+сент!BC89</f>
        <v>0</v>
      </c>
      <c r="BD89" s="16">
        <f>июль!BD89+авг!BD89+сент!BD89</f>
        <v>0</v>
      </c>
      <c r="BE89" s="16">
        <f>июль!BE89+авг!BE89+сент!BE89</f>
        <v>1.1000000000000001</v>
      </c>
      <c r="BF89" s="27">
        <f t="shared" si="7"/>
        <v>34.225000000000001</v>
      </c>
      <c r="BG89" s="85"/>
      <c r="BH89" s="17" t="e">
        <f t="shared" si="10"/>
        <v>#DIV/0!</v>
      </c>
      <c r="BI89" s="71" t="s">
        <v>70</v>
      </c>
      <c r="BJ89" s="16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</row>
    <row r="90" spans="1:85" s="18" customFormat="1" ht="21" customHeight="1">
      <c r="A90" s="13">
        <v>7</v>
      </c>
      <c r="B90" s="30" t="s">
        <v>117</v>
      </c>
      <c r="C90" s="16">
        <f>июль!C90+авг!C90+сент!C90</f>
        <v>0</v>
      </c>
      <c r="D90" s="16">
        <f>июль!D90+авг!D90+сент!D90</f>
        <v>0</v>
      </c>
      <c r="E90" s="16">
        <f>июль!E90+авг!E90+сент!E90</f>
        <v>0</v>
      </c>
      <c r="F90" s="16">
        <f>июль!F90+авг!F90+сент!F90</f>
        <v>0</v>
      </c>
      <c r="G90" s="16">
        <f>июль!G90+авг!G90+сент!G90</f>
        <v>0</v>
      </c>
      <c r="H90" s="16">
        <f>июль!H90+авг!H90+сент!H90</f>
        <v>0</v>
      </c>
      <c r="I90" s="16">
        <f>июль!I90+авг!I90+сент!I90</f>
        <v>1</v>
      </c>
      <c r="J90" s="16">
        <f>июль!J90+авг!J90+сент!J90</f>
        <v>256.23599999999999</v>
      </c>
      <c r="K90" s="16">
        <f>июль!K90+авг!K90+сент!K90</f>
        <v>0</v>
      </c>
      <c r="L90" s="16">
        <f>июль!L90+авг!L90+сент!L90</f>
        <v>0</v>
      </c>
      <c r="M90" s="16">
        <f>июль!M90+авг!M90+сент!M90</f>
        <v>0</v>
      </c>
      <c r="N90" s="16">
        <f>июль!N90+авг!N90+сент!N90</f>
        <v>0</v>
      </c>
      <c r="O90" s="16">
        <f>июль!O90+авг!O90+сент!O90</f>
        <v>0</v>
      </c>
      <c r="P90" s="16">
        <f>июль!P90+авг!P90+сент!P90</f>
        <v>0</v>
      </c>
      <c r="Q90" s="16">
        <f>июль!Q90+авг!Q90+сент!Q90</f>
        <v>0</v>
      </c>
      <c r="R90" s="16">
        <f>июль!R90+авг!R90+сент!R90</f>
        <v>0</v>
      </c>
      <c r="S90" s="16">
        <f>июль!S90+авг!S90+сент!S90</f>
        <v>4</v>
      </c>
      <c r="T90" s="16">
        <f>июль!T90+авг!T90+сент!T90</f>
        <v>2.7389999999999999</v>
      </c>
      <c r="U90" s="16">
        <f>июль!U90+авг!U90+сент!U90</f>
        <v>0</v>
      </c>
      <c r="V90" s="16">
        <f>июль!V90+авг!V90+сент!V90</f>
        <v>0</v>
      </c>
      <c r="W90" s="16">
        <f>июль!W90+авг!W90+сент!W90</f>
        <v>8</v>
      </c>
      <c r="X90" s="16">
        <f>июль!X90+авг!X90+сент!X90</f>
        <v>5.1559999999999997</v>
      </c>
      <c r="Y90" s="16">
        <f>июль!Y90+авг!Y90+сент!Y90</f>
        <v>3</v>
      </c>
      <c r="Z90" s="16">
        <f>июль!Z90+авг!Z90+сент!Z90</f>
        <v>3.6629999999999998</v>
      </c>
      <c r="AA90" s="16">
        <f>июль!AA90+авг!AA90+сент!AA90</f>
        <v>0</v>
      </c>
      <c r="AB90" s="16">
        <f>июль!AB90+авг!AB90+сент!AB90</f>
        <v>0</v>
      </c>
      <c r="AC90" s="16">
        <f>июль!AC90+авг!AC90+сент!AC90</f>
        <v>0</v>
      </c>
      <c r="AD90" s="16">
        <f>июль!AD90+авг!AD90+сент!AD90</f>
        <v>0</v>
      </c>
      <c r="AE90" s="16">
        <f>июль!AE90+авг!AE90+сент!AE90</f>
        <v>0</v>
      </c>
      <c r="AF90" s="16">
        <f>июль!AF90+авг!AF90+сент!AF90</f>
        <v>0</v>
      </c>
      <c r="AG90" s="16">
        <f>июль!AG90+авг!AG90+сент!AG90</f>
        <v>0</v>
      </c>
      <c r="AH90" s="16">
        <f>июль!AH90+авг!AH90+сент!AH90</f>
        <v>0</v>
      </c>
      <c r="AI90" s="16">
        <f>июль!AI90+авг!AI90+сент!AI90</f>
        <v>0</v>
      </c>
      <c r="AJ90" s="16">
        <f>июль!AJ90+авг!AJ90+сент!AJ90</f>
        <v>0</v>
      </c>
      <c r="AK90" s="16">
        <f>июль!AK90+авг!AK90+сент!AK90</f>
        <v>0</v>
      </c>
      <c r="AL90" s="16">
        <f>июль!AL90+авг!AL90+сент!AL90</f>
        <v>0</v>
      </c>
      <c r="AM90" s="16">
        <f>июль!AM90+авг!AM90+сент!AM90</f>
        <v>0</v>
      </c>
      <c r="AN90" s="16">
        <f>июль!AN90+авг!AN90+сент!AN90</f>
        <v>0</v>
      </c>
      <c r="AO90" s="16">
        <f>июль!AO90+авг!AO90+сент!AO90</f>
        <v>0</v>
      </c>
      <c r="AP90" s="16">
        <f>июль!AP90+авг!AP90+сент!AP90</f>
        <v>0</v>
      </c>
      <c r="AQ90" s="16">
        <f>июль!AQ90+авг!AQ90+сент!AQ90</f>
        <v>24</v>
      </c>
      <c r="AR90" s="16">
        <f>июль!AR90+авг!AR90+сент!AR90</f>
        <v>25.971</v>
      </c>
      <c r="AS90" s="16">
        <f>июль!AS90+авг!AS90+сент!AS90</f>
        <v>0</v>
      </c>
      <c r="AT90" s="16">
        <f>июль!AT90+авг!AT90+сент!AT90</f>
        <v>0</v>
      </c>
      <c r="AU90" s="16">
        <f>июль!AU90+авг!AU90+сент!AU90</f>
        <v>0</v>
      </c>
      <c r="AV90" s="16">
        <f>июль!AV90+авг!AV90+сент!AV90</f>
        <v>0</v>
      </c>
      <c r="AW90" s="16">
        <f>июль!AW90+авг!AW90+сент!AW90</f>
        <v>0</v>
      </c>
      <c r="AX90" s="16">
        <f>июль!AX90+авг!AX90+сент!AX90</f>
        <v>0</v>
      </c>
      <c r="AY90" s="16">
        <f>июль!AY90+авг!AY90+сент!AY90</f>
        <v>0</v>
      </c>
      <c r="AZ90" s="16">
        <f>июль!AZ90+авг!AZ90+сент!AZ90</f>
        <v>0</v>
      </c>
      <c r="BA90" s="16">
        <f>июль!BA90+авг!BA90+сент!BA90</f>
        <v>0</v>
      </c>
      <c r="BB90" s="16">
        <f>июль!BB90+авг!BB90+сент!BB90</f>
        <v>0</v>
      </c>
      <c r="BC90" s="16">
        <f>июль!BC90+авг!BC90+сент!BC90</f>
        <v>0</v>
      </c>
      <c r="BD90" s="16">
        <f>июль!BD90+авг!BD90+сент!BD90</f>
        <v>0</v>
      </c>
      <c r="BE90" s="16">
        <f>июль!BE90+авг!BE90+сент!BE90</f>
        <v>2.7150000000000003</v>
      </c>
      <c r="BF90" s="27">
        <f t="shared" si="7"/>
        <v>296.47999999999996</v>
      </c>
      <c r="BG90" s="85"/>
      <c r="BH90" s="17" t="e">
        <f t="shared" si="10"/>
        <v>#DIV/0!</v>
      </c>
      <c r="BI90" s="71" t="s">
        <v>74</v>
      </c>
      <c r="BJ90" s="16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</row>
    <row r="91" spans="1:85" s="18" customFormat="1" ht="21" customHeight="1">
      <c r="A91" s="13">
        <v>8</v>
      </c>
      <c r="B91" s="30" t="s">
        <v>118</v>
      </c>
      <c r="C91" s="16">
        <f>июль!C91+авг!C91+сент!C91</f>
        <v>0</v>
      </c>
      <c r="D91" s="16">
        <f>июль!D91+авг!D91+сент!D91</f>
        <v>0</v>
      </c>
      <c r="E91" s="16">
        <f>июль!E91+авг!E91+сент!E91</f>
        <v>15</v>
      </c>
      <c r="F91" s="16">
        <f>июль!F91+авг!F91+сент!F91</f>
        <v>3.8250000000000002</v>
      </c>
      <c r="G91" s="16">
        <f>июль!G91+авг!G91+сент!G91</f>
        <v>0</v>
      </c>
      <c r="H91" s="16">
        <f>июль!H91+авг!H91+сент!H91</f>
        <v>0</v>
      </c>
      <c r="I91" s="16">
        <f>июль!I91+авг!I91+сент!I91</f>
        <v>1</v>
      </c>
      <c r="J91" s="16">
        <f>июль!J91+авг!J91+сент!J91</f>
        <v>261.89400000000001</v>
      </c>
      <c r="K91" s="16">
        <f>июль!K91+авг!K91+сент!K91</f>
        <v>0</v>
      </c>
      <c r="L91" s="16">
        <f>июль!L91+авг!L91+сент!L91</f>
        <v>0</v>
      </c>
      <c r="M91" s="16">
        <f>июль!M91+авг!M91+сент!M91</f>
        <v>0</v>
      </c>
      <c r="N91" s="16">
        <f>июль!N91+авг!N91+сент!N91</f>
        <v>0</v>
      </c>
      <c r="O91" s="16">
        <f>июль!O91+авг!O91+сент!O91</f>
        <v>0</v>
      </c>
      <c r="P91" s="16">
        <f>июль!P91+авг!P91+сент!P91</f>
        <v>0</v>
      </c>
      <c r="Q91" s="16">
        <f>июль!Q91+авг!Q91+сент!Q91</f>
        <v>0</v>
      </c>
      <c r="R91" s="16">
        <f>июль!R91+авг!R91+сент!R91</f>
        <v>0</v>
      </c>
      <c r="S91" s="16">
        <f>июль!S91+авг!S91+сент!S91</f>
        <v>0</v>
      </c>
      <c r="T91" s="16">
        <f>июль!T91+авг!T91+сент!T91</f>
        <v>0</v>
      </c>
      <c r="U91" s="16">
        <f>июль!U91+авг!U91+сент!U91</f>
        <v>0</v>
      </c>
      <c r="V91" s="16">
        <f>июль!V91+авг!V91+сент!V91</f>
        <v>0</v>
      </c>
      <c r="W91" s="16">
        <f>июль!W91+авг!W91+сент!W91</f>
        <v>0</v>
      </c>
      <c r="X91" s="16">
        <f>июль!X91+авг!X91+сент!X91</f>
        <v>0</v>
      </c>
      <c r="Y91" s="16">
        <f>июль!Y91+авг!Y91+сент!Y91</f>
        <v>0</v>
      </c>
      <c r="Z91" s="16">
        <f>июль!Z91+авг!Z91+сент!Z91</f>
        <v>0</v>
      </c>
      <c r="AA91" s="16">
        <f>июль!AA91+авг!AA91+сент!AA91</f>
        <v>0</v>
      </c>
      <c r="AB91" s="16">
        <f>июль!AB91+авг!AB91+сент!AB91</f>
        <v>0</v>
      </c>
      <c r="AC91" s="16">
        <f>июль!AC91+авг!AC91+сент!AC91</f>
        <v>0</v>
      </c>
      <c r="AD91" s="16">
        <f>июль!AD91+авг!AD91+сент!AD91</f>
        <v>0</v>
      </c>
      <c r="AE91" s="16">
        <f>июль!AE91+авг!AE91+сент!AE91</f>
        <v>0</v>
      </c>
      <c r="AF91" s="16">
        <f>июль!AF91+авг!AF91+сент!AF91</f>
        <v>0</v>
      </c>
      <c r="AG91" s="16">
        <f>июль!AG91+авг!AG91+сент!AG91</f>
        <v>0</v>
      </c>
      <c r="AH91" s="16">
        <f>июль!AH91+авг!AH91+сент!AH91</f>
        <v>0</v>
      </c>
      <c r="AI91" s="16">
        <f>июль!AI91+авг!AI91+сент!AI91</f>
        <v>0</v>
      </c>
      <c r="AJ91" s="16">
        <f>июль!AJ91+авг!AJ91+сент!AJ91</f>
        <v>0</v>
      </c>
      <c r="AK91" s="16">
        <f>июль!AK91+авг!AK91+сент!AK91</f>
        <v>0</v>
      </c>
      <c r="AL91" s="16">
        <f>июль!AL91+авг!AL91+сент!AL91</f>
        <v>0</v>
      </c>
      <c r="AM91" s="16">
        <f>июль!AM91+авг!AM91+сент!AM91</f>
        <v>0</v>
      </c>
      <c r="AN91" s="16">
        <f>июль!AN91+авг!AN91+сент!AN91</f>
        <v>0</v>
      </c>
      <c r="AO91" s="16">
        <f>июль!AO91+авг!AO91+сент!AO91</f>
        <v>0</v>
      </c>
      <c r="AP91" s="16">
        <f>июль!AP91+авг!AP91+сент!AP91</f>
        <v>0</v>
      </c>
      <c r="AQ91" s="16">
        <f>июль!AQ91+авг!AQ91+сент!AQ91</f>
        <v>24</v>
      </c>
      <c r="AR91" s="16">
        <f>июль!AR91+авг!AR91+сент!AR91</f>
        <v>29.138000000000002</v>
      </c>
      <c r="AS91" s="16">
        <f>июль!AS91+авг!AS91+сент!AS91</f>
        <v>0</v>
      </c>
      <c r="AT91" s="16">
        <f>июль!AT91+авг!AT91+сент!AT91</f>
        <v>0</v>
      </c>
      <c r="AU91" s="16">
        <f>июль!AU91+авг!AU91+сент!AU91</f>
        <v>0</v>
      </c>
      <c r="AV91" s="16">
        <f>июль!AV91+авг!AV91+сент!AV91</f>
        <v>0</v>
      </c>
      <c r="AW91" s="16">
        <f>июль!AW91+авг!AW91+сент!AW91</f>
        <v>0</v>
      </c>
      <c r="AX91" s="16">
        <f>июль!AX91+авг!AX91+сент!AX91</f>
        <v>0</v>
      </c>
      <c r="AY91" s="16">
        <f>июль!AY91+авг!AY91+сент!AY91</f>
        <v>0</v>
      </c>
      <c r="AZ91" s="16">
        <f>июль!AZ91+авг!AZ91+сент!AZ91</f>
        <v>0</v>
      </c>
      <c r="BA91" s="16">
        <f>июль!BA91+авг!BA91+сент!BA91</f>
        <v>0</v>
      </c>
      <c r="BB91" s="16">
        <f>июль!BB91+авг!BB91+сент!BB91</f>
        <v>0</v>
      </c>
      <c r="BC91" s="16">
        <f>июль!BC91+авг!BC91+сент!BC91</f>
        <v>0</v>
      </c>
      <c r="BD91" s="16">
        <f>июль!BD91+авг!BD91+сент!BD91</f>
        <v>0</v>
      </c>
      <c r="BE91" s="16">
        <f>июль!BE91+авг!BE91+сент!BE91</f>
        <v>1.7909999999999999</v>
      </c>
      <c r="BF91" s="27">
        <f t="shared" si="7"/>
        <v>296.64799999999997</v>
      </c>
      <c r="BG91" s="85"/>
      <c r="BH91" s="17" t="e">
        <f t="shared" si="10"/>
        <v>#DIV/0!</v>
      </c>
      <c r="BI91" s="71" t="s">
        <v>75</v>
      </c>
      <c r="BJ91" s="16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</row>
    <row r="92" spans="1:85" ht="21" customHeight="1">
      <c r="A92" s="13">
        <v>9</v>
      </c>
      <c r="B92" s="30" t="s">
        <v>119</v>
      </c>
      <c r="C92" s="16">
        <f>июль!C92+авг!C92+сент!C92</f>
        <v>4</v>
      </c>
      <c r="D92" s="16">
        <f>июль!D92+авг!D92+сент!D92</f>
        <v>2.38</v>
      </c>
      <c r="E92" s="16">
        <f>июль!E92+авг!E92+сент!E92</f>
        <v>0</v>
      </c>
      <c r="F92" s="16">
        <f>июль!F92+авг!F92+сент!F92</f>
        <v>0</v>
      </c>
      <c r="G92" s="16">
        <f>июль!G92+авг!G92+сент!G92</f>
        <v>0</v>
      </c>
      <c r="H92" s="16">
        <f>июль!H92+авг!H92+сент!H92</f>
        <v>0</v>
      </c>
      <c r="I92" s="16">
        <f>июль!I92+авг!I92+сент!I92</f>
        <v>0</v>
      </c>
      <c r="J92" s="16">
        <f>июль!J92+авг!J92+сент!J92</f>
        <v>0</v>
      </c>
      <c r="K92" s="16">
        <f>июль!K92+авг!K92+сент!K92</f>
        <v>0</v>
      </c>
      <c r="L92" s="16">
        <f>июль!L92+авг!L92+сент!L92</f>
        <v>0</v>
      </c>
      <c r="M92" s="16">
        <f>июль!M92+авг!M92+сент!M92</f>
        <v>0</v>
      </c>
      <c r="N92" s="16">
        <f>июль!N92+авг!N92+сент!N92</f>
        <v>0</v>
      </c>
      <c r="O92" s="16">
        <f>июль!O92+авг!O92+сент!O92</f>
        <v>0</v>
      </c>
      <c r="P92" s="16">
        <f>июль!P92+авг!P92+сент!P92</f>
        <v>0</v>
      </c>
      <c r="Q92" s="16">
        <f>июль!Q92+авг!Q92+сент!Q92</f>
        <v>0</v>
      </c>
      <c r="R92" s="16">
        <f>июль!R92+авг!R92+сент!R92</f>
        <v>0</v>
      </c>
      <c r="S92" s="16">
        <f>июль!S92+авг!S92+сент!S92</f>
        <v>0</v>
      </c>
      <c r="T92" s="16">
        <f>июль!T92+авг!T92+сент!T92</f>
        <v>0</v>
      </c>
      <c r="U92" s="16">
        <f>июль!U92+авг!U92+сент!U92</f>
        <v>0</v>
      </c>
      <c r="V92" s="16">
        <f>июль!V92+авг!V92+сент!V92</f>
        <v>0</v>
      </c>
      <c r="W92" s="16">
        <f>июль!W92+авг!W92+сент!W92</f>
        <v>0</v>
      </c>
      <c r="X92" s="16">
        <f>июль!X92+авг!X92+сент!X92</f>
        <v>0</v>
      </c>
      <c r="Y92" s="16">
        <f>июль!Y92+авг!Y92+сент!Y92</f>
        <v>0</v>
      </c>
      <c r="Z92" s="16">
        <f>июль!Z92+авг!Z92+сент!Z92</f>
        <v>0</v>
      </c>
      <c r="AA92" s="16">
        <f>июль!AA92+авг!AA92+сент!AA92</f>
        <v>8.3000000000000007</v>
      </c>
      <c r="AB92" s="16">
        <f>июль!AB92+авг!AB92+сент!AB92</f>
        <v>1.5329999999999999</v>
      </c>
      <c r="AC92" s="16">
        <f>июль!AC92+авг!AC92+сент!AC92</f>
        <v>0</v>
      </c>
      <c r="AD92" s="16">
        <f>июль!AD92+авг!AD92+сент!AD92</f>
        <v>0</v>
      </c>
      <c r="AE92" s="16">
        <f>июль!AE92+авг!AE92+сент!AE92</f>
        <v>0</v>
      </c>
      <c r="AF92" s="16">
        <f>июль!AF92+авг!AF92+сент!AF92</f>
        <v>0</v>
      </c>
      <c r="AG92" s="16">
        <f>июль!AG92+авг!AG92+сент!AG92</f>
        <v>0</v>
      </c>
      <c r="AH92" s="16">
        <f>июль!AH92+авг!AH92+сент!AH92</f>
        <v>0</v>
      </c>
      <c r="AI92" s="16">
        <f>июль!AI92+авг!AI92+сент!AI92</f>
        <v>0</v>
      </c>
      <c r="AJ92" s="16">
        <f>июль!AJ92+авг!AJ92+сент!AJ92</f>
        <v>0</v>
      </c>
      <c r="AK92" s="16">
        <f>июль!AK92+авг!AK92+сент!AK92</f>
        <v>0</v>
      </c>
      <c r="AL92" s="16">
        <f>июль!AL92+авг!AL92+сент!AL92</f>
        <v>0</v>
      </c>
      <c r="AM92" s="16">
        <f>июль!AM92+авг!AM92+сент!AM92</f>
        <v>0</v>
      </c>
      <c r="AN92" s="16">
        <f>июль!AN92+авг!AN92+сент!AN92</f>
        <v>0</v>
      </c>
      <c r="AO92" s="16">
        <f>июль!AO92+авг!AO92+сент!AO92</f>
        <v>0</v>
      </c>
      <c r="AP92" s="16">
        <f>июль!AP92+авг!AP92+сент!AP92</f>
        <v>0</v>
      </c>
      <c r="AQ92" s="16">
        <f>июль!AQ92+авг!AQ92+сент!AQ92</f>
        <v>17</v>
      </c>
      <c r="AR92" s="16">
        <f>июль!AR92+авг!AR92+сент!AR92</f>
        <v>25.015999999999998</v>
      </c>
      <c r="AS92" s="16">
        <f>июль!AS92+авг!AS92+сент!AS92</f>
        <v>0</v>
      </c>
      <c r="AT92" s="16">
        <f>июль!AT92+авг!AT92+сент!AT92</f>
        <v>0</v>
      </c>
      <c r="AU92" s="16">
        <f>июль!AU92+авг!AU92+сент!AU92</f>
        <v>0</v>
      </c>
      <c r="AV92" s="16">
        <f>июль!AV92+авг!AV92+сент!AV92</f>
        <v>0</v>
      </c>
      <c r="AW92" s="16">
        <f>июль!AW92+авг!AW92+сент!AW92</f>
        <v>64</v>
      </c>
      <c r="AX92" s="16">
        <f>июль!AX92+авг!AX92+сент!AX92</f>
        <v>52.289000000000001</v>
      </c>
      <c r="AY92" s="16">
        <f>июль!AY92+авг!AY92+сент!AY92</f>
        <v>0</v>
      </c>
      <c r="AZ92" s="16">
        <f>июль!AZ92+авг!AZ92+сент!AZ92</f>
        <v>0</v>
      </c>
      <c r="BA92" s="16">
        <f>июль!BA92+авг!BA92+сент!BA92</f>
        <v>0</v>
      </c>
      <c r="BB92" s="16">
        <f>июль!BB92+авг!BB92+сент!BB92</f>
        <v>0</v>
      </c>
      <c r="BC92" s="16">
        <f>июль!BC92+авг!BC92+сент!BC92</f>
        <v>0</v>
      </c>
      <c r="BD92" s="16">
        <f>июль!BD92+авг!BD92+сент!BD92</f>
        <v>0</v>
      </c>
      <c r="BE92" s="16">
        <f>июль!BE92+авг!BE92+сент!BE92</f>
        <v>2.3929999999999998</v>
      </c>
      <c r="BF92" s="27">
        <f t="shared" si="7"/>
        <v>83.611000000000004</v>
      </c>
      <c r="BG92" s="83"/>
      <c r="BH92" s="17" t="e">
        <f t="shared" si="10"/>
        <v>#DIV/0!</v>
      </c>
      <c r="BI92" s="71" t="s">
        <v>89</v>
      </c>
      <c r="BJ92" s="16"/>
    </row>
    <row r="93" spans="1:85" s="18" customFormat="1" ht="21" customHeight="1">
      <c r="A93" s="13">
        <v>10</v>
      </c>
      <c r="B93" s="30" t="s">
        <v>120</v>
      </c>
      <c r="C93" s="16">
        <f>июль!C93+авг!C93+сент!C93</f>
        <v>1.5</v>
      </c>
      <c r="D93" s="16">
        <f>июль!D93+авг!D93+сент!D93</f>
        <v>1.0249999999999999</v>
      </c>
      <c r="E93" s="16">
        <f>июль!E93+авг!E93+сент!E93</f>
        <v>0</v>
      </c>
      <c r="F93" s="16">
        <f>июль!F93+авг!F93+сент!F93</f>
        <v>0</v>
      </c>
      <c r="G93" s="16">
        <f>июль!G93+авг!G93+сент!G93</f>
        <v>0</v>
      </c>
      <c r="H93" s="16">
        <f>июль!H93+авг!H93+сент!H93</f>
        <v>0</v>
      </c>
      <c r="I93" s="16">
        <f>июль!I93+авг!I93+сент!I93</f>
        <v>0</v>
      </c>
      <c r="J93" s="16">
        <f>июль!J93+авг!J93+сент!J93</f>
        <v>0</v>
      </c>
      <c r="K93" s="16">
        <f>июль!K93+авг!K93+сент!K93</f>
        <v>0</v>
      </c>
      <c r="L93" s="16">
        <f>июль!L93+авг!L93+сент!L93</f>
        <v>0</v>
      </c>
      <c r="M93" s="16">
        <f>июль!M93+авг!M93+сент!M93</f>
        <v>0</v>
      </c>
      <c r="N93" s="16">
        <f>июль!N93+авг!N93+сент!N93</f>
        <v>0</v>
      </c>
      <c r="O93" s="16">
        <f>июль!O93+авг!O93+сент!O93</f>
        <v>0</v>
      </c>
      <c r="P93" s="16">
        <f>июль!P93+авг!P93+сент!P93</f>
        <v>0</v>
      </c>
      <c r="Q93" s="16">
        <f>июль!Q93+авг!Q93+сент!Q93</f>
        <v>0</v>
      </c>
      <c r="R93" s="16">
        <f>июль!R93+авг!R93+сент!R93</f>
        <v>0</v>
      </c>
      <c r="S93" s="16">
        <f>июль!S93+авг!S93+сент!S93</f>
        <v>0</v>
      </c>
      <c r="T93" s="16">
        <f>июль!T93+авг!T93+сент!T93</f>
        <v>0</v>
      </c>
      <c r="U93" s="16">
        <f>июль!U93+авг!U93+сент!U93</f>
        <v>0</v>
      </c>
      <c r="V93" s="16">
        <f>июль!V93+авг!V93+сент!V93</f>
        <v>0</v>
      </c>
      <c r="W93" s="16">
        <f>июль!W93+авг!W93+сент!W93</f>
        <v>0</v>
      </c>
      <c r="X93" s="16">
        <f>июль!X93+авг!X93+сент!X93</f>
        <v>0</v>
      </c>
      <c r="Y93" s="16">
        <f>июль!Y93+авг!Y93+сент!Y93</f>
        <v>0</v>
      </c>
      <c r="Z93" s="16">
        <f>июль!Z93+авг!Z93+сент!Z93</f>
        <v>0</v>
      </c>
      <c r="AA93" s="16">
        <f>июль!AA93+авг!AA93+сент!AA93</f>
        <v>0</v>
      </c>
      <c r="AB93" s="16">
        <f>июль!AB93+авг!AB93+сент!AB93</f>
        <v>0</v>
      </c>
      <c r="AC93" s="16">
        <f>июль!AC93+авг!AC93+сент!AC93</f>
        <v>0</v>
      </c>
      <c r="AD93" s="16">
        <f>июль!AD93+авг!AD93+сент!AD93</f>
        <v>0</v>
      </c>
      <c r="AE93" s="16">
        <f>июль!AE93+авг!AE93+сент!AE93</f>
        <v>0</v>
      </c>
      <c r="AF93" s="16">
        <f>июль!AF93+авг!AF93+сент!AF93</f>
        <v>0</v>
      </c>
      <c r="AG93" s="16">
        <f>июль!AG93+авг!AG93+сент!AG93</f>
        <v>0</v>
      </c>
      <c r="AH93" s="16">
        <f>июль!AH93+авг!AH93+сент!AH93</f>
        <v>0</v>
      </c>
      <c r="AI93" s="16">
        <f>июль!AI93+авг!AI93+сент!AI93</f>
        <v>0</v>
      </c>
      <c r="AJ93" s="16">
        <f>июль!AJ93+авг!AJ93+сент!AJ93</f>
        <v>0</v>
      </c>
      <c r="AK93" s="16">
        <f>июль!AK93+авг!AK93+сент!AK93</f>
        <v>0</v>
      </c>
      <c r="AL93" s="16">
        <f>июль!AL93+авг!AL93+сент!AL93</f>
        <v>0</v>
      </c>
      <c r="AM93" s="16">
        <f>июль!AM93+авг!AM93+сент!AM93</f>
        <v>0</v>
      </c>
      <c r="AN93" s="16">
        <f>июль!AN93+авг!AN93+сент!AN93</f>
        <v>0</v>
      </c>
      <c r="AO93" s="16">
        <f>июль!AO93+авг!AO93+сент!AO93</f>
        <v>0</v>
      </c>
      <c r="AP93" s="16">
        <f>июль!AP93+авг!AP93+сент!AP93</f>
        <v>0</v>
      </c>
      <c r="AQ93" s="16">
        <f>июль!AQ93+авг!AQ93+сент!AQ93</f>
        <v>17</v>
      </c>
      <c r="AR93" s="16">
        <f>июль!AR93+авг!AR93+сент!AR93</f>
        <v>19.006</v>
      </c>
      <c r="AS93" s="16">
        <f>июль!AS93+авг!AS93+сент!AS93</f>
        <v>0</v>
      </c>
      <c r="AT93" s="16">
        <f>июль!AT93+авг!AT93+сент!AT93</f>
        <v>0</v>
      </c>
      <c r="AU93" s="16">
        <f>июль!AU93+авг!AU93+сент!AU93</f>
        <v>0</v>
      </c>
      <c r="AV93" s="16">
        <f>июль!AV93+авг!AV93+сент!AV93</f>
        <v>0</v>
      </c>
      <c r="AW93" s="16">
        <f>июль!AW93+авг!AW93+сент!AW93</f>
        <v>0</v>
      </c>
      <c r="AX93" s="16">
        <f>июль!AX93+авг!AX93+сент!AX93</f>
        <v>0</v>
      </c>
      <c r="AY93" s="16">
        <f>июль!AY93+авг!AY93+сент!AY93</f>
        <v>0</v>
      </c>
      <c r="AZ93" s="16">
        <f>июль!AZ93+авг!AZ93+сент!AZ93</f>
        <v>0</v>
      </c>
      <c r="BA93" s="16">
        <f>июль!BA93+авг!BA93+сент!BA93</f>
        <v>0</v>
      </c>
      <c r="BB93" s="16">
        <f>июль!BB93+авг!BB93+сент!BB93</f>
        <v>0</v>
      </c>
      <c r="BC93" s="16">
        <f>июль!BC93+авг!BC93+сент!BC93</f>
        <v>0</v>
      </c>
      <c r="BD93" s="16">
        <f>июль!BD93+авг!BD93+сент!BD93</f>
        <v>0</v>
      </c>
      <c r="BE93" s="16">
        <f>июль!BE93+авг!BE93+сент!BE93</f>
        <v>6.0540000000000003</v>
      </c>
      <c r="BF93" s="27">
        <f t="shared" si="7"/>
        <v>26.085000000000001</v>
      </c>
      <c r="BG93" s="85"/>
      <c r="BH93" s="17" t="e">
        <f t="shared" si="10"/>
        <v>#DIV/0!</v>
      </c>
      <c r="BI93" s="71" t="s">
        <v>90</v>
      </c>
      <c r="BJ93" s="16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</row>
    <row r="94" spans="1:85" s="18" customFormat="1" ht="21" customHeight="1">
      <c r="A94" s="13">
        <v>11</v>
      </c>
      <c r="B94" s="30" t="s">
        <v>121</v>
      </c>
      <c r="C94" s="16">
        <f>июль!C94+авг!C94+сент!C94</f>
        <v>0</v>
      </c>
      <c r="D94" s="16">
        <f>июль!D94+авг!D94+сент!D94</f>
        <v>0</v>
      </c>
      <c r="E94" s="16">
        <f>июль!E94+авг!E94+сент!E94</f>
        <v>0</v>
      </c>
      <c r="F94" s="16">
        <f>июль!F94+авг!F94+сент!F94</f>
        <v>0</v>
      </c>
      <c r="G94" s="16">
        <f>июль!G94+авг!G94+сент!G94</f>
        <v>0</v>
      </c>
      <c r="H94" s="16">
        <f>июль!H94+авг!H94+сент!H94</f>
        <v>0</v>
      </c>
      <c r="I94" s="16">
        <f>июль!I94+авг!I94+сент!I94</f>
        <v>0</v>
      </c>
      <c r="J94" s="16">
        <f>июль!J94+авг!J94+сент!J94</f>
        <v>0</v>
      </c>
      <c r="K94" s="16">
        <f>июль!K94+авг!K94+сент!K94</f>
        <v>0</v>
      </c>
      <c r="L94" s="16">
        <f>июль!L94+авг!L94+сент!L94</f>
        <v>0</v>
      </c>
      <c r="M94" s="16">
        <f>июль!M94+авг!M94+сент!M94</f>
        <v>0</v>
      </c>
      <c r="N94" s="16">
        <f>июль!N94+авг!N94+сент!N94</f>
        <v>0</v>
      </c>
      <c r="O94" s="16">
        <f>июль!O94+авг!O94+сент!O94</f>
        <v>0</v>
      </c>
      <c r="P94" s="16">
        <f>июль!P94+авг!P94+сент!P94</f>
        <v>0</v>
      </c>
      <c r="Q94" s="16">
        <f>июль!Q94+авг!Q94+сент!Q94</f>
        <v>0</v>
      </c>
      <c r="R94" s="16">
        <f>июль!R94+авг!R94+сент!R94</f>
        <v>0</v>
      </c>
      <c r="S94" s="16">
        <f>июль!S94+авг!S94+сент!S94</f>
        <v>1</v>
      </c>
      <c r="T94" s="16">
        <f>июль!T94+авг!T94+сент!T94</f>
        <v>2.6970000000000001</v>
      </c>
      <c r="U94" s="16">
        <f>июль!U94+авг!U94+сент!U94</f>
        <v>0</v>
      </c>
      <c r="V94" s="16">
        <f>июль!V94+авг!V94+сент!V94</f>
        <v>0</v>
      </c>
      <c r="W94" s="16">
        <f>июль!W94+авг!W94+сент!W94</f>
        <v>0</v>
      </c>
      <c r="X94" s="16">
        <f>июль!X94+авг!X94+сент!X94</f>
        <v>0</v>
      </c>
      <c r="Y94" s="16">
        <f>июль!Y94+авг!Y94+сент!Y94</f>
        <v>0</v>
      </c>
      <c r="Z94" s="16">
        <f>июль!Z94+авг!Z94+сент!Z94</f>
        <v>0</v>
      </c>
      <c r="AA94" s="16">
        <f>июль!AA94+авг!AA94+сент!AA94</f>
        <v>0</v>
      </c>
      <c r="AB94" s="16">
        <f>июль!AB94+авг!AB94+сент!AB94</f>
        <v>0</v>
      </c>
      <c r="AC94" s="16">
        <f>июль!AC94+авг!AC94+сент!AC94</f>
        <v>0</v>
      </c>
      <c r="AD94" s="16">
        <f>июль!AD94+авг!AD94+сент!AD94</f>
        <v>0</v>
      </c>
      <c r="AE94" s="16">
        <f>июль!AE94+авг!AE94+сент!AE94</f>
        <v>0</v>
      </c>
      <c r="AF94" s="16">
        <f>июль!AF94+авг!AF94+сент!AF94</f>
        <v>0</v>
      </c>
      <c r="AG94" s="16">
        <f>июль!AG94+авг!AG94+сент!AG94</f>
        <v>0</v>
      </c>
      <c r="AH94" s="16">
        <f>июль!AH94+авг!AH94+сент!AH94</f>
        <v>0</v>
      </c>
      <c r="AI94" s="16">
        <f>июль!AI94+авг!AI94+сент!AI94</f>
        <v>0</v>
      </c>
      <c r="AJ94" s="16">
        <f>июль!AJ94+авг!AJ94+сент!AJ94</f>
        <v>0</v>
      </c>
      <c r="AK94" s="16">
        <f>июль!AK94+авг!AK94+сент!AK94</f>
        <v>0</v>
      </c>
      <c r="AL94" s="16">
        <f>июль!AL94+авг!AL94+сент!AL94</f>
        <v>0</v>
      </c>
      <c r="AM94" s="16">
        <f>июль!AM94+авг!AM94+сент!AM94</f>
        <v>0</v>
      </c>
      <c r="AN94" s="16">
        <f>июль!AN94+авг!AN94+сент!AN94</f>
        <v>0</v>
      </c>
      <c r="AO94" s="16">
        <f>июль!AO94+авг!AO94+сент!AO94</f>
        <v>0</v>
      </c>
      <c r="AP94" s="16">
        <f>июль!AP94+авг!AP94+сент!AP94</f>
        <v>0</v>
      </c>
      <c r="AQ94" s="16">
        <f>июль!AQ94+авг!AQ94+сент!AQ94</f>
        <v>15</v>
      </c>
      <c r="AR94" s="16">
        <f>июль!AR94+авг!AR94+сент!AR94</f>
        <v>17.806999999999999</v>
      </c>
      <c r="AS94" s="16">
        <f>июль!AS94+авг!AS94+сент!AS94</f>
        <v>0</v>
      </c>
      <c r="AT94" s="16">
        <f>июль!AT94+авг!AT94+сент!AT94</f>
        <v>0</v>
      </c>
      <c r="AU94" s="16">
        <f>июль!AU94+авг!AU94+сент!AU94</f>
        <v>0</v>
      </c>
      <c r="AV94" s="16">
        <f>июль!AV94+авг!AV94+сент!AV94</f>
        <v>0</v>
      </c>
      <c r="AW94" s="16">
        <f>июль!AW94+авг!AW94+сент!AW94</f>
        <v>0</v>
      </c>
      <c r="AX94" s="16">
        <f>июль!AX94+авг!AX94+сент!AX94</f>
        <v>0</v>
      </c>
      <c r="AY94" s="16">
        <f>июль!AY94+авг!AY94+сент!AY94</f>
        <v>0</v>
      </c>
      <c r="AZ94" s="16">
        <f>июль!AZ94+авг!AZ94+сент!AZ94</f>
        <v>0</v>
      </c>
      <c r="BA94" s="16">
        <f>июль!BA94+авг!BA94+сент!BA94</f>
        <v>0</v>
      </c>
      <c r="BB94" s="16">
        <f>июль!BB94+авг!BB94+сент!BB94</f>
        <v>0</v>
      </c>
      <c r="BC94" s="16">
        <f>июль!BC94+авг!BC94+сент!BC94</f>
        <v>0</v>
      </c>
      <c r="BD94" s="16">
        <f>июль!BD94+авг!BD94+сент!BD94</f>
        <v>0</v>
      </c>
      <c r="BE94" s="16">
        <f>июль!BE94+авг!BE94+сент!BE94</f>
        <v>0</v>
      </c>
      <c r="BF94" s="27">
        <f t="shared" si="7"/>
        <v>20.503999999999998</v>
      </c>
      <c r="BG94" s="85"/>
      <c r="BH94" s="17" t="e">
        <f t="shared" si="10"/>
        <v>#DIV/0!</v>
      </c>
      <c r="BI94" s="71" t="s">
        <v>91</v>
      </c>
      <c r="BJ94" s="16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</row>
    <row r="95" spans="1:85" s="18" customFormat="1" ht="21" customHeight="1">
      <c r="A95" s="13">
        <v>12</v>
      </c>
      <c r="B95" s="30" t="s">
        <v>122</v>
      </c>
      <c r="C95" s="16">
        <f>июль!C95+авг!C95+сент!C95</f>
        <v>0</v>
      </c>
      <c r="D95" s="16">
        <f>июль!D95+авг!D95+сент!D95</f>
        <v>0</v>
      </c>
      <c r="E95" s="16">
        <f>июль!E95+авг!E95+сент!E95</f>
        <v>39</v>
      </c>
      <c r="F95" s="16">
        <f>июль!F95+авг!F95+сент!F95</f>
        <v>9.9450000000000003</v>
      </c>
      <c r="G95" s="16">
        <f>июль!G95+авг!G95+сент!G95</f>
        <v>0</v>
      </c>
      <c r="H95" s="16">
        <f>июль!H95+авг!H95+сент!H95</f>
        <v>0</v>
      </c>
      <c r="I95" s="16">
        <f>июль!I95+авг!I95+сент!I95</f>
        <v>0</v>
      </c>
      <c r="J95" s="16">
        <f>июль!J95+авг!J95+сент!J95</f>
        <v>0</v>
      </c>
      <c r="K95" s="16">
        <f>июль!K95+авг!K95+сент!K95</f>
        <v>0</v>
      </c>
      <c r="L95" s="16">
        <f>июль!L95+авг!L95+сент!L95</f>
        <v>0</v>
      </c>
      <c r="M95" s="16">
        <f>июль!M95+авг!M95+сент!M95</f>
        <v>0</v>
      </c>
      <c r="N95" s="16">
        <f>июль!N95+авг!N95+сент!N95</f>
        <v>0</v>
      </c>
      <c r="O95" s="16">
        <f>июль!O95+авг!O95+сент!O95</f>
        <v>0</v>
      </c>
      <c r="P95" s="16">
        <f>июль!P95+авг!P95+сент!P95</f>
        <v>0</v>
      </c>
      <c r="Q95" s="16">
        <f>июль!Q95+авг!Q95+сент!Q95</f>
        <v>0</v>
      </c>
      <c r="R95" s="16">
        <f>июль!R95+авг!R95+сент!R95</f>
        <v>0</v>
      </c>
      <c r="S95" s="16">
        <f>июль!S95+авг!S95+сент!S95</f>
        <v>1</v>
      </c>
      <c r="T95" s="16">
        <f>июль!T95+авг!T95+сент!T95</f>
        <v>1.365</v>
      </c>
      <c r="U95" s="16">
        <f>июль!U95+авг!U95+сент!U95</f>
        <v>0</v>
      </c>
      <c r="V95" s="16">
        <f>июль!V95+авг!V95+сент!V95</f>
        <v>0</v>
      </c>
      <c r="W95" s="16">
        <f>июль!W95+авг!W95+сент!W95</f>
        <v>0</v>
      </c>
      <c r="X95" s="16">
        <f>июль!X95+авг!X95+сент!X95</f>
        <v>0</v>
      </c>
      <c r="Y95" s="16">
        <f>июль!Y95+авг!Y95+сент!Y95</f>
        <v>3</v>
      </c>
      <c r="Z95" s="16">
        <f>июль!Z95+авг!Z95+сент!Z95</f>
        <v>3.6629999999999998</v>
      </c>
      <c r="AA95" s="16">
        <f>июль!AA95+авг!AA95+сент!AA95</f>
        <v>0</v>
      </c>
      <c r="AB95" s="16">
        <f>июль!AB95+авг!AB95+сент!AB95</f>
        <v>0</v>
      </c>
      <c r="AC95" s="16">
        <f>июль!AC95+авг!AC95+сент!AC95</f>
        <v>0</v>
      </c>
      <c r="AD95" s="16">
        <f>июль!AD95+авг!AD95+сент!AD95</f>
        <v>0</v>
      </c>
      <c r="AE95" s="16">
        <f>июль!AE95+авг!AE95+сент!AE95</f>
        <v>0</v>
      </c>
      <c r="AF95" s="16">
        <f>июль!AF95+авг!AF95+сент!AF95</f>
        <v>0</v>
      </c>
      <c r="AG95" s="16">
        <f>июль!AG95+авг!AG95+сент!AG95</f>
        <v>0</v>
      </c>
      <c r="AH95" s="16">
        <f>июль!AH95+авг!AH95+сент!AH95</f>
        <v>0</v>
      </c>
      <c r="AI95" s="16">
        <f>июль!AI95+авг!AI95+сент!AI95</f>
        <v>0</v>
      </c>
      <c r="AJ95" s="16">
        <f>июль!AJ95+авг!AJ95+сент!AJ95</f>
        <v>0</v>
      </c>
      <c r="AK95" s="16">
        <f>июль!AK95+авг!AK95+сент!AK95</f>
        <v>0</v>
      </c>
      <c r="AL95" s="16">
        <f>июль!AL95+авг!AL95+сент!AL95</f>
        <v>0</v>
      </c>
      <c r="AM95" s="16">
        <f>июль!AM95+авг!AM95+сент!AM95</f>
        <v>0</v>
      </c>
      <c r="AN95" s="16">
        <f>июль!AN95+авг!AN95+сент!AN95</f>
        <v>0</v>
      </c>
      <c r="AO95" s="16">
        <f>июль!AO95+авг!AO95+сент!AO95</f>
        <v>0</v>
      </c>
      <c r="AP95" s="16">
        <f>июль!AP95+авг!AP95+сент!AP95</f>
        <v>0</v>
      </c>
      <c r="AQ95" s="16">
        <f>июль!AQ95+авг!AQ95+сент!AQ95</f>
        <v>19</v>
      </c>
      <c r="AR95" s="16">
        <f>июль!AR95+авг!AR95+сент!AR95</f>
        <v>21.908999999999999</v>
      </c>
      <c r="AS95" s="16">
        <f>июль!AS95+авг!AS95+сент!AS95</f>
        <v>0</v>
      </c>
      <c r="AT95" s="16">
        <f>июль!AT95+авг!AT95+сент!AT95</f>
        <v>0</v>
      </c>
      <c r="AU95" s="16">
        <f>июль!AU95+авг!AU95+сент!AU95</f>
        <v>0</v>
      </c>
      <c r="AV95" s="16">
        <f>июль!AV95+авг!AV95+сент!AV95</f>
        <v>0</v>
      </c>
      <c r="AW95" s="16">
        <f>июль!AW95+авг!AW95+сент!AW95</f>
        <v>0</v>
      </c>
      <c r="AX95" s="16">
        <f>июль!AX95+авг!AX95+сент!AX95</f>
        <v>0</v>
      </c>
      <c r="AY95" s="16">
        <f>июль!AY95+авг!AY95+сент!AY95</f>
        <v>0</v>
      </c>
      <c r="AZ95" s="16">
        <f>июль!AZ95+авг!AZ95+сент!AZ95</f>
        <v>0</v>
      </c>
      <c r="BA95" s="16">
        <f>июль!BA95+авг!BA95+сент!BA95</f>
        <v>0</v>
      </c>
      <c r="BB95" s="16">
        <f>июль!BB95+авг!BB95+сент!BB95</f>
        <v>0</v>
      </c>
      <c r="BC95" s="16">
        <f>июль!BC95+авг!BC95+сент!BC95</f>
        <v>0</v>
      </c>
      <c r="BD95" s="16">
        <f>июль!BD95+авг!BD95+сент!BD95</f>
        <v>0</v>
      </c>
      <c r="BE95" s="16">
        <f>июль!BE95+авг!BE95+сент!BE95</f>
        <v>1.367</v>
      </c>
      <c r="BF95" s="27">
        <f t="shared" si="7"/>
        <v>38.248999999999995</v>
      </c>
      <c r="BG95" s="85"/>
      <c r="BH95" s="17" t="e">
        <f t="shared" si="10"/>
        <v>#DIV/0!</v>
      </c>
      <c r="BI95" s="71" t="s">
        <v>92</v>
      </c>
      <c r="BJ95" s="16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</row>
    <row r="96" spans="1:85" s="18" customFormat="1" ht="21" customHeight="1">
      <c r="A96" s="13">
        <v>13</v>
      </c>
      <c r="B96" s="30" t="s">
        <v>123</v>
      </c>
      <c r="C96" s="16">
        <f>июль!C96+авг!C96+сент!C96</f>
        <v>0</v>
      </c>
      <c r="D96" s="16">
        <f>июль!D96+авг!D96+сент!D96</f>
        <v>0</v>
      </c>
      <c r="E96" s="16">
        <f>июль!E96+авг!E96+сент!E96</f>
        <v>91</v>
      </c>
      <c r="F96" s="16">
        <f>июль!F96+авг!F96+сент!F96</f>
        <v>23.204999999999998</v>
      </c>
      <c r="G96" s="16">
        <f>июль!G96+авг!G96+сент!G96</f>
        <v>0</v>
      </c>
      <c r="H96" s="16">
        <f>июль!H96+авг!H96+сент!H96</f>
        <v>0</v>
      </c>
      <c r="I96" s="16">
        <f>июль!I96+авг!I96+сент!I96</f>
        <v>0</v>
      </c>
      <c r="J96" s="16">
        <f>июль!J96+авг!J96+сент!J96</f>
        <v>0</v>
      </c>
      <c r="K96" s="16">
        <f>июль!K96+авг!K96+сент!K96</f>
        <v>0</v>
      </c>
      <c r="L96" s="16">
        <f>июль!L96+авг!L96+сент!L96</f>
        <v>0</v>
      </c>
      <c r="M96" s="16">
        <f>июль!M96+авг!M96+сент!M96</f>
        <v>0</v>
      </c>
      <c r="N96" s="16">
        <f>июль!N96+авг!N96+сент!N96</f>
        <v>0</v>
      </c>
      <c r="O96" s="16">
        <f>июль!O96+авг!O96+сент!O96</f>
        <v>0</v>
      </c>
      <c r="P96" s="16">
        <f>июль!P96+авг!P96+сент!P96</f>
        <v>0</v>
      </c>
      <c r="Q96" s="16">
        <f>июль!Q96+авг!Q96+сент!Q96</f>
        <v>0</v>
      </c>
      <c r="R96" s="16">
        <f>июль!R96+авг!R96+сент!R96</f>
        <v>0</v>
      </c>
      <c r="S96" s="16">
        <f>июль!S96+авг!S96+сент!S96</f>
        <v>0</v>
      </c>
      <c r="T96" s="16">
        <f>июль!T96+авг!T96+сент!T96</f>
        <v>0</v>
      </c>
      <c r="U96" s="16">
        <f>июль!U96+авг!U96+сент!U96</f>
        <v>0</v>
      </c>
      <c r="V96" s="16">
        <f>июль!V96+авг!V96+сент!V96</f>
        <v>0</v>
      </c>
      <c r="W96" s="16">
        <f>июль!W96+авг!W96+сент!W96</f>
        <v>0</v>
      </c>
      <c r="X96" s="16">
        <f>июль!X96+авг!X96+сент!X96</f>
        <v>0</v>
      </c>
      <c r="Y96" s="16">
        <f>июль!Y96+авг!Y96+сент!Y96</f>
        <v>0</v>
      </c>
      <c r="Z96" s="16">
        <f>июль!Z96+авг!Z96+сент!Z96</f>
        <v>0</v>
      </c>
      <c r="AA96" s="16">
        <f>июль!AA96+авг!AA96+сент!AA96</f>
        <v>0</v>
      </c>
      <c r="AB96" s="16">
        <f>июль!AB96+авг!AB96+сент!AB96</f>
        <v>0</v>
      </c>
      <c r="AC96" s="16">
        <f>июль!AC96+авг!AC96+сент!AC96</f>
        <v>0</v>
      </c>
      <c r="AD96" s="16">
        <f>июль!AD96+авг!AD96+сент!AD96</f>
        <v>0</v>
      </c>
      <c r="AE96" s="16">
        <f>июль!AE96+авг!AE96+сент!AE96</f>
        <v>0</v>
      </c>
      <c r="AF96" s="16">
        <f>июль!AF96+авг!AF96+сент!AF96</f>
        <v>0</v>
      </c>
      <c r="AG96" s="16">
        <f>июль!AG96+авг!AG96+сент!AG96</f>
        <v>0</v>
      </c>
      <c r="AH96" s="16">
        <f>июль!AH96+авг!AH96+сент!AH96</f>
        <v>0</v>
      </c>
      <c r="AI96" s="16">
        <f>июль!AI96+авг!AI96+сент!AI96</f>
        <v>0</v>
      </c>
      <c r="AJ96" s="16">
        <f>июль!AJ96+авг!AJ96+сент!AJ96</f>
        <v>0</v>
      </c>
      <c r="AK96" s="16">
        <f>июль!AK96+авг!AK96+сент!AK96</f>
        <v>0</v>
      </c>
      <c r="AL96" s="16">
        <f>июль!AL96+авг!AL96+сент!AL96</f>
        <v>0</v>
      </c>
      <c r="AM96" s="16">
        <f>июль!AM96+авг!AM96+сент!AM96</f>
        <v>0</v>
      </c>
      <c r="AN96" s="16">
        <f>июль!AN96+авг!AN96+сент!AN96</f>
        <v>0</v>
      </c>
      <c r="AO96" s="16">
        <f>июль!AO96+авг!AO96+сент!AO96</f>
        <v>0</v>
      </c>
      <c r="AP96" s="16">
        <f>июль!AP96+авг!AP96+сент!AP96</f>
        <v>0</v>
      </c>
      <c r="AQ96" s="16">
        <f>июль!AQ96+авг!AQ96+сент!AQ96</f>
        <v>16</v>
      </c>
      <c r="AR96" s="16">
        <f>июль!AR96+авг!AR96+сент!AR96</f>
        <v>25.742000000000001</v>
      </c>
      <c r="AS96" s="16">
        <f>июль!AS96+авг!AS96+сент!AS96</f>
        <v>0</v>
      </c>
      <c r="AT96" s="16">
        <f>июль!AT96+авг!AT96+сент!AT96</f>
        <v>0</v>
      </c>
      <c r="AU96" s="16">
        <f>июль!AU96+авг!AU96+сент!AU96</f>
        <v>0</v>
      </c>
      <c r="AV96" s="16">
        <f>июль!AV96+авг!AV96+сент!AV96</f>
        <v>0</v>
      </c>
      <c r="AW96" s="16">
        <f>июль!AW96+авг!AW96+сент!AW96</f>
        <v>0</v>
      </c>
      <c r="AX96" s="16">
        <f>июль!AX96+авг!AX96+сент!AX96</f>
        <v>0</v>
      </c>
      <c r="AY96" s="16">
        <f>июль!AY96+авг!AY96+сент!AY96</f>
        <v>0</v>
      </c>
      <c r="AZ96" s="16">
        <f>июль!AZ96+авг!AZ96+сент!AZ96</f>
        <v>0</v>
      </c>
      <c r="BA96" s="16">
        <f>июль!BA96+авг!BA96+сент!BA96</f>
        <v>0</v>
      </c>
      <c r="BB96" s="16">
        <f>июль!BB96+авг!BB96+сент!BB96</f>
        <v>0</v>
      </c>
      <c r="BC96" s="16">
        <f>июль!BC96+авг!BC96+сент!BC96</f>
        <v>0</v>
      </c>
      <c r="BD96" s="16">
        <f>июль!BD96+авг!BD96+сент!BD96</f>
        <v>0</v>
      </c>
      <c r="BE96" s="16">
        <f>июль!BE96+авг!BE96+сент!BE96</f>
        <v>0</v>
      </c>
      <c r="BF96" s="27">
        <f t="shared" si="7"/>
        <v>48.947000000000003</v>
      </c>
      <c r="BG96" s="85"/>
      <c r="BH96" s="17" t="e">
        <f t="shared" si="10"/>
        <v>#DIV/0!</v>
      </c>
      <c r="BI96" s="71" t="s">
        <v>93</v>
      </c>
      <c r="BJ96" s="16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</row>
    <row r="97" spans="1:85" s="18" customFormat="1" ht="21" customHeight="1">
      <c r="A97" s="13">
        <v>14</v>
      </c>
      <c r="B97" s="30" t="s">
        <v>124</v>
      </c>
      <c r="C97" s="16">
        <f>июль!C97+авг!C97+сент!C97</f>
        <v>0</v>
      </c>
      <c r="D97" s="16">
        <f>июль!D97+авг!D97+сент!D97</f>
        <v>0</v>
      </c>
      <c r="E97" s="16">
        <f>июль!E97+авг!E97+сент!E97</f>
        <v>0</v>
      </c>
      <c r="F97" s="16">
        <f>июль!F97+авг!F97+сент!F97</f>
        <v>0</v>
      </c>
      <c r="G97" s="16">
        <f>июль!G97+авг!G97+сент!G97</f>
        <v>0</v>
      </c>
      <c r="H97" s="16">
        <f>июль!H97+авг!H97+сент!H97</f>
        <v>0</v>
      </c>
      <c r="I97" s="16">
        <f>июль!I97+авг!I97+сент!I97</f>
        <v>0</v>
      </c>
      <c r="J97" s="16">
        <f>июль!J97+авг!J97+сент!J97</f>
        <v>0</v>
      </c>
      <c r="K97" s="16">
        <f>июль!K97+авг!K97+сент!K97</f>
        <v>0</v>
      </c>
      <c r="L97" s="16">
        <f>июль!L97+авг!L97+сент!L97</f>
        <v>0</v>
      </c>
      <c r="M97" s="16">
        <f>июль!M97+авг!M97+сент!M97</f>
        <v>0</v>
      </c>
      <c r="N97" s="16">
        <f>июль!N97+авг!N97+сент!N97</f>
        <v>0</v>
      </c>
      <c r="O97" s="16">
        <f>июль!O97+авг!O97+сент!O97</f>
        <v>0</v>
      </c>
      <c r="P97" s="16">
        <f>июль!P97+авг!P97+сент!P97</f>
        <v>0</v>
      </c>
      <c r="Q97" s="16">
        <f>июль!Q97+авг!Q97+сент!Q97</f>
        <v>0</v>
      </c>
      <c r="R97" s="16">
        <f>июль!R97+авг!R97+сент!R97</f>
        <v>0</v>
      </c>
      <c r="S97" s="16">
        <f>июль!S97+авг!S97+сент!S97</f>
        <v>2</v>
      </c>
      <c r="T97" s="16">
        <f>июль!T97+авг!T97+сент!T97</f>
        <v>2.9470000000000001</v>
      </c>
      <c r="U97" s="16">
        <f>июль!U97+авг!U97+сент!U97</f>
        <v>0</v>
      </c>
      <c r="V97" s="16">
        <f>июль!V97+авг!V97+сент!V97</f>
        <v>0</v>
      </c>
      <c r="W97" s="16">
        <f>июль!W97+авг!W97+сент!W97</f>
        <v>6</v>
      </c>
      <c r="X97" s="16">
        <f>июль!X97+авг!X97+сент!X97</f>
        <v>1.4179999999999999</v>
      </c>
      <c r="Y97" s="16">
        <f>июль!Y97+авг!Y97+сент!Y97</f>
        <v>0.5</v>
      </c>
      <c r="Z97" s="16">
        <f>июль!Z97+авг!Z97+сент!Z97</f>
        <v>1.26</v>
      </c>
      <c r="AA97" s="16">
        <f>июль!AA97+авг!AA97+сент!AA97</f>
        <v>8.3000000000000007</v>
      </c>
      <c r="AB97" s="16">
        <f>июль!AB97+авг!AB97+сент!AB97</f>
        <v>1.5329999999999999</v>
      </c>
      <c r="AC97" s="16">
        <f>июль!AC97+авг!AC97+сент!AC97</f>
        <v>0</v>
      </c>
      <c r="AD97" s="16">
        <f>июль!AD97+авг!AD97+сент!AD97</f>
        <v>0</v>
      </c>
      <c r="AE97" s="16">
        <f>июль!AE97+авг!AE97+сент!AE97</f>
        <v>0</v>
      </c>
      <c r="AF97" s="16">
        <f>июль!AF97+авг!AF97+сент!AF97</f>
        <v>0</v>
      </c>
      <c r="AG97" s="16">
        <f>июль!AG97+авг!AG97+сент!AG97</f>
        <v>0</v>
      </c>
      <c r="AH97" s="16">
        <f>июль!AH97+авг!AH97+сент!AH97</f>
        <v>0</v>
      </c>
      <c r="AI97" s="16">
        <f>июль!AI97+авг!AI97+сент!AI97</f>
        <v>0</v>
      </c>
      <c r="AJ97" s="16">
        <f>июль!AJ97+авг!AJ97+сент!AJ97</f>
        <v>0</v>
      </c>
      <c r="AK97" s="16">
        <f>июль!AK97+авг!AK97+сент!AK97</f>
        <v>0</v>
      </c>
      <c r="AL97" s="16">
        <f>июль!AL97+авг!AL97+сент!AL97</f>
        <v>0</v>
      </c>
      <c r="AM97" s="16">
        <f>июль!AM97+авг!AM97+сент!AM97</f>
        <v>0</v>
      </c>
      <c r="AN97" s="16">
        <f>июль!AN97+авг!AN97+сент!AN97</f>
        <v>0</v>
      </c>
      <c r="AO97" s="16">
        <f>июль!AO97+авг!AO97+сент!AO97</f>
        <v>0</v>
      </c>
      <c r="AP97" s="16">
        <f>июль!AP97+авг!AP97+сент!AP97</f>
        <v>0</v>
      </c>
      <c r="AQ97" s="16">
        <f>июль!AQ97+авг!AQ97+сент!AQ97</f>
        <v>7</v>
      </c>
      <c r="AR97" s="16">
        <f>июль!AR97+авг!AR97+сент!AR97</f>
        <v>12.647</v>
      </c>
      <c r="AS97" s="16">
        <f>июль!AS97+авг!AS97+сент!AS97</f>
        <v>0</v>
      </c>
      <c r="AT97" s="16">
        <f>июль!AT97+авг!AT97+сент!AT97</f>
        <v>0</v>
      </c>
      <c r="AU97" s="16">
        <f>июль!AU97+авг!AU97+сент!AU97</f>
        <v>0</v>
      </c>
      <c r="AV97" s="16">
        <f>июль!AV97+авг!AV97+сент!AV97</f>
        <v>0</v>
      </c>
      <c r="AW97" s="16">
        <f>июль!AW97+авг!AW97+сент!AW97</f>
        <v>0</v>
      </c>
      <c r="AX97" s="16">
        <f>июль!AX97+авг!AX97+сент!AX97</f>
        <v>0</v>
      </c>
      <c r="AY97" s="16">
        <f>июль!AY97+авг!AY97+сент!AY97</f>
        <v>0</v>
      </c>
      <c r="AZ97" s="16">
        <f>июль!AZ97+авг!AZ97+сент!AZ97</f>
        <v>0</v>
      </c>
      <c r="BA97" s="16">
        <f>июль!BA97+авг!BA97+сент!BA97</f>
        <v>0</v>
      </c>
      <c r="BB97" s="16">
        <f>июль!BB97+авг!BB97+сент!BB97</f>
        <v>0</v>
      </c>
      <c r="BC97" s="16">
        <f>июль!BC97+авг!BC97+сент!BC97</f>
        <v>0</v>
      </c>
      <c r="BD97" s="16">
        <f>июль!BD97+авг!BD97+сент!BD97</f>
        <v>0</v>
      </c>
      <c r="BE97" s="16">
        <f>июль!BE97+авг!BE97+сент!BE97</f>
        <v>1.536</v>
      </c>
      <c r="BF97" s="27">
        <f t="shared" si="7"/>
        <v>21.341000000000001</v>
      </c>
      <c r="BG97" s="85"/>
      <c r="BH97" s="17" t="e">
        <f t="shared" si="10"/>
        <v>#DIV/0!</v>
      </c>
      <c r="BI97" s="71" t="s">
        <v>94</v>
      </c>
      <c r="BJ97" s="16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</row>
    <row r="98" spans="1:85" s="18" customFormat="1" ht="21" customHeight="1">
      <c r="A98" s="13">
        <v>15</v>
      </c>
      <c r="B98" s="30" t="s">
        <v>125</v>
      </c>
      <c r="C98" s="16">
        <f>июль!C98+авг!C98+сент!C98</f>
        <v>0</v>
      </c>
      <c r="D98" s="16">
        <f>июль!D98+авг!D98+сент!D98</f>
        <v>0</v>
      </c>
      <c r="E98" s="16">
        <f>июль!E98+авг!E98+сент!E98</f>
        <v>91</v>
      </c>
      <c r="F98" s="16">
        <f>июль!F98+авг!F98+сент!F98</f>
        <v>33.15</v>
      </c>
      <c r="G98" s="16">
        <f>июль!G98+авг!G98+сент!G98</f>
        <v>0</v>
      </c>
      <c r="H98" s="16">
        <f>июль!H98+авг!H98+сент!H98</f>
        <v>0</v>
      </c>
      <c r="I98" s="16">
        <f>июль!I98+авг!I98+сент!I98</f>
        <v>0</v>
      </c>
      <c r="J98" s="16">
        <f>июль!J98+авг!J98+сент!J98</f>
        <v>0</v>
      </c>
      <c r="K98" s="16">
        <f>июль!K98+авг!K98+сент!K98</f>
        <v>0</v>
      </c>
      <c r="L98" s="16">
        <f>июль!L98+авг!L98+сент!L98</f>
        <v>0</v>
      </c>
      <c r="M98" s="16">
        <f>июль!M98+авг!M98+сент!M98</f>
        <v>0</v>
      </c>
      <c r="N98" s="16">
        <f>июль!N98+авг!N98+сент!N98</f>
        <v>0</v>
      </c>
      <c r="O98" s="16">
        <f>июль!O98+авг!O98+сент!O98</f>
        <v>0</v>
      </c>
      <c r="P98" s="16">
        <f>июль!P98+авг!P98+сент!P98</f>
        <v>0</v>
      </c>
      <c r="Q98" s="16">
        <f>июль!Q98+авг!Q98+сент!Q98</f>
        <v>0</v>
      </c>
      <c r="R98" s="16">
        <f>июль!R98+авг!R98+сент!R98</f>
        <v>0</v>
      </c>
      <c r="S98" s="16">
        <f>июль!S98+авг!S98+сент!S98</f>
        <v>0</v>
      </c>
      <c r="T98" s="16">
        <f>июль!T98+авг!T98+сент!T98</f>
        <v>0</v>
      </c>
      <c r="U98" s="16">
        <f>июль!U98+авг!U98+сент!U98</f>
        <v>0</v>
      </c>
      <c r="V98" s="16">
        <f>июль!V98+авг!V98+сент!V98</f>
        <v>0</v>
      </c>
      <c r="W98" s="16">
        <f>июль!W98+авг!W98+сент!W98</f>
        <v>0</v>
      </c>
      <c r="X98" s="16">
        <f>июль!X98+авг!X98+сент!X98</f>
        <v>0</v>
      </c>
      <c r="Y98" s="16">
        <f>июль!Y98+авг!Y98+сент!Y98</f>
        <v>0</v>
      </c>
      <c r="Z98" s="16">
        <f>июль!Z98+авг!Z98+сент!Z98</f>
        <v>0</v>
      </c>
      <c r="AA98" s="16">
        <f>июль!AA98+авг!AA98+сент!AA98</f>
        <v>0</v>
      </c>
      <c r="AB98" s="16">
        <f>июль!AB98+авг!AB98+сент!AB98</f>
        <v>0</v>
      </c>
      <c r="AC98" s="16">
        <f>июль!AC98+авг!AC98+сент!AC98</f>
        <v>0</v>
      </c>
      <c r="AD98" s="16">
        <f>июль!AD98+авг!AD98+сент!AD98</f>
        <v>0</v>
      </c>
      <c r="AE98" s="16">
        <f>июль!AE98+авг!AE98+сент!AE98</f>
        <v>1</v>
      </c>
      <c r="AF98" s="16">
        <f>июль!AF98+авг!AF98+сент!AF98</f>
        <v>22.863</v>
      </c>
      <c r="AG98" s="16">
        <f>июль!AG98+авг!AG98+сент!AG98</f>
        <v>0</v>
      </c>
      <c r="AH98" s="16">
        <f>июль!AH98+авг!AH98+сент!AH98</f>
        <v>0</v>
      </c>
      <c r="AI98" s="16">
        <f>июль!AI98+авг!AI98+сент!AI98</f>
        <v>0</v>
      </c>
      <c r="AJ98" s="16">
        <f>июль!AJ98+авг!AJ98+сент!AJ98</f>
        <v>0</v>
      </c>
      <c r="AK98" s="16">
        <f>июль!AK98+авг!AK98+сент!AK98</f>
        <v>0</v>
      </c>
      <c r="AL98" s="16">
        <f>июль!AL98+авг!AL98+сент!AL98</f>
        <v>0</v>
      </c>
      <c r="AM98" s="16">
        <f>июль!AM98+авг!AM98+сент!AM98</f>
        <v>0</v>
      </c>
      <c r="AN98" s="16">
        <f>июль!AN98+авг!AN98+сент!AN98</f>
        <v>0</v>
      </c>
      <c r="AO98" s="16">
        <f>июль!AO98+авг!AO98+сент!AO98</f>
        <v>0</v>
      </c>
      <c r="AP98" s="16">
        <f>июль!AP98+авг!AP98+сент!AP98</f>
        <v>0</v>
      </c>
      <c r="AQ98" s="16">
        <f>июль!AQ98+авг!AQ98+сент!AQ98</f>
        <v>6</v>
      </c>
      <c r="AR98" s="16">
        <f>июль!AR98+авг!AR98+сент!AR98</f>
        <v>14.254</v>
      </c>
      <c r="AS98" s="16">
        <f>июль!AS98+авг!AS98+сент!AS98</f>
        <v>0</v>
      </c>
      <c r="AT98" s="16">
        <f>июль!AT98+авг!AT98+сент!AT98</f>
        <v>0</v>
      </c>
      <c r="AU98" s="16">
        <f>июль!AU98+авг!AU98+сент!AU98</f>
        <v>0</v>
      </c>
      <c r="AV98" s="16">
        <f>июль!AV98+авг!AV98+сент!AV98</f>
        <v>0</v>
      </c>
      <c r="AW98" s="16">
        <f>июль!AW98+авг!AW98+сент!AW98</f>
        <v>0</v>
      </c>
      <c r="AX98" s="16">
        <f>июль!AX98+авг!AX98+сент!AX98</f>
        <v>0</v>
      </c>
      <c r="AY98" s="16">
        <f>июль!AY98+авг!AY98+сент!AY98</f>
        <v>0</v>
      </c>
      <c r="AZ98" s="16">
        <f>июль!AZ98+авг!AZ98+сент!AZ98</f>
        <v>0</v>
      </c>
      <c r="BA98" s="16">
        <f>июль!BA98+авг!BA98+сент!BA98</f>
        <v>0</v>
      </c>
      <c r="BB98" s="16">
        <f>июль!BB98+авг!BB98+сент!BB98</f>
        <v>0</v>
      </c>
      <c r="BC98" s="16">
        <f>июль!BC98+авг!BC98+сент!BC98</f>
        <v>0</v>
      </c>
      <c r="BD98" s="16">
        <f>июль!BD98+авг!BD98+сент!BD98</f>
        <v>0</v>
      </c>
      <c r="BE98" s="16">
        <f>июль!BE98+авг!BE98+сент!BE98</f>
        <v>0</v>
      </c>
      <c r="BF98" s="27">
        <f t="shared" si="7"/>
        <v>70.266999999999996</v>
      </c>
      <c r="BG98" s="85"/>
      <c r="BH98" s="17" t="e">
        <f t="shared" si="10"/>
        <v>#DIV/0!</v>
      </c>
      <c r="BI98" s="71" t="s">
        <v>65</v>
      </c>
      <c r="BJ98" s="16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</row>
    <row r="99" spans="1:85" s="18" customFormat="1" ht="21" customHeight="1">
      <c r="A99" s="13">
        <v>16</v>
      </c>
      <c r="B99" s="30" t="s">
        <v>126</v>
      </c>
      <c r="C99" s="16">
        <f>июль!C99+авг!C99+сент!C99</f>
        <v>0</v>
      </c>
      <c r="D99" s="16">
        <f>июль!D99+авг!D99+сент!D99</f>
        <v>0</v>
      </c>
      <c r="E99" s="16">
        <f>июль!E99+авг!E99+сент!E99</f>
        <v>0</v>
      </c>
      <c r="F99" s="16">
        <f>июль!F99+авг!F99+сент!F99</f>
        <v>0</v>
      </c>
      <c r="G99" s="16">
        <f>июль!G99+авг!G99+сент!G99</f>
        <v>0</v>
      </c>
      <c r="H99" s="16">
        <f>июль!H99+авг!H99+сент!H99</f>
        <v>0</v>
      </c>
      <c r="I99" s="16">
        <f>июль!I99+авг!I99+сент!I99</f>
        <v>0</v>
      </c>
      <c r="J99" s="16">
        <f>июль!J99+авг!J99+сент!J99</f>
        <v>0</v>
      </c>
      <c r="K99" s="16">
        <f>июль!K99+авг!K99+сент!K99</f>
        <v>0</v>
      </c>
      <c r="L99" s="16">
        <f>июль!L99+авг!L99+сент!L99</f>
        <v>0</v>
      </c>
      <c r="M99" s="16">
        <f>июль!M99+авг!M99+сент!M99</f>
        <v>0</v>
      </c>
      <c r="N99" s="16">
        <f>июль!N99+авг!N99+сент!N99</f>
        <v>0</v>
      </c>
      <c r="O99" s="16">
        <f>июль!O99+авг!O99+сент!O99</f>
        <v>0</v>
      </c>
      <c r="P99" s="16">
        <f>июль!P99+авг!P99+сент!P99</f>
        <v>0</v>
      </c>
      <c r="Q99" s="16">
        <f>июль!Q99+авг!Q99+сент!Q99</f>
        <v>0</v>
      </c>
      <c r="R99" s="16">
        <f>июль!R99+авг!R99+сент!R99</f>
        <v>0</v>
      </c>
      <c r="S99" s="16">
        <f>июль!S99+авг!S99+сент!S99</f>
        <v>0</v>
      </c>
      <c r="T99" s="16">
        <f>июль!T99+авг!T99+сент!T99</f>
        <v>0</v>
      </c>
      <c r="U99" s="16">
        <f>июль!U99+авг!U99+сент!U99</f>
        <v>0</v>
      </c>
      <c r="V99" s="16">
        <f>июль!V99+авг!V99+сент!V99</f>
        <v>0</v>
      </c>
      <c r="W99" s="16">
        <f>июль!W99+авг!W99+сент!W99</f>
        <v>0</v>
      </c>
      <c r="X99" s="16">
        <f>июль!X99+авг!X99+сент!X99</f>
        <v>0</v>
      </c>
      <c r="Y99" s="16">
        <f>июль!Y99+авг!Y99+сент!Y99</f>
        <v>0</v>
      </c>
      <c r="Z99" s="16">
        <f>июль!Z99+авг!Z99+сент!Z99</f>
        <v>0</v>
      </c>
      <c r="AA99" s="16">
        <f>июль!AA99+авг!AA99+сент!AA99</f>
        <v>0</v>
      </c>
      <c r="AB99" s="16">
        <f>июль!AB99+авг!AB99+сент!AB99</f>
        <v>0</v>
      </c>
      <c r="AC99" s="16">
        <f>июль!AC99+авг!AC99+сент!AC99</f>
        <v>0</v>
      </c>
      <c r="AD99" s="16">
        <f>июль!AD99+авг!AD99+сент!AD99</f>
        <v>0</v>
      </c>
      <c r="AE99" s="16">
        <f>июль!AE99+авг!AE99+сент!AE99</f>
        <v>1</v>
      </c>
      <c r="AF99" s="16">
        <f>июль!AF99+авг!AF99+сент!AF99</f>
        <v>17.151</v>
      </c>
      <c r="AG99" s="16">
        <f>июль!AG99+авг!AG99+сент!AG99</f>
        <v>0</v>
      </c>
      <c r="AH99" s="16">
        <f>июль!AH99+авг!AH99+сент!AH99</f>
        <v>0</v>
      </c>
      <c r="AI99" s="16">
        <f>июль!AI99+авг!AI99+сент!AI99</f>
        <v>0</v>
      </c>
      <c r="AJ99" s="16">
        <f>июль!AJ99+авг!AJ99+сент!AJ99</f>
        <v>0</v>
      </c>
      <c r="AK99" s="16">
        <f>июль!AK99+авг!AK99+сент!AK99</f>
        <v>0</v>
      </c>
      <c r="AL99" s="16">
        <f>июль!AL99+авг!AL99+сент!AL99</f>
        <v>0</v>
      </c>
      <c r="AM99" s="16">
        <f>июль!AM99+авг!AM99+сент!AM99</f>
        <v>0</v>
      </c>
      <c r="AN99" s="16">
        <f>июль!AN99+авг!AN99+сент!AN99</f>
        <v>0</v>
      </c>
      <c r="AO99" s="16">
        <f>июль!AO99+авг!AO99+сент!AO99</f>
        <v>0</v>
      </c>
      <c r="AP99" s="16">
        <f>июль!AP99+авг!AP99+сент!AP99</f>
        <v>0</v>
      </c>
      <c r="AQ99" s="16">
        <f>июль!AQ99+авг!AQ99+сент!AQ99</f>
        <v>7</v>
      </c>
      <c r="AR99" s="16">
        <f>июль!AR99+авг!AR99+сент!AR99</f>
        <v>17.468</v>
      </c>
      <c r="AS99" s="16">
        <f>июль!AS99+авг!AS99+сент!AS99</f>
        <v>0</v>
      </c>
      <c r="AT99" s="16">
        <f>июль!AT99+авг!AT99+сент!AT99</f>
        <v>0</v>
      </c>
      <c r="AU99" s="16">
        <f>июль!AU99+авг!AU99+сент!AU99</f>
        <v>0</v>
      </c>
      <c r="AV99" s="16">
        <f>июль!AV99+авг!AV99+сент!AV99</f>
        <v>0</v>
      </c>
      <c r="AW99" s="16">
        <f>июль!AW99+авг!AW99+сент!AW99</f>
        <v>0</v>
      </c>
      <c r="AX99" s="16">
        <f>июль!AX99+авг!AX99+сент!AX99</f>
        <v>0</v>
      </c>
      <c r="AY99" s="16">
        <f>июль!AY99+авг!AY99+сент!AY99</f>
        <v>0</v>
      </c>
      <c r="AZ99" s="16">
        <f>июль!AZ99+авг!AZ99+сент!AZ99</f>
        <v>0</v>
      </c>
      <c r="BA99" s="16">
        <f>июль!BA99+авг!BA99+сент!BA99</f>
        <v>0</v>
      </c>
      <c r="BB99" s="16">
        <f>июль!BB99+авг!BB99+сент!BB99</f>
        <v>0</v>
      </c>
      <c r="BC99" s="16">
        <f>июль!BC99+авг!BC99+сент!BC99</f>
        <v>0</v>
      </c>
      <c r="BD99" s="16">
        <f>июль!BD99+авг!BD99+сент!BD99</f>
        <v>0</v>
      </c>
      <c r="BE99" s="16">
        <f>июль!BE99+авг!BE99+сент!BE99</f>
        <v>0</v>
      </c>
      <c r="BF99" s="27">
        <f t="shared" si="7"/>
        <v>34.619</v>
      </c>
      <c r="BG99" s="85"/>
      <c r="BH99" s="17" t="e">
        <f t="shared" si="10"/>
        <v>#DIV/0!</v>
      </c>
      <c r="BI99" s="71" t="s">
        <v>66</v>
      </c>
      <c r="BJ99" s="16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</row>
    <row r="100" spans="1:85" s="18" customFormat="1" ht="21" customHeight="1">
      <c r="A100" s="13">
        <v>17</v>
      </c>
      <c r="B100" s="30" t="s">
        <v>127</v>
      </c>
      <c r="C100" s="16">
        <f>июль!C100+авг!C100+сент!C100</f>
        <v>0</v>
      </c>
      <c r="D100" s="16">
        <f>июль!D100+авг!D100+сент!D100</f>
        <v>0</v>
      </c>
      <c r="E100" s="16">
        <f>июль!E100+авг!E100+сент!E100</f>
        <v>18</v>
      </c>
      <c r="F100" s="16">
        <f>июль!F100+авг!F100+сент!F100</f>
        <v>4.59</v>
      </c>
      <c r="G100" s="16">
        <f>июль!G100+авг!G100+сент!G100</f>
        <v>0</v>
      </c>
      <c r="H100" s="16">
        <f>июль!H100+авг!H100+сент!H100</f>
        <v>0</v>
      </c>
      <c r="I100" s="16">
        <f>июль!I100+авг!I100+сент!I100</f>
        <v>0</v>
      </c>
      <c r="J100" s="16">
        <f>июль!J100+авг!J100+сент!J100</f>
        <v>0</v>
      </c>
      <c r="K100" s="16">
        <f>июль!K100+авг!K100+сент!K100</f>
        <v>0</v>
      </c>
      <c r="L100" s="16">
        <f>июль!L100+авг!L100+сент!L100</f>
        <v>0</v>
      </c>
      <c r="M100" s="16">
        <f>июль!M100+авг!M100+сент!M100</f>
        <v>0</v>
      </c>
      <c r="N100" s="16">
        <f>июль!N100+авг!N100+сент!N100</f>
        <v>0</v>
      </c>
      <c r="O100" s="16">
        <f>июль!O100+авг!O100+сент!O100</f>
        <v>0</v>
      </c>
      <c r="P100" s="16">
        <f>июль!P100+авг!P100+сент!P100</f>
        <v>0</v>
      </c>
      <c r="Q100" s="16">
        <f>июль!Q100+авг!Q100+сент!Q100</f>
        <v>0</v>
      </c>
      <c r="R100" s="16">
        <f>июль!R100+авг!R100+сент!R100</f>
        <v>0</v>
      </c>
      <c r="S100" s="16">
        <f>июль!S100+авг!S100+сент!S100</f>
        <v>0</v>
      </c>
      <c r="T100" s="16">
        <f>июль!T100+авг!T100+сент!T100</f>
        <v>0</v>
      </c>
      <c r="U100" s="16">
        <f>июль!U100+авг!U100+сент!U100</f>
        <v>0</v>
      </c>
      <c r="V100" s="16">
        <f>июль!V100+авг!V100+сент!V100</f>
        <v>0</v>
      </c>
      <c r="W100" s="16">
        <f>июль!W100+авг!W100+сент!W100</f>
        <v>0</v>
      </c>
      <c r="X100" s="16">
        <f>июль!X100+авг!X100+сент!X100</f>
        <v>0</v>
      </c>
      <c r="Y100" s="16">
        <f>июль!Y100+авг!Y100+сент!Y100</f>
        <v>0.6</v>
      </c>
      <c r="Z100" s="16">
        <f>июль!Z100+авг!Z100+сент!Z100</f>
        <v>1.728</v>
      </c>
      <c r="AA100" s="16">
        <f>июль!AA100+авг!AA100+сент!AA100</f>
        <v>0</v>
      </c>
      <c r="AB100" s="16">
        <f>июль!AB100+авг!AB100+сент!AB100</f>
        <v>0</v>
      </c>
      <c r="AC100" s="16">
        <f>июль!AC100+авг!AC100+сент!AC100</f>
        <v>0</v>
      </c>
      <c r="AD100" s="16">
        <f>июль!AD100+авг!AD100+сент!AD100</f>
        <v>0</v>
      </c>
      <c r="AE100" s="16">
        <f>июль!AE100+авг!AE100+сент!AE100</f>
        <v>1</v>
      </c>
      <c r="AF100" s="16">
        <f>июль!AF100+авг!AF100+сент!AF100</f>
        <v>18.806999999999999</v>
      </c>
      <c r="AG100" s="16">
        <f>июль!AG100+авг!AG100+сент!AG100</f>
        <v>0</v>
      </c>
      <c r="AH100" s="16">
        <f>июль!AH100+авг!AH100+сент!AH100</f>
        <v>0</v>
      </c>
      <c r="AI100" s="16">
        <f>июль!AI100+авг!AI100+сент!AI100</f>
        <v>0</v>
      </c>
      <c r="AJ100" s="16">
        <f>июль!AJ100+авг!AJ100+сент!AJ100</f>
        <v>0</v>
      </c>
      <c r="AK100" s="16">
        <f>июль!AK100+авг!AK100+сент!AK100</f>
        <v>0</v>
      </c>
      <c r="AL100" s="16">
        <f>июль!AL100+авг!AL100+сент!AL100</f>
        <v>0</v>
      </c>
      <c r="AM100" s="16">
        <f>июль!AM100+авг!AM100+сент!AM100</f>
        <v>0</v>
      </c>
      <c r="AN100" s="16">
        <f>июль!AN100+авг!AN100+сент!AN100</f>
        <v>0</v>
      </c>
      <c r="AO100" s="16">
        <f>июль!AO100+авг!AO100+сент!AO100</f>
        <v>0</v>
      </c>
      <c r="AP100" s="16">
        <f>июль!AP100+авг!AP100+сент!AP100</f>
        <v>0</v>
      </c>
      <c r="AQ100" s="16">
        <f>июль!AQ100+авг!AQ100+сент!AQ100</f>
        <v>17</v>
      </c>
      <c r="AR100" s="16">
        <f>июль!AR100+авг!AR100+сент!AR100</f>
        <v>19.209</v>
      </c>
      <c r="AS100" s="16">
        <f>июль!AS100+авг!AS100+сент!AS100</f>
        <v>0</v>
      </c>
      <c r="AT100" s="16">
        <f>июль!AT100+авг!AT100+сент!AT100</f>
        <v>0</v>
      </c>
      <c r="AU100" s="16">
        <f>июль!AU100+авг!AU100+сент!AU100</f>
        <v>0</v>
      </c>
      <c r="AV100" s="16">
        <f>июль!AV100+авг!AV100+сент!AV100</f>
        <v>0</v>
      </c>
      <c r="AW100" s="16">
        <f>июль!AW100+авг!AW100+сент!AW100</f>
        <v>0</v>
      </c>
      <c r="AX100" s="16">
        <f>июль!AX100+авг!AX100+сент!AX100</f>
        <v>0</v>
      </c>
      <c r="AY100" s="16">
        <f>июль!AY100+авг!AY100+сент!AY100</f>
        <v>0</v>
      </c>
      <c r="AZ100" s="16">
        <f>июль!AZ100+авг!AZ100+сент!AZ100</f>
        <v>0</v>
      </c>
      <c r="BA100" s="16">
        <f>июль!BA100+авг!BA100+сент!BA100</f>
        <v>0</v>
      </c>
      <c r="BB100" s="16">
        <f>июль!BB100+авг!BB100+сент!BB100</f>
        <v>0</v>
      </c>
      <c r="BC100" s="16">
        <f>июль!BC100+авг!BC100+сент!BC100</f>
        <v>0</v>
      </c>
      <c r="BD100" s="16">
        <f>июль!BD100+авг!BD100+сент!BD100</f>
        <v>0</v>
      </c>
      <c r="BE100" s="16">
        <f>июль!BE100+авг!BE100+сент!BE100</f>
        <v>0</v>
      </c>
      <c r="BF100" s="27">
        <f t="shared" si="7"/>
        <v>44.334000000000003</v>
      </c>
      <c r="BG100" s="85"/>
      <c r="BH100" s="17" t="e">
        <f t="shared" si="10"/>
        <v>#DIV/0!</v>
      </c>
      <c r="BI100" s="71" t="s">
        <v>87</v>
      </c>
      <c r="BJ100" s="16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</row>
    <row r="101" spans="1:85" s="18" customFormat="1" ht="21" customHeight="1">
      <c r="A101" s="13">
        <v>18</v>
      </c>
      <c r="B101" s="30" t="s">
        <v>128</v>
      </c>
      <c r="C101" s="16">
        <f>июль!C101+авг!C101+сент!C101</f>
        <v>0</v>
      </c>
      <c r="D101" s="16">
        <f>июль!D101+авг!D101+сент!D101</f>
        <v>0</v>
      </c>
      <c r="E101" s="16">
        <f>июль!E101+авг!E101+сент!E101</f>
        <v>0</v>
      </c>
      <c r="F101" s="16">
        <f>июль!F101+авг!F101+сент!F101</f>
        <v>0</v>
      </c>
      <c r="G101" s="16">
        <f>июль!G101+авг!G101+сент!G101</f>
        <v>0</v>
      </c>
      <c r="H101" s="16">
        <f>июль!H101+авг!H101+сент!H101</f>
        <v>0</v>
      </c>
      <c r="I101" s="16">
        <f>июль!I101+авг!I101+сент!I101</f>
        <v>0</v>
      </c>
      <c r="J101" s="16">
        <f>июль!J101+авг!J101+сент!J101</f>
        <v>0</v>
      </c>
      <c r="K101" s="16">
        <f>июль!K101+авг!K101+сент!K101</f>
        <v>0</v>
      </c>
      <c r="L101" s="16">
        <f>июль!L101+авг!L101+сент!L101</f>
        <v>0</v>
      </c>
      <c r="M101" s="16">
        <f>июль!M101+авг!M101+сент!M101</f>
        <v>0</v>
      </c>
      <c r="N101" s="16">
        <f>июль!N101+авг!N101+сент!N101</f>
        <v>0</v>
      </c>
      <c r="O101" s="16">
        <f>июль!O101+авг!O101+сент!O101</f>
        <v>0</v>
      </c>
      <c r="P101" s="16">
        <f>июль!P101+авг!P101+сент!P101</f>
        <v>0</v>
      </c>
      <c r="Q101" s="16">
        <f>июль!Q101+авг!Q101+сент!Q101</f>
        <v>0</v>
      </c>
      <c r="R101" s="16">
        <f>июль!R101+авг!R101+сент!R101</f>
        <v>0</v>
      </c>
      <c r="S101" s="16">
        <f>июль!S101+авг!S101+сент!S101</f>
        <v>0</v>
      </c>
      <c r="T101" s="16">
        <f>июль!T101+авг!T101+сент!T101</f>
        <v>0</v>
      </c>
      <c r="U101" s="16">
        <f>июль!U101+авг!U101+сент!U101</f>
        <v>0</v>
      </c>
      <c r="V101" s="16">
        <f>июль!V101+авг!V101+сент!V101</f>
        <v>0</v>
      </c>
      <c r="W101" s="16">
        <f>июль!W101+авг!W101+сент!W101</f>
        <v>0</v>
      </c>
      <c r="X101" s="16">
        <f>июль!X101+авг!X101+сент!X101</f>
        <v>0</v>
      </c>
      <c r="Y101" s="16">
        <f>июль!Y101+авг!Y101+сент!Y101</f>
        <v>0.4</v>
      </c>
      <c r="Z101" s="16">
        <f>июль!Z101+авг!Z101+сент!Z101</f>
        <v>1.1519999999999999</v>
      </c>
      <c r="AA101" s="16">
        <f>июль!AA101+авг!AA101+сент!AA101</f>
        <v>0</v>
      </c>
      <c r="AB101" s="16">
        <f>июль!AB101+авг!AB101+сент!AB101</f>
        <v>0</v>
      </c>
      <c r="AC101" s="16">
        <f>июль!AC101+авг!AC101+сент!AC101</f>
        <v>0</v>
      </c>
      <c r="AD101" s="16">
        <f>июль!AD101+авг!AD101+сент!AD101</f>
        <v>0</v>
      </c>
      <c r="AE101" s="16">
        <f>июль!AE101+авг!AE101+сент!AE101</f>
        <v>1</v>
      </c>
      <c r="AF101" s="16">
        <f>июль!AF101+авг!AF101+сент!AF101</f>
        <v>16.856999999999999</v>
      </c>
      <c r="AG101" s="16">
        <f>июль!AG101+авг!AG101+сент!AG101</f>
        <v>0</v>
      </c>
      <c r="AH101" s="16">
        <f>июль!AH101+авг!AH101+сент!AH101</f>
        <v>0</v>
      </c>
      <c r="AI101" s="16">
        <f>июль!AI101+авг!AI101+сент!AI101</f>
        <v>0</v>
      </c>
      <c r="AJ101" s="16">
        <f>июль!AJ101+авг!AJ101+сент!AJ101</f>
        <v>0</v>
      </c>
      <c r="AK101" s="16">
        <f>июль!AK101+авг!AK101+сент!AK101</f>
        <v>0</v>
      </c>
      <c r="AL101" s="16">
        <f>июль!AL101+авг!AL101+сент!AL101</f>
        <v>0</v>
      </c>
      <c r="AM101" s="16">
        <f>июль!AM101+авг!AM101+сент!AM101</f>
        <v>0</v>
      </c>
      <c r="AN101" s="16">
        <f>июль!AN101+авг!AN101+сент!AN101</f>
        <v>0</v>
      </c>
      <c r="AO101" s="16">
        <f>июль!AO101+авг!AO101+сент!AO101</f>
        <v>0</v>
      </c>
      <c r="AP101" s="16">
        <f>июль!AP101+авг!AP101+сент!AP101</f>
        <v>0</v>
      </c>
      <c r="AQ101" s="16">
        <f>июль!AQ101+авг!AQ101+сент!AQ101</f>
        <v>18</v>
      </c>
      <c r="AR101" s="16">
        <f>июль!AR101+авг!AR101+сент!AR101</f>
        <v>23.106999999999999</v>
      </c>
      <c r="AS101" s="16">
        <f>июль!AS101+авг!AS101+сент!AS101</f>
        <v>0</v>
      </c>
      <c r="AT101" s="16">
        <f>июль!AT101+авг!AT101+сент!AT101</f>
        <v>0</v>
      </c>
      <c r="AU101" s="16">
        <f>июль!AU101+авг!AU101+сент!AU101</f>
        <v>0</v>
      </c>
      <c r="AV101" s="16">
        <f>июль!AV101+авг!AV101+сент!AV101</f>
        <v>0</v>
      </c>
      <c r="AW101" s="16">
        <f>июль!AW101+авг!AW101+сент!AW101</f>
        <v>0</v>
      </c>
      <c r="AX101" s="16">
        <f>июль!AX101+авг!AX101+сент!AX101</f>
        <v>0</v>
      </c>
      <c r="AY101" s="16">
        <f>июль!AY101+авг!AY101+сент!AY101</f>
        <v>0</v>
      </c>
      <c r="AZ101" s="16">
        <f>июль!AZ101+авг!AZ101+сент!AZ101</f>
        <v>0</v>
      </c>
      <c r="BA101" s="16">
        <f>июль!BA101+авг!BA101+сент!BA101</f>
        <v>0</v>
      </c>
      <c r="BB101" s="16">
        <f>июль!BB101+авг!BB101+сент!BB101</f>
        <v>0</v>
      </c>
      <c r="BC101" s="16">
        <f>июль!BC101+авг!BC101+сент!BC101</f>
        <v>0</v>
      </c>
      <c r="BD101" s="16">
        <f>июль!BD101+авг!BD101+сент!BD101</f>
        <v>0</v>
      </c>
      <c r="BE101" s="16">
        <f>июль!BE101+авг!BE101+сент!BE101</f>
        <v>2.0510000000000002</v>
      </c>
      <c r="BF101" s="27">
        <f t="shared" si="7"/>
        <v>43.167000000000002</v>
      </c>
      <c r="BG101" s="85"/>
      <c r="BH101" s="17" t="e">
        <f t="shared" si="10"/>
        <v>#DIV/0!</v>
      </c>
      <c r="BI101" s="71" t="s">
        <v>82</v>
      </c>
      <c r="BJ101" s="16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</row>
    <row r="102" spans="1:85" s="18" customFormat="1" ht="21" customHeight="1">
      <c r="A102" s="13">
        <v>19</v>
      </c>
      <c r="B102" s="30" t="s">
        <v>129</v>
      </c>
      <c r="C102" s="16">
        <f>июль!C102+авг!C102+сент!C102</f>
        <v>0</v>
      </c>
      <c r="D102" s="16">
        <f>июль!D102+авг!D102+сент!D102</f>
        <v>0</v>
      </c>
      <c r="E102" s="16">
        <f>июль!E102+авг!E102+сент!E102</f>
        <v>0</v>
      </c>
      <c r="F102" s="16">
        <f>июль!F102+авг!F102+сент!F102</f>
        <v>0</v>
      </c>
      <c r="G102" s="16">
        <f>июль!G102+авг!G102+сент!G102</f>
        <v>0</v>
      </c>
      <c r="H102" s="16">
        <f>июль!H102+авг!H102+сент!H102</f>
        <v>0</v>
      </c>
      <c r="I102" s="16">
        <f>июль!I102+авг!I102+сент!I102</f>
        <v>0</v>
      </c>
      <c r="J102" s="16">
        <f>июль!J102+авг!J102+сент!J102</f>
        <v>0</v>
      </c>
      <c r="K102" s="16">
        <f>июль!K102+авг!K102+сент!K102</f>
        <v>0</v>
      </c>
      <c r="L102" s="16">
        <f>июль!L102+авг!L102+сент!L102</f>
        <v>0</v>
      </c>
      <c r="M102" s="16">
        <f>июль!M102+авг!M102+сент!M102</f>
        <v>0</v>
      </c>
      <c r="N102" s="16">
        <f>июль!N102+авг!N102+сент!N102</f>
        <v>0</v>
      </c>
      <c r="O102" s="16">
        <f>июль!O102+авг!O102+сент!O102</f>
        <v>0</v>
      </c>
      <c r="P102" s="16">
        <f>июль!P102+авг!P102+сент!P102</f>
        <v>0</v>
      </c>
      <c r="Q102" s="16">
        <f>июль!Q102+авг!Q102+сент!Q102</f>
        <v>0</v>
      </c>
      <c r="R102" s="16">
        <f>июль!R102+авг!R102+сент!R102</f>
        <v>0</v>
      </c>
      <c r="S102" s="16">
        <f>июль!S102+авг!S102+сент!S102</f>
        <v>1</v>
      </c>
      <c r="T102" s="16">
        <f>июль!T102+авг!T102+сент!T102</f>
        <v>1.3009999999999999</v>
      </c>
      <c r="U102" s="16">
        <f>июль!U102+авг!U102+сент!U102</f>
        <v>0</v>
      </c>
      <c r="V102" s="16">
        <f>июль!V102+авг!V102+сент!V102</f>
        <v>0</v>
      </c>
      <c r="W102" s="16">
        <f>июль!W102+авг!W102+сент!W102</f>
        <v>3</v>
      </c>
      <c r="X102" s="16">
        <f>июль!X102+авг!X102+сент!X102</f>
        <v>0.70899999999999996</v>
      </c>
      <c r="Y102" s="16">
        <f>июль!Y102+авг!Y102+сент!Y102</f>
        <v>0</v>
      </c>
      <c r="Z102" s="16">
        <f>июль!Z102+авг!Z102+сент!Z102</f>
        <v>0</v>
      </c>
      <c r="AA102" s="16">
        <f>июль!AA102+авг!AA102+сент!AA102</f>
        <v>0</v>
      </c>
      <c r="AB102" s="16">
        <f>июль!AB102+авг!AB102+сент!AB102</f>
        <v>0</v>
      </c>
      <c r="AC102" s="16">
        <f>июль!AC102+авг!AC102+сент!AC102</f>
        <v>0</v>
      </c>
      <c r="AD102" s="16">
        <f>июль!AD102+авг!AD102+сент!AD102</f>
        <v>0</v>
      </c>
      <c r="AE102" s="16">
        <f>июль!AE102+авг!AE102+сент!AE102</f>
        <v>1</v>
      </c>
      <c r="AF102" s="16">
        <f>июль!AF102+авг!AF102+сент!AF102</f>
        <v>21.72</v>
      </c>
      <c r="AG102" s="16">
        <f>июль!AG102+авг!AG102+сент!AG102</f>
        <v>0</v>
      </c>
      <c r="AH102" s="16">
        <f>июль!AH102+авг!AH102+сент!AH102</f>
        <v>0</v>
      </c>
      <c r="AI102" s="16">
        <f>июль!AI102+авг!AI102+сент!AI102</f>
        <v>0</v>
      </c>
      <c r="AJ102" s="16">
        <f>июль!AJ102+авг!AJ102+сент!AJ102</f>
        <v>0</v>
      </c>
      <c r="AK102" s="16">
        <f>июль!AK102+авг!AK102+сент!AK102</f>
        <v>0</v>
      </c>
      <c r="AL102" s="16">
        <f>июль!AL102+авг!AL102+сент!AL102</f>
        <v>0</v>
      </c>
      <c r="AM102" s="16">
        <f>июль!AM102+авг!AM102+сент!AM102</f>
        <v>0</v>
      </c>
      <c r="AN102" s="16">
        <f>июль!AN102+авг!AN102+сент!AN102</f>
        <v>0</v>
      </c>
      <c r="AO102" s="16">
        <f>июль!AO102+авг!AO102+сент!AO102</f>
        <v>0</v>
      </c>
      <c r="AP102" s="16">
        <f>июль!AP102+авг!AP102+сент!AP102</f>
        <v>0</v>
      </c>
      <c r="AQ102" s="16">
        <f>июль!AQ102+авг!AQ102+сент!AQ102</f>
        <v>21</v>
      </c>
      <c r="AR102" s="16">
        <f>июль!AR102+авг!AR102+сент!AR102</f>
        <v>22.262</v>
      </c>
      <c r="AS102" s="16">
        <f>июль!AS102+авг!AS102+сент!AS102</f>
        <v>0</v>
      </c>
      <c r="AT102" s="16">
        <f>июль!AT102+авг!AT102+сент!AT102</f>
        <v>0</v>
      </c>
      <c r="AU102" s="16">
        <f>июль!AU102+авг!AU102+сент!AU102</f>
        <v>0</v>
      </c>
      <c r="AV102" s="16">
        <f>июль!AV102+авг!AV102+сент!AV102</f>
        <v>0</v>
      </c>
      <c r="AW102" s="16">
        <f>июль!AW102+авг!AW102+сент!AW102</f>
        <v>0</v>
      </c>
      <c r="AX102" s="16">
        <f>июль!AX102+авг!AX102+сент!AX102</f>
        <v>0</v>
      </c>
      <c r="AY102" s="16">
        <f>июль!AY102+авг!AY102+сент!AY102</f>
        <v>0</v>
      </c>
      <c r="AZ102" s="16">
        <f>июль!AZ102+авг!AZ102+сент!AZ102</f>
        <v>0</v>
      </c>
      <c r="BA102" s="16">
        <f>июль!BA102+авг!BA102+сент!BA102</f>
        <v>0</v>
      </c>
      <c r="BB102" s="16">
        <f>июль!BB102+авг!BB102+сент!BB102</f>
        <v>0</v>
      </c>
      <c r="BC102" s="16">
        <f>июль!BC102+авг!BC102+сент!BC102</f>
        <v>0</v>
      </c>
      <c r="BD102" s="16">
        <f>июль!BD102+авг!BD102+сент!BD102</f>
        <v>0</v>
      </c>
      <c r="BE102" s="16">
        <f>июль!BE102+авг!BE102+сент!BE102</f>
        <v>0</v>
      </c>
      <c r="BF102" s="27">
        <f t="shared" si="7"/>
        <v>45.991999999999997</v>
      </c>
      <c r="BG102" s="85"/>
      <c r="BH102" s="17" t="e">
        <f t="shared" si="10"/>
        <v>#DIV/0!</v>
      </c>
      <c r="BI102" s="71" t="s">
        <v>83</v>
      </c>
      <c r="BJ102" s="16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</row>
    <row r="103" spans="1:85" s="18" customFormat="1" ht="21" customHeight="1">
      <c r="A103" s="13">
        <v>20</v>
      </c>
      <c r="B103" s="30" t="s">
        <v>130</v>
      </c>
      <c r="C103" s="16">
        <f>июль!C103+авг!C103+сент!C103</f>
        <v>0</v>
      </c>
      <c r="D103" s="16">
        <f>июль!D103+авг!D103+сент!D103</f>
        <v>0</v>
      </c>
      <c r="E103" s="16">
        <f>июль!E103+авг!E103+сент!E103</f>
        <v>17.600000000000001</v>
      </c>
      <c r="F103" s="16">
        <f>июль!F103+авг!F103+сент!F103</f>
        <v>4.4880000000000004</v>
      </c>
      <c r="G103" s="16">
        <f>июль!G103+авг!G103+сент!G103</f>
        <v>0</v>
      </c>
      <c r="H103" s="16">
        <f>июль!H103+авг!H103+сент!H103</f>
        <v>0</v>
      </c>
      <c r="I103" s="16">
        <f>июль!I103+авг!I103+сент!I103</f>
        <v>0</v>
      </c>
      <c r="J103" s="16">
        <f>июль!J103+авг!J103+сент!J103</f>
        <v>0</v>
      </c>
      <c r="K103" s="16">
        <f>июль!K103+авг!K103+сент!K103</f>
        <v>0</v>
      </c>
      <c r="L103" s="16">
        <f>июль!L103+авг!L103+сент!L103</f>
        <v>0</v>
      </c>
      <c r="M103" s="16">
        <f>июль!M103+авг!M103+сент!M103</f>
        <v>0</v>
      </c>
      <c r="N103" s="16">
        <f>июль!N103+авг!N103+сент!N103</f>
        <v>0</v>
      </c>
      <c r="O103" s="16">
        <f>июль!O103+авг!O103+сент!O103</f>
        <v>0</v>
      </c>
      <c r="P103" s="16">
        <f>июль!P103+авг!P103+сент!P103</f>
        <v>0</v>
      </c>
      <c r="Q103" s="16">
        <f>июль!Q103+авг!Q103+сент!Q103</f>
        <v>0</v>
      </c>
      <c r="R103" s="16">
        <f>июль!R103+авг!R103+сент!R103</f>
        <v>0</v>
      </c>
      <c r="S103" s="16">
        <f>июль!S103+авг!S103+сент!S103</f>
        <v>0</v>
      </c>
      <c r="T103" s="16">
        <f>июль!T103+авг!T103+сент!T103</f>
        <v>0</v>
      </c>
      <c r="U103" s="16">
        <f>июль!U103+авг!U103+сент!U103</f>
        <v>0</v>
      </c>
      <c r="V103" s="16">
        <f>июль!V103+авг!V103+сент!V103</f>
        <v>0</v>
      </c>
      <c r="W103" s="16">
        <f>июль!W103+авг!W103+сент!W103</f>
        <v>0</v>
      </c>
      <c r="X103" s="16">
        <f>июль!X103+авг!X103+сент!X103</f>
        <v>0</v>
      </c>
      <c r="Y103" s="16">
        <f>июль!Y103+авг!Y103+сент!Y103</f>
        <v>0</v>
      </c>
      <c r="Z103" s="16">
        <f>июль!Z103+авг!Z103+сент!Z103</f>
        <v>0</v>
      </c>
      <c r="AA103" s="16">
        <f>июль!AA103+авг!AA103+сент!AA103</f>
        <v>0</v>
      </c>
      <c r="AB103" s="16">
        <f>июль!AB103+авг!AB103+сент!AB103</f>
        <v>0</v>
      </c>
      <c r="AC103" s="16">
        <f>июль!AC103+авг!AC103+сент!AC103</f>
        <v>0</v>
      </c>
      <c r="AD103" s="16">
        <f>июль!AD103+авг!AD103+сент!AD103</f>
        <v>0</v>
      </c>
      <c r="AE103" s="16">
        <f>июль!AE103+авг!AE103+сент!AE103</f>
        <v>1</v>
      </c>
      <c r="AF103" s="16">
        <f>июль!AF103+авг!AF103+сент!AF103</f>
        <v>15.581</v>
      </c>
      <c r="AG103" s="16">
        <f>июль!AG103+авг!AG103+сент!AG103</f>
        <v>0</v>
      </c>
      <c r="AH103" s="16">
        <f>июль!AH103+авг!AH103+сент!AH103</f>
        <v>0</v>
      </c>
      <c r="AI103" s="16">
        <f>июль!AI103+авг!AI103+сент!AI103</f>
        <v>0</v>
      </c>
      <c r="AJ103" s="16">
        <f>июль!AJ103+авг!AJ103+сент!AJ103</f>
        <v>0</v>
      </c>
      <c r="AK103" s="16">
        <f>июль!AK103+авг!AK103+сент!AK103</f>
        <v>0</v>
      </c>
      <c r="AL103" s="16">
        <f>июль!AL103+авг!AL103+сент!AL103</f>
        <v>0</v>
      </c>
      <c r="AM103" s="16">
        <f>июль!AM103+авг!AM103+сент!AM103</f>
        <v>0</v>
      </c>
      <c r="AN103" s="16">
        <f>июль!AN103+авг!AN103+сент!AN103</f>
        <v>0</v>
      </c>
      <c r="AO103" s="16">
        <f>июль!AO103+авг!AO103+сент!AO103</f>
        <v>0</v>
      </c>
      <c r="AP103" s="16">
        <f>июль!AP103+авг!AP103+сент!AP103</f>
        <v>0</v>
      </c>
      <c r="AQ103" s="16">
        <f>июль!AQ103+авг!AQ103+сент!AQ103</f>
        <v>13</v>
      </c>
      <c r="AR103" s="16">
        <f>июль!AR103+авг!AR103+сент!AR103</f>
        <v>16.622</v>
      </c>
      <c r="AS103" s="16">
        <f>июль!AS103+авг!AS103+сент!AS103</f>
        <v>0</v>
      </c>
      <c r="AT103" s="16">
        <f>июль!AT103+авг!AT103+сент!AT103</f>
        <v>0</v>
      </c>
      <c r="AU103" s="16">
        <f>июль!AU103+авг!AU103+сент!AU103</f>
        <v>0</v>
      </c>
      <c r="AV103" s="16">
        <f>июль!AV103+авг!AV103+сент!AV103</f>
        <v>0</v>
      </c>
      <c r="AW103" s="16">
        <f>июль!AW103+авг!AW103+сент!AW103</f>
        <v>0</v>
      </c>
      <c r="AX103" s="16">
        <f>июль!AX103+авг!AX103+сент!AX103</f>
        <v>0</v>
      </c>
      <c r="AY103" s="16">
        <f>июль!AY103+авг!AY103+сент!AY103</f>
        <v>0</v>
      </c>
      <c r="AZ103" s="16">
        <f>июль!AZ103+авг!AZ103+сент!AZ103</f>
        <v>0</v>
      </c>
      <c r="BA103" s="16">
        <f>июль!BA103+авг!BA103+сент!BA103</f>
        <v>0</v>
      </c>
      <c r="BB103" s="16">
        <f>июль!BB103+авг!BB103+сент!BB103</f>
        <v>0</v>
      </c>
      <c r="BC103" s="16">
        <f>июль!BC103+авг!BC103+сент!BC103</f>
        <v>0</v>
      </c>
      <c r="BD103" s="16">
        <f>июль!BD103+авг!BD103+сент!BD103</f>
        <v>0</v>
      </c>
      <c r="BE103" s="16">
        <f>июль!BE103+авг!BE103+сент!BE103</f>
        <v>0</v>
      </c>
      <c r="BF103" s="27">
        <f t="shared" si="7"/>
        <v>36.691000000000003</v>
      </c>
      <c r="BG103" s="85"/>
      <c r="BH103" s="17" t="e">
        <f t="shared" si="10"/>
        <v>#DIV/0!</v>
      </c>
      <c r="BI103" s="71" t="s">
        <v>88</v>
      </c>
      <c r="BJ103" s="16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</row>
    <row r="104" spans="1:85" s="18" customFormat="1" ht="21" customHeight="1">
      <c r="A104" s="13">
        <v>21</v>
      </c>
      <c r="B104" s="30" t="s">
        <v>131</v>
      </c>
      <c r="C104" s="16">
        <f>июль!C104+авг!C104+сент!C104</f>
        <v>0</v>
      </c>
      <c r="D104" s="16">
        <f>июль!D104+авг!D104+сент!D104</f>
        <v>0</v>
      </c>
      <c r="E104" s="16">
        <f>июль!E104+авг!E104+сент!E104</f>
        <v>41.4</v>
      </c>
      <c r="F104" s="16">
        <f>июль!F104+авг!F104+сент!F104</f>
        <v>10.557</v>
      </c>
      <c r="G104" s="16">
        <f>июль!G104+авг!G104+сент!G104</f>
        <v>0</v>
      </c>
      <c r="H104" s="16">
        <f>июль!H104+авг!H104+сент!H104</f>
        <v>0</v>
      </c>
      <c r="I104" s="16">
        <f>июль!I104+авг!I104+сент!I104</f>
        <v>0</v>
      </c>
      <c r="J104" s="16">
        <f>июль!J104+авг!J104+сент!J104</f>
        <v>0</v>
      </c>
      <c r="K104" s="16">
        <f>июль!K104+авг!K104+сент!K104</f>
        <v>0</v>
      </c>
      <c r="L104" s="16">
        <f>июль!L104+авг!L104+сент!L104</f>
        <v>0</v>
      </c>
      <c r="M104" s="16">
        <f>июль!M104+авг!M104+сент!M104</f>
        <v>0</v>
      </c>
      <c r="N104" s="16">
        <f>июль!N104+авг!N104+сент!N104</f>
        <v>0</v>
      </c>
      <c r="O104" s="16">
        <f>июль!O104+авг!O104+сент!O104</f>
        <v>0</v>
      </c>
      <c r="P104" s="16">
        <f>июль!P104+авг!P104+сент!P104</f>
        <v>0</v>
      </c>
      <c r="Q104" s="16">
        <f>июль!Q104+авг!Q104+сент!Q104</f>
        <v>0</v>
      </c>
      <c r="R104" s="16">
        <f>июль!R104+авг!R104+сент!R104</f>
        <v>0</v>
      </c>
      <c r="S104" s="16">
        <f>июль!S104+авг!S104+сент!S104</f>
        <v>0</v>
      </c>
      <c r="T104" s="16">
        <f>июль!T104+авг!T104+сент!T104</f>
        <v>0</v>
      </c>
      <c r="U104" s="16">
        <f>июль!U104+авг!U104+сент!U104</f>
        <v>0</v>
      </c>
      <c r="V104" s="16">
        <f>июль!V104+авг!V104+сент!V104</f>
        <v>0</v>
      </c>
      <c r="W104" s="16">
        <f>июль!W104+авг!W104+сент!W104</f>
        <v>3</v>
      </c>
      <c r="X104" s="16">
        <f>июль!X104+авг!X104+сент!X104</f>
        <v>0.36299999999999999</v>
      </c>
      <c r="Y104" s="16">
        <f>июль!Y104+авг!Y104+сент!Y104</f>
        <v>0</v>
      </c>
      <c r="Z104" s="16">
        <f>июль!Z104+авг!Z104+сент!Z104</f>
        <v>0</v>
      </c>
      <c r="AA104" s="16">
        <f>июль!AA104+авг!AA104+сент!AA104</f>
        <v>0</v>
      </c>
      <c r="AB104" s="16">
        <f>июль!AB104+авг!AB104+сент!AB104</f>
        <v>0</v>
      </c>
      <c r="AC104" s="16">
        <f>июль!AC104+авг!AC104+сент!AC104</f>
        <v>0</v>
      </c>
      <c r="AD104" s="16">
        <f>июль!AD104+авг!AD104+сент!AD104</f>
        <v>0</v>
      </c>
      <c r="AE104" s="16">
        <f>июль!AE104+авг!AE104+сент!AE104</f>
        <v>1</v>
      </c>
      <c r="AF104" s="16">
        <f>июль!AF104+авг!AF104+сент!AF104</f>
        <v>20.263999999999999</v>
      </c>
      <c r="AG104" s="16">
        <f>июль!AG104+авг!AG104+сент!AG104</f>
        <v>0</v>
      </c>
      <c r="AH104" s="16">
        <f>июль!AH104+авг!AH104+сент!AH104</f>
        <v>0</v>
      </c>
      <c r="AI104" s="16">
        <f>июль!AI104+авг!AI104+сент!AI104</f>
        <v>0</v>
      </c>
      <c r="AJ104" s="16">
        <f>июль!AJ104+авг!AJ104+сент!AJ104</f>
        <v>0</v>
      </c>
      <c r="AK104" s="16">
        <f>июль!AK104+авг!AK104+сент!AK104</f>
        <v>0</v>
      </c>
      <c r="AL104" s="16">
        <f>июль!AL104+авг!AL104+сент!AL104</f>
        <v>0</v>
      </c>
      <c r="AM104" s="16">
        <f>июль!AM104+авг!AM104+сент!AM104</f>
        <v>0</v>
      </c>
      <c r="AN104" s="16">
        <f>июль!AN104+авг!AN104+сент!AN104</f>
        <v>0</v>
      </c>
      <c r="AO104" s="16">
        <f>июль!AO104+авг!AO104+сент!AO104</f>
        <v>0</v>
      </c>
      <c r="AP104" s="16">
        <f>июль!AP104+авг!AP104+сент!AP104</f>
        <v>0</v>
      </c>
      <c r="AQ104" s="16">
        <f>июль!AQ104+авг!AQ104+сент!AQ104</f>
        <v>19</v>
      </c>
      <c r="AR104" s="16">
        <f>июль!AR104+авг!AR104+сент!AR104</f>
        <v>22.368000000000002</v>
      </c>
      <c r="AS104" s="16">
        <f>июль!AS104+авг!AS104+сент!AS104</f>
        <v>0</v>
      </c>
      <c r="AT104" s="16">
        <f>июль!AT104+авг!AT104+сент!AT104</f>
        <v>0</v>
      </c>
      <c r="AU104" s="16">
        <f>июль!AU104+авг!AU104+сент!AU104</f>
        <v>0</v>
      </c>
      <c r="AV104" s="16">
        <f>июль!AV104+авг!AV104+сент!AV104</f>
        <v>0</v>
      </c>
      <c r="AW104" s="16">
        <f>июль!AW104+авг!AW104+сент!AW104</f>
        <v>0</v>
      </c>
      <c r="AX104" s="16">
        <f>июль!AX104+авг!AX104+сент!AX104</f>
        <v>0</v>
      </c>
      <c r="AY104" s="16">
        <f>июль!AY104+авг!AY104+сент!AY104</f>
        <v>0</v>
      </c>
      <c r="AZ104" s="16">
        <f>июль!AZ104+авг!AZ104+сент!AZ104</f>
        <v>0</v>
      </c>
      <c r="BA104" s="16">
        <f>июль!BA104+авг!BA104+сент!BA104</f>
        <v>0</v>
      </c>
      <c r="BB104" s="16">
        <f>июль!BB104+авг!BB104+сент!BB104</f>
        <v>0</v>
      </c>
      <c r="BC104" s="16">
        <f>июль!BC104+авг!BC104+сент!BC104</f>
        <v>0</v>
      </c>
      <c r="BD104" s="16">
        <f>июль!BD104+авг!BD104+сент!BD104</f>
        <v>0</v>
      </c>
      <c r="BE104" s="16">
        <f>июль!BE104+авг!BE104+сент!BE104</f>
        <v>0</v>
      </c>
      <c r="BF104" s="27">
        <f t="shared" si="7"/>
        <v>53.552</v>
      </c>
      <c r="BG104" s="85"/>
      <c r="BH104" s="17" t="e">
        <f t="shared" si="10"/>
        <v>#DIV/0!</v>
      </c>
      <c r="BI104" s="71" t="s">
        <v>67</v>
      </c>
      <c r="BJ104" s="16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</row>
    <row r="105" spans="1:85" s="18" customFormat="1" ht="21" customHeight="1">
      <c r="A105" s="13">
        <v>22</v>
      </c>
      <c r="B105" s="30" t="s">
        <v>132</v>
      </c>
      <c r="C105" s="16">
        <f>июль!C105+авг!C105+сент!C105</f>
        <v>1</v>
      </c>
      <c r="D105" s="16">
        <f>июль!D105+авг!D105+сент!D105</f>
        <v>1.2689999999999999</v>
      </c>
      <c r="E105" s="16">
        <f>июль!E105+авг!E105+сент!E105</f>
        <v>0</v>
      </c>
      <c r="F105" s="16">
        <f>июль!F105+авг!F105+сент!F105</f>
        <v>0</v>
      </c>
      <c r="G105" s="16">
        <f>июль!G105+авг!G105+сент!G105</f>
        <v>0</v>
      </c>
      <c r="H105" s="16">
        <f>июль!H105+авг!H105+сент!H105</f>
        <v>0</v>
      </c>
      <c r="I105" s="16" t="e">
        <f>июль!I105+авг!I105+сент!I105</f>
        <v>#VALUE!</v>
      </c>
      <c r="J105" s="16">
        <f>июль!J105+авг!J105+сент!J105</f>
        <v>203.577</v>
      </c>
      <c r="K105" s="16">
        <f>июль!K105+авг!K105+сент!K105</f>
        <v>0</v>
      </c>
      <c r="L105" s="16">
        <f>июль!L105+авг!L105+сент!L105</f>
        <v>0</v>
      </c>
      <c r="M105" s="16">
        <f>июль!M105+авг!M105+сент!M105</f>
        <v>0</v>
      </c>
      <c r="N105" s="16">
        <f>июль!N105+авг!N105+сент!N105</f>
        <v>0</v>
      </c>
      <c r="O105" s="16">
        <f>июль!O105+авг!O105+сент!O105</f>
        <v>0</v>
      </c>
      <c r="P105" s="16">
        <f>июль!P105+авг!P105+сент!P105</f>
        <v>0</v>
      </c>
      <c r="Q105" s="16">
        <f>июль!Q105+авг!Q105+сент!Q105</f>
        <v>0</v>
      </c>
      <c r="R105" s="16">
        <f>июль!R105+авг!R105+сент!R105</f>
        <v>0</v>
      </c>
      <c r="S105" s="16">
        <f>июль!S105+авг!S105+сент!S105</f>
        <v>0</v>
      </c>
      <c r="T105" s="16">
        <f>июль!T105+авг!T105+сент!T105</f>
        <v>0</v>
      </c>
      <c r="U105" s="16">
        <f>июль!U105+авг!U105+сент!U105</f>
        <v>0</v>
      </c>
      <c r="V105" s="16">
        <f>июль!V105+авг!V105+сент!V105</f>
        <v>0</v>
      </c>
      <c r="W105" s="16">
        <f>июль!W105+авг!W105+сент!W105</f>
        <v>1</v>
      </c>
      <c r="X105" s="16">
        <f>июль!X105+авг!X105+сент!X105</f>
        <v>3.31</v>
      </c>
      <c r="Y105" s="16">
        <f>июль!Y105+авг!Y105+сент!Y105</f>
        <v>0</v>
      </c>
      <c r="Z105" s="16">
        <f>июль!Z105+авг!Z105+сент!Z105</f>
        <v>0</v>
      </c>
      <c r="AA105" s="16">
        <f>июль!AA105+авг!AA105+сент!AA105</f>
        <v>0</v>
      </c>
      <c r="AB105" s="16">
        <f>июль!AB105+авг!AB105+сент!AB105</f>
        <v>0</v>
      </c>
      <c r="AC105" s="16">
        <f>июль!AC105+авг!AC105+сент!AC105</f>
        <v>0</v>
      </c>
      <c r="AD105" s="16">
        <f>июль!AD105+авг!AD105+сент!AD105</f>
        <v>0</v>
      </c>
      <c r="AE105" s="16">
        <f>июль!AE105+авг!AE105+сент!AE105</f>
        <v>1</v>
      </c>
      <c r="AF105" s="16">
        <f>июль!AF105+авг!AF105+сент!AF105</f>
        <v>14.093999999999999</v>
      </c>
      <c r="AG105" s="16">
        <f>июль!AG105+авг!AG105+сент!AG105</f>
        <v>0</v>
      </c>
      <c r="AH105" s="16">
        <f>июль!AH105+авг!AH105+сент!AH105</f>
        <v>0</v>
      </c>
      <c r="AI105" s="16">
        <f>июль!AI105+авг!AI105+сент!AI105</f>
        <v>0</v>
      </c>
      <c r="AJ105" s="16">
        <f>июль!AJ105+авг!AJ105+сент!AJ105</f>
        <v>0</v>
      </c>
      <c r="AK105" s="16">
        <f>июль!AK105+авг!AK105+сент!AK105</f>
        <v>0</v>
      </c>
      <c r="AL105" s="16">
        <f>июль!AL105+авг!AL105+сент!AL105</f>
        <v>0</v>
      </c>
      <c r="AM105" s="16">
        <f>июль!AM105+авг!AM105+сент!AM105</f>
        <v>0</v>
      </c>
      <c r="AN105" s="16">
        <f>июль!AN105+авг!AN105+сент!AN105</f>
        <v>0</v>
      </c>
      <c r="AO105" s="16">
        <f>июль!AO105+авг!AO105+сент!AO105</f>
        <v>0</v>
      </c>
      <c r="AP105" s="16">
        <f>июль!AP105+авг!AP105+сент!AP105</f>
        <v>0</v>
      </c>
      <c r="AQ105" s="16">
        <f>июль!AQ105+авг!AQ105+сент!AQ105</f>
        <v>15</v>
      </c>
      <c r="AR105" s="16">
        <f>июль!AR105+авг!AR105+сент!AR105</f>
        <v>19.805</v>
      </c>
      <c r="AS105" s="16">
        <f>июль!AS105+авг!AS105+сент!AS105</f>
        <v>0</v>
      </c>
      <c r="AT105" s="16">
        <f>июль!AT105+авг!AT105+сент!AT105</f>
        <v>0</v>
      </c>
      <c r="AU105" s="16">
        <f>июль!AU105+авг!AU105+сент!AU105</f>
        <v>0</v>
      </c>
      <c r="AV105" s="16">
        <f>июль!AV105+авг!AV105+сент!AV105</f>
        <v>0</v>
      </c>
      <c r="AW105" s="16">
        <f>июль!AW105+авг!AW105+сент!AW105</f>
        <v>0</v>
      </c>
      <c r="AX105" s="16">
        <f>июль!AX105+авг!AX105+сент!AX105</f>
        <v>0</v>
      </c>
      <c r="AY105" s="16">
        <f>июль!AY105+авг!AY105+сент!AY105</f>
        <v>0</v>
      </c>
      <c r="AZ105" s="16">
        <f>июль!AZ105+авг!AZ105+сент!AZ105</f>
        <v>0</v>
      </c>
      <c r="BA105" s="16">
        <f>июль!BA105+авг!BA105+сент!BA105</f>
        <v>0</v>
      </c>
      <c r="BB105" s="16">
        <f>июль!BB105+авг!BB105+сент!BB105</f>
        <v>0</v>
      </c>
      <c r="BC105" s="16">
        <f>июль!BC105+авг!BC105+сент!BC105</f>
        <v>0</v>
      </c>
      <c r="BD105" s="16">
        <f>июль!BD105+авг!BD105+сент!BD105</f>
        <v>0</v>
      </c>
      <c r="BE105" s="16">
        <f>июль!BE105+авг!BE105+сент!BE105</f>
        <v>3.6560000000000001</v>
      </c>
      <c r="BF105" s="27">
        <f t="shared" si="7"/>
        <v>245.71100000000001</v>
      </c>
      <c r="BG105" s="85"/>
      <c r="BH105" s="17" t="e">
        <f t="shared" si="10"/>
        <v>#DIV/0!</v>
      </c>
      <c r="BI105" s="71" t="s">
        <v>84</v>
      </c>
      <c r="BJ105" s="16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</row>
    <row r="106" spans="1:85" s="18" customFormat="1" ht="21" customHeight="1">
      <c r="A106" s="13">
        <v>23</v>
      </c>
      <c r="B106" s="30" t="s">
        <v>52</v>
      </c>
      <c r="C106" s="16">
        <f>июль!C106+авг!C106+сент!C106</f>
        <v>0</v>
      </c>
      <c r="D106" s="16">
        <f>июль!D106+авг!D106+сент!D106</f>
        <v>0</v>
      </c>
      <c r="E106" s="16">
        <f>июль!E106+авг!E106+сент!E106</f>
        <v>0</v>
      </c>
      <c r="F106" s="16">
        <f>июль!F106+авг!F106+сент!F106</f>
        <v>0</v>
      </c>
      <c r="G106" s="16">
        <f>июль!G106+авг!G106+сент!G106</f>
        <v>0</v>
      </c>
      <c r="H106" s="16">
        <f>июль!H106+авг!H106+сент!H106</f>
        <v>0</v>
      </c>
      <c r="I106" s="16">
        <f>июль!I106+авг!I106+сент!I106</f>
        <v>0</v>
      </c>
      <c r="J106" s="16">
        <f>июль!J106+авг!J106+сент!J106</f>
        <v>0</v>
      </c>
      <c r="K106" s="16">
        <f>июль!K106+авг!K106+сент!K106</f>
        <v>0</v>
      </c>
      <c r="L106" s="16">
        <f>июль!L106+авг!L106+сент!L106</f>
        <v>0</v>
      </c>
      <c r="M106" s="16">
        <f>июль!M106+авг!M106+сент!M106</f>
        <v>0</v>
      </c>
      <c r="N106" s="16">
        <f>июль!N106+авг!N106+сент!N106</f>
        <v>0</v>
      </c>
      <c r="O106" s="16">
        <f>июль!O106+авг!O106+сент!O106</f>
        <v>0</v>
      </c>
      <c r="P106" s="16">
        <f>июль!P106+авг!P106+сент!P106</f>
        <v>0</v>
      </c>
      <c r="Q106" s="16">
        <f>июль!Q106+авг!Q106+сент!Q106</f>
        <v>0</v>
      </c>
      <c r="R106" s="16">
        <f>июль!R106+авг!R106+сент!R106</f>
        <v>0</v>
      </c>
      <c r="S106" s="16">
        <f>июль!S106+авг!S106+сент!S106</f>
        <v>0</v>
      </c>
      <c r="T106" s="16">
        <f>июль!T106+авг!T106+сент!T106</f>
        <v>0</v>
      </c>
      <c r="U106" s="16">
        <f>июль!U106+авг!U106+сент!U106</f>
        <v>0</v>
      </c>
      <c r="V106" s="16">
        <f>июль!V106+авг!V106+сент!V106</f>
        <v>0</v>
      </c>
      <c r="W106" s="16">
        <f>июль!W106+авг!W106+сент!W106</f>
        <v>0</v>
      </c>
      <c r="X106" s="16">
        <f>июль!X106+авг!X106+сент!X106</f>
        <v>0</v>
      </c>
      <c r="Y106" s="16">
        <f>июль!Y106+авг!Y106+сент!Y106</f>
        <v>0</v>
      </c>
      <c r="Z106" s="16">
        <f>июль!Z106+авг!Z106+сент!Z106</f>
        <v>0</v>
      </c>
      <c r="AA106" s="16">
        <f>июль!AA106+авг!AA106+сент!AA106</f>
        <v>0</v>
      </c>
      <c r="AB106" s="16">
        <f>июль!AB106+авг!AB106+сент!AB106</f>
        <v>0</v>
      </c>
      <c r="AC106" s="16">
        <f>июль!AC106+авг!AC106+сент!AC106</f>
        <v>0</v>
      </c>
      <c r="AD106" s="16">
        <f>июль!AD106+авг!AD106+сент!AD106</f>
        <v>0</v>
      </c>
      <c r="AE106" s="16">
        <f>июль!AE106+авг!AE106+сент!AE106</f>
        <v>1</v>
      </c>
      <c r="AF106" s="16">
        <f>июль!AF106+авг!AF106+сент!AF106</f>
        <v>15.787000000000001</v>
      </c>
      <c r="AG106" s="16">
        <f>июль!AG106+авг!AG106+сент!AG106</f>
        <v>0</v>
      </c>
      <c r="AH106" s="16">
        <f>июль!AH106+авг!AH106+сент!AH106</f>
        <v>0</v>
      </c>
      <c r="AI106" s="16">
        <f>июль!AI106+авг!AI106+сент!AI106</f>
        <v>0</v>
      </c>
      <c r="AJ106" s="16">
        <f>июль!AJ106+авг!AJ106+сент!AJ106</f>
        <v>0</v>
      </c>
      <c r="AK106" s="16">
        <f>июль!AK106+авг!AK106+сент!AK106</f>
        <v>0</v>
      </c>
      <c r="AL106" s="16">
        <f>июль!AL106+авг!AL106+сент!AL106</f>
        <v>0</v>
      </c>
      <c r="AM106" s="16">
        <f>июль!AM106+авг!AM106+сент!AM106</f>
        <v>0</v>
      </c>
      <c r="AN106" s="16">
        <f>июль!AN106+авг!AN106+сент!AN106</f>
        <v>0</v>
      </c>
      <c r="AO106" s="16">
        <f>июль!AO106+авг!AO106+сент!AO106</f>
        <v>0</v>
      </c>
      <c r="AP106" s="16">
        <f>июль!AP106+авг!AP106+сент!AP106</f>
        <v>0</v>
      </c>
      <c r="AQ106" s="16">
        <f>июль!AQ106+авг!AQ106+сент!AQ106</f>
        <v>14</v>
      </c>
      <c r="AR106" s="16">
        <f>июль!AR106+авг!AR106+сент!AR106</f>
        <v>16.952999999999999</v>
      </c>
      <c r="AS106" s="16">
        <f>июль!AS106+авг!AS106+сент!AS106</f>
        <v>0</v>
      </c>
      <c r="AT106" s="16">
        <f>июль!AT106+авг!AT106+сент!AT106</f>
        <v>0</v>
      </c>
      <c r="AU106" s="16">
        <f>июль!AU106+авг!AU106+сент!AU106</f>
        <v>0</v>
      </c>
      <c r="AV106" s="16">
        <f>июль!AV106+авг!AV106+сент!AV106</f>
        <v>0</v>
      </c>
      <c r="AW106" s="16">
        <f>июль!AW106+авг!AW106+сент!AW106</f>
        <v>0</v>
      </c>
      <c r="AX106" s="16">
        <f>июль!AX106+авг!AX106+сент!AX106</f>
        <v>0</v>
      </c>
      <c r="AY106" s="16">
        <f>июль!AY106+авг!AY106+сент!AY106</f>
        <v>0</v>
      </c>
      <c r="AZ106" s="16">
        <f>июль!AZ106+авг!AZ106+сент!AZ106</f>
        <v>0</v>
      </c>
      <c r="BA106" s="16">
        <f>июль!BA106+авг!BA106+сент!BA106</f>
        <v>0</v>
      </c>
      <c r="BB106" s="16">
        <f>июль!BB106+авг!BB106+сент!BB106</f>
        <v>0</v>
      </c>
      <c r="BC106" s="16">
        <f>июль!BC106+авг!BC106+сент!BC106</f>
        <v>0</v>
      </c>
      <c r="BD106" s="16">
        <f>июль!BD106+авг!BD106+сент!BD106</f>
        <v>0</v>
      </c>
      <c r="BE106" s="16">
        <f>июль!BE106+авг!BE106+сент!BE106</f>
        <v>7.5750000000000002</v>
      </c>
      <c r="BF106" s="27">
        <f t="shared" si="7"/>
        <v>40.315000000000005</v>
      </c>
      <c r="BG106" s="85"/>
      <c r="BH106" s="17" t="e">
        <f t="shared" si="10"/>
        <v>#DIV/0!</v>
      </c>
      <c r="BI106" s="71">
        <v>1</v>
      </c>
      <c r="BJ106" s="16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</row>
    <row r="107" spans="1:85" s="18" customFormat="1" ht="21" customHeight="1">
      <c r="A107" s="13">
        <v>24</v>
      </c>
      <c r="B107" s="30" t="s">
        <v>53</v>
      </c>
      <c r="C107" s="16">
        <f>июль!C107+авг!C107+сент!C107</f>
        <v>0</v>
      </c>
      <c r="D107" s="16">
        <f>июль!D107+авг!D107+сент!D107</f>
        <v>0</v>
      </c>
      <c r="E107" s="16">
        <f>июль!E107+авг!E107+сент!E107</f>
        <v>47</v>
      </c>
      <c r="F107" s="16">
        <f>июль!F107+авг!F107+сент!F107</f>
        <v>12.632999999999999</v>
      </c>
      <c r="G107" s="16">
        <f>июль!G107+авг!G107+сент!G107</f>
        <v>0</v>
      </c>
      <c r="H107" s="16">
        <f>июль!H107+авг!H107+сент!H107</f>
        <v>0</v>
      </c>
      <c r="I107" s="16">
        <f>июль!I107+авг!I107+сент!I107</f>
        <v>0</v>
      </c>
      <c r="J107" s="16">
        <f>июль!J107+авг!J107+сент!J107</f>
        <v>0</v>
      </c>
      <c r="K107" s="16">
        <f>июль!K107+авг!K107+сент!K107</f>
        <v>0</v>
      </c>
      <c r="L107" s="16">
        <f>июль!L107+авг!L107+сент!L107</f>
        <v>0</v>
      </c>
      <c r="M107" s="16">
        <f>июль!M107+авг!M107+сент!M107</f>
        <v>0</v>
      </c>
      <c r="N107" s="16">
        <f>июль!N107+авг!N107+сент!N107</f>
        <v>0</v>
      </c>
      <c r="O107" s="16">
        <f>июль!O107+авг!O107+сент!O107</f>
        <v>0</v>
      </c>
      <c r="P107" s="16">
        <f>июль!P107+авг!P107+сент!P107</f>
        <v>0</v>
      </c>
      <c r="Q107" s="16">
        <f>июль!Q107+авг!Q107+сент!Q107</f>
        <v>0</v>
      </c>
      <c r="R107" s="16">
        <f>июль!R107+авг!R107+сент!R107</f>
        <v>0</v>
      </c>
      <c r="S107" s="16">
        <f>июль!S107+авг!S107+сент!S107</f>
        <v>0</v>
      </c>
      <c r="T107" s="16">
        <f>июль!T107+авг!T107+сент!T107</f>
        <v>0</v>
      </c>
      <c r="U107" s="16">
        <f>июль!U107+авг!U107+сент!U107</f>
        <v>1</v>
      </c>
      <c r="V107" s="16">
        <f>июль!V107+авг!V107+сент!V107</f>
        <v>35.018000000000001</v>
      </c>
      <c r="W107" s="16">
        <f>июль!W107+авг!W107+сент!W107</f>
        <v>0</v>
      </c>
      <c r="X107" s="16">
        <f>июль!X107+авг!X107+сент!X107</f>
        <v>0</v>
      </c>
      <c r="Y107" s="16">
        <f>июль!Y107+авг!Y107+сент!Y107</f>
        <v>0</v>
      </c>
      <c r="Z107" s="16">
        <f>июль!Z107+авг!Z107+сент!Z107</f>
        <v>0</v>
      </c>
      <c r="AA107" s="16">
        <f>июль!AA107+авг!AA107+сент!AA107</f>
        <v>0</v>
      </c>
      <c r="AB107" s="16">
        <f>июль!AB107+авг!AB107+сент!AB107</f>
        <v>0</v>
      </c>
      <c r="AC107" s="16">
        <f>июль!AC107+авг!AC107+сент!AC107</f>
        <v>0</v>
      </c>
      <c r="AD107" s="16">
        <f>июль!AD107+авг!AD107+сент!AD107</f>
        <v>0</v>
      </c>
      <c r="AE107" s="16">
        <f>июль!AE107+авг!AE107+сент!AE107</f>
        <v>1</v>
      </c>
      <c r="AF107" s="16">
        <f>июль!AF107+авг!AF107+сент!AF107</f>
        <v>15.3</v>
      </c>
      <c r="AG107" s="16">
        <f>июль!AG107+авг!AG107+сент!AG107</f>
        <v>0</v>
      </c>
      <c r="AH107" s="16">
        <f>июль!AH107+авг!AH107+сент!AH107</f>
        <v>0</v>
      </c>
      <c r="AI107" s="16">
        <f>июль!AI107+авг!AI107+сент!AI107</f>
        <v>0</v>
      </c>
      <c r="AJ107" s="16">
        <f>июль!AJ107+авг!AJ107+сент!AJ107</f>
        <v>0</v>
      </c>
      <c r="AK107" s="16">
        <f>июль!AK107+авг!AK107+сент!AK107</f>
        <v>0</v>
      </c>
      <c r="AL107" s="16">
        <f>июль!AL107+авг!AL107+сент!AL107</f>
        <v>0</v>
      </c>
      <c r="AM107" s="16">
        <f>июль!AM107+авг!AM107+сент!AM107</f>
        <v>0</v>
      </c>
      <c r="AN107" s="16">
        <f>июль!AN107+авг!AN107+сент!AN107</f>
        <v>0</v>
      </c>
      <c r="AO107" s="16">
        <f>июль!AO107+авг!AO107+сент!AO107</f>
        <v>0</v>
      </c>
      <c r="AP107" s="16">
        <f>июль!AP107+авг!AP107+сент!AP107</f>
        <v>0</v>
      </c>
      <c r="AQ107" s="16">
        <f>июль!AQ107+авг!AQ107+сент!AQ107</f>
        <v>18</v>
      </c>
      <c r="AR107" s="16">
        <f>июль!AR107+авг!AR107+сент!AR107</f>
        <v>25.012</v>
      </c>
      <c r="AS107" s="16">
        <f>июль!AS107+авг!AS107+сент!AS107</f>
        <v>0</v>
      </c>
      <c r="AT107" s="16">
        <f>июль!AT107+авг!AT107+сент!AT107</f>
        <v>0</v>
      </c>
      <c r="AU107" s="16">
        <f>июль!AU107+авг!AU107+сент!AU107</f>
        <v>0</v>
      </c>
      <c r="AV107" s="16">
        <f>июль!AV107+авг!AV107+сент!AV107</f>
        <v>0</v>
      </c>
      <c r="AW107" s="16">
        <f>июль!AW107+авг!AW107+сент!AW107</f>
        <v>4</v>
      </c>
      <c r="AX107" s="16">
        <f>июль!AX107+авг!AX107+сент!AX107</f>
        <v>3.3980000000000001</v>
      </c>
      <c r="AY107" s="16">
        <f>июль!AY107+авг!AY107+сент!AY107</f>
        <v>0</v>
      </c>
      <c r="AZ107" s="16">
        <f>июль!AZ107+авг!AZ107+сент!AZ107</f>
        <v>0</v>
      </c>
      <c r="BA107" s="16">
        <f>июль!BA107+авг!BA107+сент!BA107</f>
        <v>0</v>
      </c>
      <c r="BB107" s="16">
        <f>июль!BB107+авг!BB107+сент!BB107</f>
        <v>0</v>
      </c>
      <c r="BC107" s="16">
        <f>июль!BC107+авг!BC107+сент!BC107</f>
        <v>0</v>
      </c>
      <c r="BD107" s="16">
        <f>июль!BD107+авг!BD107+сент!BD107</f>
        <v>0</v>
      </c>
      <c r="BE107" s="16">
        <f>июль!BE107+авг!BE107+сент!BE107</f>
        <v>4.3369999999999997</v>
      </c>
      <c r="BF107" s="27">
        <f t="shared" si="7"/>
        <v>95.697999999999993</v>
      </c>
      <c r="BG107" s="85"/>
      <c r="BH107" s="17" t="e">
        <f t="shared" si="10"/>
        <v>#DIV/0!</v>
      </c>
      <c r="BI107" s="71">
        <v>3</v>
      </c>
      <c r="BJ107" s="16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</row>
    <row r="108" spans="1:85" s="18" customFormat="1" ht="21" customHeight="1">
      <c r="A108" s="13">
        <v>25</v>
      </c>
      <c r="B108" s="30" t="s">
        <v>54</v>
      </c>
      <c r="C108" s="16">
        <f>июль!C108+авг!C108+сент!C108</f>
        <v>0</v>
      </c>
      <c r="D108" s="16">
        <f>июль!D108+авг!D108+сент!D108</f>
        <v>0</v>
      </c>
      <c r="E108" s="16">
        <f>июль!E108+авг!E108+сент!E108</f>
        <v>29.3</v>
      </c>
      <c r="F108" s="16">
        <f>июль!F108+авг!F108+сент!F108</f>
        <v>7.8760000000000003</v>
      </c>
      <c r="G108" s="16">
        <f>июль!G108+авг!G108+сент!G108</f>
        <v>0</v>
      </c>
      <c r="H108" s="16">
        <f>июль!H108+авг!H108+сент!H108</f>
        <v>0</v>
      </c>
      <c r="I108" s="16">
        <f>июль!I108+авг!I108+сент!I108</f>
        <v>0</v>
      </c>
      <c r="J108" s="16">
        <f>июль!J108+авг!J108+сент!J108</f>
        <v>0</v>
      </c>
      <c r="K108" s="16">
        <f>июль!K108+авг!K108+сент!K108</f>
        <v>0</v>
      </c>
      <c r="L108" s="16">
        <f>июль!L108+авг!L108+сент!L108</f>
        <v>0</v>
      </c>
      <c r="M108" s="16">
        <f>июль!M108+авг!M108+сент!M108</f>
        <v>0</v>
      </c>
      <c r="N108" s="16">
        <f>июль!N108+авг!N108+сент!N108</f>
        <v>0</v>
      </c>
      <c r="O108" s="16">
        <f>июль!O108+авг!O108+сент!O108</f>
        <v>0</v>
      </c>
      <c r="P108" s="16">
        <f>июль!P108+авг!P108+сент!P108</f>
        <v>0</v>
      </c>
      <c r="Q108" s="16">
        <f>июль!Q108+авг!Q108+сент!Q108</f>
        <v>0</v>
      </c>
      <c r="R108" s="16">
        <f>июль!R108+авг!R108+сент!R108</f>
        <v>0</v>
      </c>
      <c r="S108" s="16">
        <f>июль!S108+авг!S108+сент!S108</f>
        <v>2</v>
      </c>
      <c r="T108" s="16">
        <f>июль!T108+авг!T108+сент!T108</f>
        <v>1.337</v>
      </c>
      <c r="U108" s="16">
        <f>июль!U108+авг!U108+сент!U108</f>
        <v>0</v>
      </c>
      <c r="V108" s="16">
        <f>июль!V108+авг!V108+сент!V108</f>
        <v>0</v>
      </c>
      <c r="W108" s="16">
        <f>июль!W108+авг!W108+сент!W108</f>
        <v>0</v>
      </c>
      <c r="X108" s="16">
        <f>июль!X108+авг!X108+сент!X108</f>
        <v>0</v>
      </c>
      <c r="Y108" s="16">
        <f>июль!Y108+авг!Y108+сент!Y108</f>
        <v>0</v>
      </c>
      <c r="Z108" s="16">
        <f>июль!Z108+авг!Z108+сент!Z108</f>
        <v>0</v>
      </c>
      <c r="AA108" s="16">
        <f>июль!AA108+авг!AA108+сент!AA108</f>
        <v>0</v>
      </c>
      <c r="AB108" s="16">
        <f>июль!AB108+авг!AB108+сент!AB108</f>
        <v>0</v>
      </c>
      <c r="AC108" s="16">
        <f>июль!AC108+авг!AC108+сент!AC108</f>
        <v>0</v>
      </c>
      <c r="AD108" s="16">
        <f>июль!AD108+авг!AD108+сент!AD108</f>
        <v>0</v>
      </c>
      <c r="AE108" s="16">
        <f>июль!AE108+авг!AE108+сент!AE108</f>
        <v>1</v>
      </c>
      <c r="AF108" s="16">
        <f>июль!AF108+авг!AF108+сент!AF108</f>
        <v>15.396000000000001</v>
      </c>
      <c r="AG108" s="16">
        <f>июль!AG108+авг!AG108+сент!AG108</f>
        <v>0</v>
      </c>
      <c r="AH108" s="16">
        <f>июль!AH108+авг!AH108+сент!AH108</f>
        <v>0</v>
      </c>
      <c r="AI108" s="16">
        <f>июль!AI108+авг!AI108+сент!AI108</f>
        <v>0</v>
      </c>
      <c r="AJ108" s="16">
        <f>июль!AJ108+авг!AJ108+сент!AJ108</f>
        <v>0</v>
      </c>
      <c r="AK108" s="16">
        <f>июль!AK108+авг!AK108+сент!AK108</f>
        <v>0</v>
      </c>
      <c r="AL108" s="16">
        <f>июль!AL108+авг!AL108+сент!AL108</f>
        <v>0</v>
      </c>
      <c r="AM108" s="16">
        <f>июль!AM108+авг!AM108+сент!AM108</f>
        <v>0</v>
      </c>
      <c r="AN108" s="16">
        <f>июль!AN108+авг!AN108+сент!AN108</f>
        <v>0</v>
      </c>
      <c r="AO108" s="16">
        <f>июль!AO108+авг!AO108+сент!AO108</f>
        <v>0</v>
      </c>
      <c r="AP108" s="16">
        <f>июль!AP108+авг!AP108+сент!AP108</f>
        <v>0</v>
      </c>
      <c r="AQ108" s="16">
        <f>июль!AQ108+авг!AQ108+сент!AQ108</f>
        <v>24</v>
      </c>
      <c r="AR108" s="16">
        <f>июль!AR108+авг!AR108+сент!AR108</f>
        <v>30.109000000000002</v>
      </c>
      <c r="AS108" s="16">
        <f>июль!AS108+авг!AS108+сент!AS108</f>
        <v>0</v>
      </c>
      <c r="AT108" s="16">
        <f>июль!AT108+авг!AT108+сент!AT108</f>
        <v>0</v>
      </c>
      <c r="AU108" s="16">
        <f>июль!AU108+авг!AU108+сент!AU108</f>
        <v>0</v>
      </c>
      <c r="AV108" s="16">
        <f>июль!AV108+авг!AV108+сент!AV108</f>
        <v>0</v>
      </c>
      <c r="AW108" s="16">
        <f>июль!AW108+авг!AW108+сент!AW108</f>
        <v>74</v>
      </c>
      <c r="AX108" s="16">
        <f>июль!AX108+авг!AX108+сент!AX108</f>
        <v>65.555999999999997</v>
      </c>
      <c r="AY108" s="16">
        <f>июль!AY108+авг!AY108+сент!AY108</f>
        <v>0</v>
      </c>
      <c r="AZ108" s="16">
        <f>июль!AZ108+авг!AZ108+сент!AZ108</f>
        <v>0</v>
      </c>
      <c r="BA108" s="16">
        <f>июль!BA108+авг!BA108+сент!BA108</f>
        <v>0</v>
      </c>
      <c r="BB108" s="16">
        <f>июль!BB108+авг!BB108+сент!BB108</f>
        <v>0</v>
      </c>
      <c r="BC108" s="16">
        <f>июль!BC108+авг!BC108+сент!BC108</f>
        <v>0</v>
      </c>
      <c r="BD108" s="16">
        <f>июль!BD108+авг!BD108+сент!BD108</f>
        <v>0</v>
      </c>
      <c r="BE108" s="16">
        <f>июль!BE108+авг!BE108+сент!BE108</f>
        <v>1.68</v>
      </c>
      <c r="BF108" s="27">
        <f t="shared" si="7"/>
        <v>121.95400000000001</v>
      </c>
      <c r="BG108" s="85"/>
      <c r="BH108" s="17" t="e">
        <f t="shared" si="10"/>
        <v>#DIV/0!</v>
      </c>
      <c r="BI108" s="71">
        <v>5</v>
      </c>
      <c r="BJ108" s="16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</row>
    <row r="109" spans="1:85" s="18" customFormat="1" ht="21" customHeight="1">
      <c r="A109" s="13">
        <v>26</v>
      </c>
      <c r="B109" s="30" t="s">
        <v>55</v>
      </c>
      <c r="C109" s="16">
        <f>июль!C109+авг!C109+сент!C109</f>
        <v>119</v>
      </c>
      <c r="D109" s="16">
        <f>июль!D109+авг!D109+сент!D109</f>
        <v>53.403999999999996</v>
      </c>
      <c r="E109" s="16">
        <f>июль!E109+авг!E109+сент!E109</f>
        <v>52.1</v>
      </c>
      <c r="F109" s="16">
        <f>июль!F109+авг!F109+сент!F109</f>
        <v>14.004000000000001</v>
      </c>
      <c r="G109" s="16">
        <f>июль!G109+авг!G109+сент!G109</f>
        <v>0</v>
      </c>
      <c r="H109" s="16">
        <f>июль!H109+авг!H109+сент!H109</f>
        <v>0</v>
      </c>
      <c r="I109" s="16">
        <f>июль!I109+авг!I109+сент!I109</f>
        <v>0</v>
      </c>
      <c r="J109" s="16">
        <f>июль!J109+авг!J109+сент!J109</f>
        <v>0</v>
      </c>
      <c r="K109" s="16">
        <f>июль!K109+авг!K109+сент!K109</f>
        <v>0</v>
      </c>
      <c r="L109" s="16">
        <f>июль!L109+авг!L109+сент!L109</f>
        <v>0</v>
      </c>
      <c r="M109" s="16">
        <f>июль!M109+авг!M109+сент!M109</f>
        <v>0</v>
      </c>
      <c r="N109" s="16">
        <f>июль!N109+авг!N109+сент!N109</f>
        <v>0</v>
      </c>
      <c r="O109" s="16">
        <f>июль!O109+авг!O109+сент!O109</f>
        <v>0</v>
      </c>
      <c r="P109" s="16">
        <f>июль!P109+авг!P109+сент!P109</f>
        <v>0</v>
      </c>
      <c r="Q109" s="16">
        <f>июль!Q109+авг!Q109+сент!Q109</f>
        <v>0</v>
      </c>
      <c r="R109" s="16">
        <f>июль!R109+авг!R109+сент!R109</f>
        <v>0</v>
      </c>
      <c r="S109" s="16">
        <f>июль!S109+авг!S109+сент!S109</f>
        <v>0</v>
      </c>
      <c r="T109" s="16">
        <f>июль!T109+авг!T109+сент!T109</f>
        <v>0</v>
      </c>
      <c r="U109" s="16">
        <f>июль!U109+авг!U109+сент!U109</f>
        <v>0</v>
      </c>
      <c r="V109" s="16">
        <f>июль!V109+авг!V109+сент!V109</f>
        <v>0</v>
      </c>
      <c r="W109" s="16">
        <f>июль!W109+авг!W109+сент!W109</f>
        <v>0</v>
      </c>
      <c r="X109" s="16">
        <f>июль!X109+авг!X109+сент!X109</f>
        <v>0</v>
      </c>
      <c r="Y109" s="16">
        <f>июль!Y109+авг!Y109+сент!Y109</f>
        <v>0</v>
      </c>
      <c r="Z109" s="16">
        <f>июль!Z109+авг!Z109+сент!Z109</f>
        <v>0</v>
      </c>
      <c r="AA109" s="16">
        <f>июль!AA109+авг!AA109+сент!AA109</f>
        <v>0</v>
      </c>
      <c r="AB109" s="16">
        <f>июль!AB109+авг!AB109+сент!AB109</f>
        <v>0</v>
      </c>
      <c r="AC109" s="16">
        <f>июль!AC109+авг!AC109+сент!AC109</f>
        <v>0</v>
      </c>
      <c r="AD109" s="16">
        <f>июль!AD109+авг!AD109+сент!AD109</f>
        <v>0</v>
      </c>
      <c r="AE109" s="16">
        <f>июль!AE109+авг!AE109+сент!AE109</f>
        <v>1</v>
      </c>
      <c r="AF109" s="16">
        <f>июль!AF109+авг!AF109+сент!AF109</f>
        <v>22.687000000000001</v>
      </c>
      <c r="AG109" s="16">
        <f>июль!AG109+авг!AG109+сент!AG109</f>
        <v>0</v>
      </c>
      <c r="AH109" s="16">
        <f>июль!AH109+авг!AH109+сент!AH109</f>
        <v>0</v>
      </c>
      <c r="AI109" s="16">
        <f>июль!AI109+авг!AI109+сент!AI109</f>
        <v>0</v>
      </c>
      <c r="AJ109" s="16">
        <f>июль!AJ109+авг!AJ109+сент!AJ109</f>
        <v>0</v>
      </c>
      <c r="AK109" s="16">
        <f>июль!AK109+авг!AK109+сент!AK109</f>
        <v>0</v>
      </c>
      <c r="AL109" s="16">
        <f>июль!AL109+авг!AL109+сент!AL109</f>
        <v>0</v>
      </c>
      <c r="AM109" s="16">
        <f>июль!AM109+авг!AM109+сент!AM109</f>
        <v>0</v>
      </c>
      <c r="AN109" s="16">
        <f>июль!AN109+авг!AN109+сент!AN109</f>
        <v>0</v>
      </c>
      <c r="AO109" s="16">
        <f>июль!AO109+авг!AO109+сент!AO109</f>
        <v>0</v>
      </c>
      <c r="AP109" s="16">
        <f>июль!AP109+авг!AP109+сент!AP109</f>
        <v>0</v>
      </c>
      <c r="AQ109" s="16">
        <f>июль!AQ109+авг!AQ109+сент!AQ109</f>
        <v>16</v>
      </c>
      <c r="AR109" s="16">
        <f>июль!AR109+авг!AR109+сент!AR109</f>
        <v>23.527000000000001</v>
      </c>
      <c r="AS109" s="16">
        <f>июль!AS109+авг!AS109+сент!AS109</f>
        <v>0</v>
      </c>
      <c r="AT109" s="16">
        <f>июль!AT109+авг!AT109+сент!AT109</f>
        <v>0</v>
      </c>
      <c r="AU109" s="16">
        <f>июль!AU109+авг!AU109+сент!AU109</f>
        <v>0</v>
      </c>
      <c r="AV109" s="16">
        <f>июль!AV109+авг!AV109+сент!AV109</f>
        <v>0</v>
      </c>
      <c r="AW109" s="16">
        <f>июль!AW109+авг!AW109+сент!AW109</f>
        <v>0</v>
      </c>
      <c r="AX109" s="16">
        <f>июль!AX109+авг!AX109+сент!AX109</f>
        <v>0</v>
      </c>
      <c r="AY109" s="16">
        <f>июль!AY109+авг!AY109+сент!AY109</f>
        <v>0</v>
      </c>
      <c r="AZ109" s="16">
        <f>июль!AZ109+авг!AZ109+сент!AZ109</f>
        <v>0</v>
      </c>
      <c r="BA109" s="16">
        <f>июль!BA109+авг!BA109+сент!BA109</f>
        <v>0</v>
      </c>
      <c r="BB109" s="16">
        <f>июль!BB109+авг!BB109+сент!BB109</f>
        <v>0</v>
      </c>
      <c r="BC109" s="16">
        <f>июль!BC109+авг!BC109+сент!BC109</f>
        <v>0</v>
      </c>
      <c r="BD109" s="16">
        <f>июль!BD109+авг!BD109+сент!BD109</f>
        <v>0</v>
      </c>
      <c r="BE109" s="16">
        <f>июль!BE109+авг!BE109+сент!BE109</f>
        <v>5.6929999999999996</v>
      </c>
      <c r="BF109" s="27">
        <f>D109+F109+H109+J109+L109+N109+P109+R109+T109+V109+X109+Z109+AB109+AD109+AF109+AH109+AJ109+AL109+AN109+AP109+AR109+AT109+AV109+AX109+AZ109+BB109+BD109+BE109</f>
        <v>119.315</v>
      </c>
      <c r="BG109" s="85"/>
      <c r="BH109" s="17" t="e">
        <f t="shared" si="10"/>
        <v>#DIV/0!</v>
      </c>
      <c r="BI109" s="71">
        <v>7</v>
      </c>
      <c r="BJ109" s="16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</row>
    <row r="110" spans="1:85" s="26" customFormat="1" ht="21" customHeight="1">
      <c r="A110" s="19"/>
      <c r="B110" s="20" t="s">
        <v>42</v>
      </c>
      <c r="C110" s="19">
        <f>SUM(C84:C109)</f>
        <v>136.5</v>
      </c>
      <c r="D110" s="19">
        <f t="shared" ref="D110:BE110" si="11">SUM(D84:D109)</f>
        <v>64.120999999999995</v>
      </c>
      <c r="E110" s="19">
        <f t="shared" si="11"/>
        <v>498.40000000000003</v>
      </c>
      <c r="F110" s="19">
        <f t="shared" si="11"/>
        <v>138.80799999999999</v>
      </c>
      <c r="G110" s="19">
        <f t="shared" si="11"/>
        <v>0</v>
      </c>
      <c r="H110" s="19">
        <f t="shared" si="11"/>
        <v>0</v>
      </c>
      <c r="I110" s="19" t="e">
        <f t="shared" si="11"/>
        <v>#VALUE!</v>
      </c>
      <c r="J110" s="19">
        <f t="shared" si="11"/>
        <v>1009.076</v>
      </c>
      <c r="K110" s="19">
        <f t="shared" si="11"/>
        <v>0</v>
      </c>
      <c r="L110" s="19">
        <f t="shared" si="11"/>
        <v>0</v>
      </c>
      <c r="M110" s="19">
        <f t="shared" si="11"/>
        <v>0</v>
      </c>
      <c r="N110" s="19">
        <f t="shared" si="11"/>
        <v>0</v>
      </c>
      <c r="O110" s="19">
        <f t="shared" si="11"/>
        <v>0</v>
      </c>
      <c r="P110" s="19">
        <f t="shared" si="11"/>
        <v>0</v>
      </c>
      <c r="Q110" s="19">
        <f t="shared" si="11"/>
        <v>0</v>
      </c>
      <c r="R110" s="19">
        <f t="shared" si="11"/>
        <v>0</v>
      </c>
      <c r="S110" s="19">
        <f t="shared" si="11"/>
        <v>11</v>
      </c>
      <c r="T110" s="19">
        <f t="shared" si="11"/>
        <v>12.386000000000001</v>
      </c>
      <c r="U110" s="19">
        <f t="shared" si="11"/>
        <v>1</v>
      </c>
      <c r="V110" s="19">
        <f t="shared" si="11"/>
        <v>35.018000000000001</v>
      </c>
      <c r="W110" s="19">
        <f t="shared" si="11"/>
        <v>22</v>
      </c>
      <c r="X110" s="19">
        <f t="shared" si="11"/>
        <v>13.298999999999999</v>
      </c>
      <c r="Y110" s="19">
        <f t="shared" si="11"/>
        <v>8.5</v>
      </c>
      <c r="Z110" s="19">
        <f t="shared" si="11"/>
        <v>13.985999999999999</v>
      </c>
      <c r="AA110" s="19">
        <f t="shared" si="11"/>
        <v>16.600000000000001</v>
      </c>
      <c r="AB110" s="19">
        <f t="shared" si="11"/>
        <v>3.0659999999999998</v>
      </c>
      <c r="AC110" s="19">
        <f t="shared" si="11"/>
        <v>0</v>
      </c>
      <c r="AD110" s="19">
        <f t="shared" si="11"/>
        <v>0</v>
      </c>
      <c r="AE110" s="19">
        <f t="shared" si="11"/>
        <v>16</v>
      </c>
      <c r="AF110" s="19">
        <f t="shared" si="11"/>
        <v>290.702</v>
      </c>
      <c r="AG110" s="19">
        <f t="shared" si="11"/>
        <v>0</v>
      </c>
      <c r="AH110" s="19">
        <f t="shared" si="11"/>
        <v>0</v>
      </c>
      <c r="AI110" s="19">
        <f t="shared" si="11"/>
        <v>0</v>
      </c>
      <c r="AJ110" s="19">
        <f t="shared" si="11"/>
        <v>0</v>
      </c>
      <c r="AK110" s="19">
        <f t="shared" si="11"/>
        <v>0</v>
      </c>
      <c r="AL110" s="19">
        <f t="shared" si="11"/>
        <v>0</v>
      </c>
      <c r="AM110" s="19">
        <f t="shared" si="11"/>
        <v>0</v>
      </c>
      <c r="AN110" s="19">
        <f t="shared" si="11"/>
        <v>0</v>
      </c>
      <c r="AO110" s="19">
        <f t="shared" si="11"/>
        <v>0</v>
      </c>
      <c r="AP110" s="19">
        <f t="shared" si="11"/>
        <v>0</v>
      </c>
      <c r="AQ110" s="19">
        <f t="shared" si="11"/>
        <v>448</v>
      </c>
      <c r="AR110" s="19">
        <f t="shared" si="11"/>
        <v>590.56000000000006</v>
      </c>
      <c r="AS110" s="19">
        <f t="shared" si="11"/>
        <v>0</v>
      </c>
      <c r="AT110" s="19">
        <f t="shared" si="11"/>
        <v>0</v>
      </c>
      <c r="AU110" s="19">
        <f t="shared" si="11"/>
        <v>0</v>
      </c>
      <c r="AV110" s="19">
        <f t="shared" si="11"/>
        <v>0</v>
      </c>
      <c r="AW110" s="19">
        <f t="shared" si="11"/>
        <v>142</v>
      </c>
      <c r="AX110" s="19">
        <f t="shared" si="11"/>
        <v>121.24299999999999</v>
      </c>
      <c r="AY110" s="19">
        <f t="shared" si="11"/>
        <v>0</v>
      </c>
      <c r="AZ110" s="19">
        <f t="shared" si="11"/>
        <v>0</v>
      </c>
      <c r="BA110" s="19">
        <f t="shared" si="11"/>
        <v>0</v>
      </c>
      <c r="BB110" s="19">
        <f t="shared" si="11"/>
        <v>0</v>
      </c>
      <c r="BC110" s="19">
        <f t="shared" si="11"/>
        <v>0</v>
      </c>
      <c r="BD110" s="19">
        <f t="shared" si="11"/>
        <v>0</v>
      </c>
      <c r="BE110" s="19">
        <f t="shared" si="11"/>
        <v>91.29000000000002</v>
      </c>
      <c r="BF110" s="24">
        <f>SUM(BF84:BF109)</f>
        <v>2383.5550000000003</v>
      </c>
      <c r="BG110" s="57">
        <f>SUM(BG84:BG109)</f>
        <v>0</v>
      </c>
      <c r="BH110" s="17" t="e">
        <f t="shared" si="10"/>
        <v>#DIV/0!</v>
      </c>
      <c r="BI110" s="71"/>
      <c r="BJ110" s="16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</row>
    <row r="111" spans="1:85" ht="21" customHeight="1">
      <c r="A111" s="14"/>
      <c r="B111" s="32" t="s">
        <v>56</v>
      </c>
      <c r="C111" s="33">
        <f t="shared" ref="C111:BE111" si="12">C110+C81+C52+C30</f>
        <v>246.3</v>
      </c>
      <c r="D111" s="27">
        <f t="shared" si="12"/>
        <v>120.76900000000001</v>
      </c>
      <c r="E111" s="33">
        <f t="shared" si="12"/>
        <v>2021</v>
      </c>
      <c r="F111" s="34">
        <f t="shared" si="12"/>
        <v>553.53499999999997</v>
      </c>
      <c r="G111" s="33">
        <f t="shared" si="12"/>
        <v>164.65</v>
      </c>
      <c r="H111" s="27">
        <f t="shared" si="12"/>
        <v>47.903999999999996</v>
      </c>
      <c r="I111" s="33" t="e">
        <f t="shared" si="12"/>
        <v>#VALUE!</v>
      </c>
      <c r="J111" s="27">
        <f t="shared" si="12"/>
        <v>2436.674</v>
      </c>
      <c r="K111" s="33">
        <f t="shared" si="12"/>
        <v>3</v>
      </c>
      <c r="L111" s="27">
        <f t="shared" si="12"/>
        <v>1.385</v>
      </c>
      <c r="M111" s="33">
        <f t="shared" si="12"/>
        <v>0</v>
      </c>
      <c r="N111" s="27">
        <f t="shared" si="12"/>
        <v>0</v>
      </c>
      <c r="O111" s="33">
        <f t="shared" si="12"/>
        <v>1</v>
      </c>
      <c r="P111" s="27">
        <f t="shared" si="12"/>
        <v>2.2799999999999998</v>
      </c>
      <c r="Q111" s="33">
        <f t="shared" si="12"/>
        <v>301.60000000000002</v>
      </c>
      <c r="R111" s="34">
        <f t="shared" si="12"/>
        <v>721.34100000000001</v>
      </c>
      <c r="S111" s="33">
        <f t="shared" si="12"/>
        <v>19</v>
      </c>
      <c r="T111" s="27">
        <f t="shared" si="12"/>
        <v>26.701000000000001</v>
      </c>
      <c r="U111" s="33">
        <f t="shared" si="12"/>
        <v>35</v>
      </c>
      <c r="V111" s="27">
        <f t="shared" si="12"/>
        <v>340.83600000000001</v>
      </c>
      <c r="W111" s="33">
        <f t="shared" si="12"/>
        <v>81</v>
      </c>
      <c r="X111" s="27">
        <f t="shared" si="12"/>
        <v>138.51300000000001</v>
      </c>
      <c r="Y111" s="33">
        <f t="shared" si="12"/>
        <v>35</v>
      </c>
      <c r="Z111" s="27">
        <f t="shared" si="12"/>
        <v>66.72</v>
      </c>
      <c r="AA111" s="33">
        <f t="shared" si="12"/>
        <v>71.87</v>
      </c>
      <c r="AB111" s="27">
        <f t="shared" si="12"/>
        <v>42.430999999999997</v>
      </c>
      <c r="AC111" s="33">
        <f t="shared" si="12"/>
        <v>1</v>
      </c>
      <c r="AD111" s="27">
        <f t="shared" si="12"/>
        <v>0.84</v>
      </c>
      <c r="AE111" s="33">
        <f t="shared" si="12"/>
        <v>16</v>
      </c>
      <c r="AF111" s="27">
        <f t="shared" si="12"/>
        <v>290.702</v>
      </c>
      <c r="AG111" s="33">
        <f t="shared" si="12"/>
        <v>5</v>
      </c>
      <c r="AH111" s="27">
        <f t="shared" si="12"/>
        <v>6.7839999999999998</v>
      </c>
      <c r="AI111" s="33">
        <f t="shared" si="12"/>
        <v>131</v>
      </c>
      <c r="AJ111" s="27">
        <f t="shared" si="12"/>
        <v>352.78799999999995</v>
      </c>
      <c r="AK111" s="33">
        <f t="shared" si="12"/>
        <v>192</v>
      </c>
      <c r="AL111" s="27">
        <f t="shared" si="12"/>
        <v>596.82800000000009</v>
      </c>
      <c r="AM111" s="33">
        <f t="shared" si="12"/>
        <v>54</v>
      </c>
      <c r="AN111" s="27">
        <f t="shared" si="12"/>
        <v>74.442999999999998</v>
      </c>
      <c r="AO111" s="33">
        <f t="shared" si="12"/>
        <v>2</v>
      </c>
      <c r="AP111" s="27">
        <f t="shared" si="12"/>
        <v>8.0380000000000003</v>
      </c>
      <c r="AQ111" s="33">
        <f t="shared" si="12"/>
        <v>1506</v>
      </c>
      <c r="AR111" s="27">
        <f t="shared" si="12"/>
        <v>2149.752</v>
      </c>
      <c r="AS111" s="33">
        <f t="shared" si="12"/>
        <v>0</v>
      </c>
      <c r="AT111" s="27">
        <f t="shared" si="12"/>
        <v>0</v>
      </c>
      <c r="AU111" s="33">
        <f t="shared" si="12"/>
        <v>8</v>
      </c>
      <c r="AV111" s="27">
        <f t="shared" si="12"/>
        <v>0.79300000000000004</v>
      </c>
      <c r="AW111" s="33">
        <f t="shared" si="12"/>
        <v>358</v>
      </c>
      <c r="AX111" s="27">
        <f t="shared" si="12"/>
        <v>289.25499999999994</v>
      </c>
      <c r="AY111" s="35">
        <f t="shared" si="12"/>
        <v>1</v>
      </c>
      <c r="AZ111" s="27">
        <f t="shared" si="12"/>
        <v>0.65</v>
      </c>
      <c r="BA111" s="27">
        <f t="shared" si="12"/>
        <v>0</v>
      </c>
      <c r="BB111" s="27">
        <f t="shared" si="12"/>
        <v>0</v>
      </c>
      <c r="BC111" s="27">
        <f t="shared" si="12"/>
        <v>0</v>
      </c>
      <c r="BD111" s="27">
        <f t="shared" si="12"/>
        <v>0</v>
      </c>
      <c r="BE111" s="27">
        <f t="shared" si="12"/>
        <v>533.60300000000007</v>
      </c>
      <c r="BF111" s="27">
        <f>BF110+BF81+BF52+BF30</f>
        <v>8803.5650000000005</v>
      </c>
      <c r="BG111" s="27">
        <f>BG110+BG81+BG52+BG30</f>
        <v>393.34500000000003</v>
      </c>
      <c r="BH111" s="17">
        <f t="shared" si="10"/>
        <v>2238.1281063697261</v>
      </c>
      <c r="BI111" s="71"/>
      <c r="BJ111" s="16"/>
    </row>
    <row r="112" spans="1:85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15748031496062992" right="0.15748031496062992" top="0.31496062992125984" bottom="0.31496062992125984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J113"/>
  <sheetViews>
    <sheetView zoomScale="89" zoomScaleNormal="89" workbookViewId="0">
      <pane xSplit="2" ySplit="3" topLeftCell="K100" activePane="bottomRight" state="frozen"/>
      <selection pane="topRight" activeCell="C1" sqref="C1"/>
      <selection pane="bottomLeft" activeCell="A4" sqref="A4"/>
      <selection pane="bottomRight" activeCell="BL108" sqref="BL108"/>
    </sheetView>
  </sheetViews>
  <sheetFormatPr defaultRowHeight="12.75"/>
  <cols>
    <col min="1" max="1" width="3" style="1" bestFit="1" customWidth="1"/>
    <col min="2" max="2" width="29" style="4" customWidth="1"/>
    <col min="3" max="3" width="4.5703125" style="1" customWidth="1"/>
    <col min="4" max="4" width="9" style="1" customWidth="1"/>
    <col min="5" max="5" width="7.5703125" style="1" customWidth="1"/>
    <col min="6" max="6" width="8.28515625" style="1" customWidth="1"/>
    <col min="7" max="7" width="5.85546875" style="1" customWidth="1"/>
    <col min="8" max="8" width="8.5703125" style="1" customWidth="1"/>
    <col min="9" max="9" width="6.28515625" style="1" customWidth="1"/>
    <col min="10" max="10" width="10.28515625" style="1" customWidth="1"/>
    <col min="11" max="11" width="4" style="1" customWidth="1"/>
    <col min="12" max="12" width="7" style="1" customWidth="1"/>
    <col min="13" max="13" width="4.42578125" style="1" customWidth="1"/>
    <col min="14" max="14" width="8.28515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10.85546875" style="1" customWidth="1"/>
    <col min="19" max="19" width="4.42578125" style="1" customWidth="1"/>
    <col min="20" max="20" width="8.85546875" style="1" customWidth="1"/>
    <col min="21" max="21" width="4.42578125" style="1" customWidth="1"/>
    <col min="22" max="22" width="9.5703125" style="1" customWidth="1"/>
    <col min="23" max="23" width="4.5703125" style="1" customWidth="1"/>
    <col min="24" max="24" width="9.5703125" style="1" customWidth="1"/>
    <col min="25" max="25" width="4.28515625" style="1" customWidth="1"/>
    <col min="26" max="26" width="8.710937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9.5703125" style="1" customWidth="1"/>
    <col min="33" max="33" width="5.28515625" style="1" customWidth="1"/>
    <col min="34" max="34" width="10.5703125" style="1" customWidth="1"/>
    <col min="35" max="35" width="5.7109375" style="1" customWidth="1"/>
    <col min="36" max="36" width="8.140625" style="1" customWidth="1"/>
    <col min="37" max="37" width="5.28515625" style="1" customWidth="1"/>
    <col min="38" max="38" width="9.7109375" style="1" customWidth="1"/>
    <col min="39" max="39" width="5.28515625" style="1" customWidth="1"/>
    <col min="40" max="40" width="9.42578125" style="1" customWidth="1"/>
    <col min="41" max="41" width="3.85546875" style="1" customWidth="1"/>
    <col min="42" max="42" width="10" style="1" customWidth="1"/>
    <col min="43" max="43" width="5.85546875" style="1" customWidth="1"/>
    <col min="44" max="44" width="9.5703125" style="1" customWidth="1"/>
    <col min="45" max="45" width="3.5703125" style="1" customWidth="1"/>
    <col min="46" max="46" width="7.7109375" style="1" customWidth="1"/>
    <col min="47" max="47" width="6.140625" style="1" customWidth="1"/>
    <col min="48" max="48" width="10.42578125" style="1" customWidth="1"/>
    <col min="49" max="49" width="6.42578125" style="1" customWidth="1"/>
    <col min="50" max="50" width="10.85546875" style="1" customWidth="1"/>
    <col min="51" max="51" width="7" style="1" customWidth="1"/>
    <col min="52" max="52" width="9.140625" style="1"/>
    <col min="53" max="53" width="5.85546875" style="1" customWidth="1"/>
    <col min="54" max="54" width="6" style="1" customWidth="1"/>
    <col min="55" max="55" width="8.42578125" style="1" customWidth="1"/>
    <col min="56" max="56" width="6.7109375" style="1" customWidth="1"/>
    <col min="57" max="57" width="9.5703125" style="1" customWidth="1"/>
    <col min="58" max="58" width="11.42578125" style="2" customWidth="1"/>
    <col min="59" max="59" width="9.140625" style="2"/>
    <col min="60" max="60" width="10.85546875" style="2" customWidth="1"/>
    <col min="61" max="62" width="5.42578125" style="40" customWidth="1"/>
    <col min="63" max="88" width="9.140625" style="40"/>
    <col min="89" max="16384" width="9.140625" style="3"/>
  </cols>
  <sheetData>
    <row r="1" spans="1:88" ht="13.5" thickBot="1"/>
    <row r="2" spans="1:88" s="9" customFormat="1" ht="61.5" customHeight="1">
      <c r="A2" s="7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100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 t="s">
        <v>98</v>
      </c>
      <c r="BD2" s="175"/>
      <c r="BE2" s="5" t="s">
        <v>59</v>
      </c>
      <c r="BF2" s="6" t="s">
        <v>60</v>
      </c>
      <c r="BG2" s="7" t="s">
        <v>207</v>
      </c>
      <c r="BH2" s="7" t="s">
        <v>206</v>
      </c>
      <c r="BI2" s="67" t="s">
        <v>62</v>
      </c>
      <c r="BJ2" s="8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88" s="9" customFormat="1" ht="20.25" customHeight="1" thickBot="1">
      <c r="A3" s="7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8"/>
      <c r="BJ3" s="68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88" s="18" customFormat="1" ht="20.25" customHeight="1">
      <c r="A4" s="13">
        <v>1</v>
      </c>
      <c r="B4" s="14" t="s">
        <v>33</v>
      </c>
      <c r="C4" s="45">
        <f>'6 мес'!C4+'3 кварт'!C4</f>
        <v>0</v>
      </c>
      <c r="D4" s="45">
        <f>'6 мес'!D4+'3 кварт'!D4</f>
        <v>0</v>
      </c>
      <c r="E4" s="45">
        <f>'6 мес'!E4+'3 кварт'!E4</f>
        <v>0</v>
      </c>
      <c r="F4" s="45">
        <f>'6 мес'!F4+'3 кварт'!F4</f>
        <v>0</v>
      </c>
      <c r="G4" s="45">
        <f>'6 мес'!G4+'3 кварт'!G4</f>
        <v>28</v>
      </c>
      <c r="H4" s="45">
        <f>'6 мес'!H4+'3 кварт'!H4</f>
        <v>2.863</v>
      </c>
      <c r="I4" s="45">
        <f>'6 мес'!I4+'3 кварт'!I4</f>
        <v>0</v>
      </c>
      <c r="J4" s="45">
        <f>'6 мес'!J4+'3 кварт'!J4</f>
        <v>0</v>
      </c>
      <c r="K4" s="45">
        <f>'6 мес'!K4+'3 кварт'!K4</f>
        <v>0</v>
      </c>
      <c r="L4" s="45">
        <f>'6 мес'!L4+'3 кварт'!L4</f>
        <v>0</v>
      </c>
      <c r="M4" s="45">
        <f>'6 мес'!M4+'3 кварт'!M4</f>
        <v>0</v>
      </c>
      <c r="N4" s="45">
        <f>'6 мес'!N4+'3 кварт'!N4</f>
        <v>0</v>
      </c>
      <c r="O4" s="45">
        <f>'6 мес'!O4+'3 кварт'!O4</f>
        <v>0</v>
      </c>
      <c r="P4" s="45">
        <f>'6 мес'!P4+'3 кварт'!P4</f>
        <v>0</v>
      </c>
      <c r="Q4" s="45">
        <f>'6 мес'!Q4+'3 кварт'!Q4</f>
        <v>0</v>
      </c>
      <c r="R4" s="45">
        <f>'6 мес'!R4+'3 кварт'!R4</f>
        <v>0</v>
      </c>
      <c r="S4" s="45">
        <f>'6 мес'!S4+'3 кварт'!S4</f>
        <v>0</v>
      </c>
      <c r="T4" s="45">
        <f>'6 мес'!T4+'3 кварт'!T4</f>
        <v>0</v>
      </c>
      <c r="U4" s="45">
        <f>'6 мес'!U4+'3 кварт'!U4</f>
        <v>0</v>
      </c>
      <c r="V4" s="45">
        <f>'6 мес'!V4+'3 кварт'!V4</f>
        <v>0</v>
      </c>
      <c r="W4" s="45">
        <f>'6 мес'!W4+'3 кварт'!W4</f>
        <v>3</v>
      </c>
      <c r="X4" s="45">
        <f>'6 мес'!X4+'3 кварт'!X4</f>
        <v>4.891</v>
      </c>
      <c r="Y4" s="45">
        <f>'6 мес'!Y4+'3 кварт'!Y4</f>
        <v>0</v>
      </c>
      <c r="Z4" s="45">
        <f>'6 мес'!Z4+'3 кварт'!Z4</f>
        <v>0</v>
      </c>
      <c r="AA4" s="45">
        <f>'6 мес'!AA4+'3 кварт'!AA4</f>
        <v>0</v>
      </c>
      <c r="AB4" s="45">
        <f>'6 мес'!AB4+'3 кварт'!AB4</f>
        <v>0</v>
      </c>
      <c r="AC4" s="45">
        <f>'6 мес'!AC4+'3 кварт'!AC4</f>
        <v>0</v>
      </c>
      <c r="AD4" s="45">
        <f>'6 мес'!AD4+'3 кварт'!AD4</f>
        <v>0</v>
      </c>
      <c r="AE4" s="45">
        <f>'6 мес'!AE4+'3 кварт'!AE4</f>
        <v>0</v>
      </c>
      <c r="AF4" s="45">
        <f>'6 мес'!AF4+'3 кварт'!AF4</f>
        <v>0</v>
      </c>
      <c r="AG4" s="45">
        <f>'6 мес'!AG4+'3 кварт'!AG4</f>
        <v>6</v>
      </c>
      <c r="AH4" s="45">
        <f>'6 мес'!AH4+'3 кварт'!AH4</f>
        <v>9.7270000000000003</v>
      </c>
      <c r="AI4" s="45">
        <f>'6 мес'!AI4+'3 кварт'!AI4</f>
        <v>4</v>
      </c>
      <c r="AJ4" s="45">
        <f>'6 мес'!AJ4+'3 кварт'!AJ4</f>
        <v>3.1429999999999998</v>
      </c>
      <c r="AK4" s="45">
        <f>'6 мес'!AK4+'3 кварт'!AK4</f>
        <v>0</v>
      </c>
      <c r="AL4" s="45">
        <f>'6 мес'!AL4+'3 кварт'!AL4</f>
        <v>0</v>
      </c>
      <c r="AM4" s="45">
        <f>'6 мес'!AM4+'3 кварт'!AM4</f>
        <v>93</v>
      </c>
      <c r="AN4" s="45">
        <f>'6 мес'!AN4+'3 кварт'!AN4</f>
        <v>111.42700000000001</v>
      </c>
      <c r="AO4" s="45">
        <f>'6 мес'!AO4+'3 кварт'!AO4</f>
        <v>0</v>
      </c>
      <c r="AP4" s="45">
        <f>'6 мес'!AP4+'3 кварт'!AP4</f>
        <v>0</v>
      </c>
      <c r="AQ4" s="45">
        <f>'6 мес'!AQ4+'3 кварт'!AQ4</f>
        <v>9</v>
      </c>
      <c r="AR4" s="45">
        <f>'6 мес'!AR4+'3 кварт'!AR4</f>
        <v>14.366</v>
      </c>
      <c r="AS4" s="45">
        <f>'6 мес'!AS4+'3 кварт'!AS4</f>
        <v>0</v>
      </c>
      <c r="AT4" s="45">
        <f>'6 мес'!AT4+'3 кварт'!AT4</f>
        <v>0</v>
      </c>
      <c r="AU4" s="45">
        <f>'6 мес'!AU4+'3 кварт'!AU4</f>
        <v>0</v>
      </c>
      <c r="AV4" s="45">
        <f>'6 мес'!AV4+'3 кварт'!AV4</f>
        <v>0</v>
      </c>
      <c r="AW4" s="45">
        <f>'6 мес'!AW4+'3 кварт'!AW4</f>
        <v>0</v>
      </c>
      <c r="AX4" s="45">
        <f>'6 мес'!AX4+'3 кварт'!AX4</f>
        <v>0</v>
      </c>
      <c r="AY4" s="45">
        <f>'6 мес'!AY4+'3 кварт'!AY4</f>
        <v>1</v>
      </c>
      <c r="AZ4" s="45">
        <f>'6 мес'!AZ4+'3 кварт'!AZ4</f>
        <v>0.73499999999999999</v>
      </c>
      <c r="BA4" s="45">
        <f>'6 мес'!BA4+'3 кварт'!BA4</f>
        <v>0</v>
      </c>
      <c r="BB4" s="45">
        <f>'6 мес'!BB4+'3 кварт'!BB4</f>
        <v>0</v>
      </c>
      <c r="BC4" s="45">
        <f>'6 мес'!BC4+'3 кварт'!BC4</f>
        <v>0</v>
      </c>
      <c r="BD4" s="45">
        <f>'6 мес'!BD4+'3 кварт'!BD4</f>
        <v>0</v>
      </c>
      <c r="BE4" s="45">
        <f>'6 мес'!BE4+'3 кварт'!BE4</f>
        <v>11.905000000000001</v>
      </c>
      <c r="BF4" s="46">
        <f>D4+F4+H4+J4+L4+N4+P4+R4+T4+V4+X4+Z4+AB4+AD4+AF4+AH4+AJ4+AL4+AN4+AP4+AR4+AT4+AV4+AX4+AZ4+BB4+BD4+BE4</f>
        <v>159.05700000000004</v>
      </c>
      <c r="BG4" s="45"/>
      <c r="BH4" s="17" t="e">
        <f>BF4*100/BG4</f>
        <v>#DIV/0!</v>
      </c>
      <c r="BI4" s="115">
        <v>36</v>
      </c>
      <c r="BJ4" s="16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</row>
    <row r="5" spans="1:88" s="18" customFormat="1" ht="20.25" customHeight="1">
      <c r="A5" s="13">
        <v>2</v>
      </c>
      <c r="B5" s="14" t="s">
        <v>34</v>
      </c>
      <c r="C5" s="45">
        <f>'6 мес'!C5+'3 кварт'!C5</f>
        <v>0</v>
      </c>
      <c r="D5" s="45">
        <f>'6 мес'!D5+'3 кварт'!D5</f>
        <v>0</v>
      </c>
      <c r="E5" s="45">
        <f>'6 мес'!E5+'3 кварт'!E5</f>
        <v>0</v>
      </c>
      <c r="F5" s="45">
        <f>'6 мес'!F5+'3 кварт'!F5</f>
        <v>0</v>
      </c>
      <c r="G5" s="45">
        <f>'6 мес'!G5+'3 кварт'!G5</f>
        <v>0</v>
      </c>
      <c r="H5" s="45">
        <f>'6 мес'!H5+'3 кварт'!H5</f>
        <v>0</v>
      </c>
      <c r="I5" s="45">
        <f>'6 мес'!I5+'3 кварт'!I5</f>
        <v>1</v>
      </c>
      <c r="J5" s="45">
        <f>'6 мес'!J5+'3 кварт'!J5</f>
        <v>84.3</v>
      </c>
      <c r="K5" s="45">
        <f>'6 мес'!K5+'3 кварт'!K5</f>
        <v>0</v>
      </c>
      <c r="L5" s="45">
        <f>'6 мес'!L5+'3 кварт'!L5</f>
        <v>0</v>
      </c>
      <c r="M5" s="45">
        <f>'6 мес'!M5+'3 кварт'!M5</f>
        <v>0</v>
      </c>
      <c r="N5" s="45">
        <f>'6 мес'!N5+'3 кварт'!N5</f>
        <v>0</v>
      </c>
      <c r="O5" s="45">
        <f>'6 мес'!O5+'3 кварт'!O5</f>
        <v>0</v>
      </c>
      <c r="P5" s="45">
        <f>'6 мес'!P5+'3 кварт'!P5</f>
        <v>0</v>
      </c>
      <c r="Q5" s="45">
        <f>'6 мес'!Q5+'3 кварт'!Q5</f>
        <v>0</v>
      </c>
      <c r="R5" s="45">
        <f>'6 мес'!R5+'3 кварт'!R5</f>
        <v>0</v>
      </c>
      <c r="S5" s="45">
        <f>'6 мес'!S5+'3 кварт'!S5</f>
        <v>0</v>
      </c>
      <c r="T5" s="45">
        <f>'6 мес'!T5+'3 кварт'!T5</f>
        <v>0</v>
      </c>
      <c r="U5" s="45">
        <f>'6 мес'!U5+'3 кварт'!U5</f>
        <v>0</v>
      </c>
      <c r="V5" s="45">
        <f>'6 мес'!V5+'3 кварт'!V5</f>
        <v>0</v>
      </c>
      <c r="W5" s="45">
        <f>'6 мес'!W5+'3 кварт'!W5</f>
        <v>0</v>
      </c>
      <c r="X5" s="45">
        <f>'6 мес'!X5+'3 кварт'!X5</f>
        <v>0</v>
      </c>
      <c r="Y5" s="45">
        <f>'6 мес'!Y5+'3 кварт'!Y5</f>
        <v>0</v>
      </c>
      <c r="Z5" s="45">
        <f>'6 мес'!Z5+'3 кварт'!Z5</f>
        <v>0</v>
      </c>
      <c r="AA5" s="45">
        <f>'6 мес'!AA5+'3 кварт'!AA5</f>
        <v>0</v>
      </c>
      <c r="AB5" s="45">
        <f>'6 мес'!AB5+'3 кварт'!AB5</f>
        <v>0</v>
      </c>
      <c r="AC5" s="45">
        <f>'6 мес'!AC5+'3 кварт'!AC5</f>
        <v>0</v>
      </c>
      <c r="AD5" s="45">
        <f>'6 мес'!AD5+'3 кварт'!AD5</f>
        <v>0</v>
      </c>
      <c r="AE5" s="45">
        <f>'6 мес'!AE5+'3 кварт'!AE5</f>
        <v>0</v>
      </c>
      <c r="AF5" s="45">
        <f>'6 мес'!AF5+'3 кварт'!AF5</f>
        <v>0</v>
      </c>
      <c r="AG5" s="45">
        <f>'6 мес'!AG5+'3 кварт'!AG5</f>
        <v>0</v>
      </c>
      <c r="AH5" s="45">
        <f>'6 мес'!AH5+'3 кварт'!AH5</f>
        <v>0</v>
      </c>
      <c r="AI5" s="45">
        <f>'6 мес'!AI5+'3 кварт'!AI5</f>
        <v>0</v>
      </c>
      <c r="AJ5" s="45">
        <f>'6 мес'!AJ5+'3 кварт'!AJ5</f>
        <v>0</v>
      </c>
      <c r="AK5" s="45">
        <f>'6 мес'!AK5+'3 кварт'!AK5</f>
        <v>0</v>
      </c>
      <c r="AL5" s="45">
        <f>'6 мес'!AL5+'3 кварт'!AL5</f>
        <v>0</v>
      </c>
      <c r="AM5" s="45">
        <f>'6 мес'!AM5+'3 кварт'!AM5</f>
        <v>0</v>
      </c>
      <c r="AN5" s="45">
        <f>'6 мес'!AN5+'3 кварт'!AN5</f>
        <v>0</v>
      </c>
      <c r="AO5" s="45">
        <f>'6 мес'!AO5+'3 кварт'!AO5</f>
        <v>1</v>
      </c>
      <c r="AP5" s="45">
        <f>'6 мес'!AP5+'3 кварт'!AP5</f>
        <v>2.9249999999999998</v>
      </c>
      <c r="AQ5" s="45">
        <f>'6 мес'!AQ5+'3 кварт'!AQ5</f>
        <v>11</v>
      </c>
      <c r="AR5" s="45">
        <f>'6 мес'!AR5+'3 кварт'!AR5</f>
        <v>18.830000000000002</v>
      </c>
      <c r="AS5" s="45">
        <f>'6 мес'!AS5+'3 кварт'!AS5</f>
        <v>0</v>
      </c>
      <c r="AT5" s="45">
        <f>'6 мес'!AT5+'3 кварт'!AT5</f>
        <v>0</v>
      </c>
      <c r="AU5" s="45">
        <f>'6 мес'!AU5+'3 кварт'!AU5</f>
        <v>0</v>
      </c>
      <c r="AV5" s="45">
        <f>'6 мес'!AV5+'3 кварт'!AV5</f>
        <v>0</v>
      </c>
      <c r="AW5" s="45">
        <f>'6 мес'!AW5+'3 кварт'!AW5</f>
        <v>18</v>
      </c>
      <c r="AX5" s="45">
        <f>'6 мес'!AX5+'3 кварт'!AX5</f>
        <v>12.638000000000002</v>
      </c>
      <c r="AY5" s="45">
        <f>'6 мес'!AY5+'3 кварт'!AY5</f>
        <v>1</v>
      </c>
      <c r="AZ5" s="45">
        <f>'6 мес'!AZ5+'3 кварт'!AZ5</f>
        <v>0.746</v>
      </c>
      <c r="BA5" s="45">
        <f>'6 мес'!BA5+'3 кварт'!BA5</f>
        <v>0</v>
      </c>
      <c r="BB5" s="45">
        <f>'6 мес'!BB5+'3 кварт'!BB5</f>
        <v>0</v>
      </c>
      <c r="BC5" s="45">
        <f>'6 мес'!BC5+'3 кварт'!BC5</f>
        <v>0</v>
      </c>
      <c r="BD5" s="45">
        <f>'6 мес'!BD5+'3 кварт'!BD5</f>
        <v>0</v>
      </c>
      <c r="BE5" s="45">
        <f>'6 мес'!BE5+'3 кварт'!BE5</f>
        <v>0.69099999999999995</v>
      </c>
      <c r="BF5" s="46">
        <f>D5+F5+H5+J5+L5+N5+P5+R5+T5+V5+X5+Z5+AB5+AD5+AF5+AH5+AJ5+AL5+AN5+AP5+AR5+AT5+AV5+AX5+AZ5+BB5+BD5+BE5</f>
        <v>120.13</v>
      </c>
      <c r="BG5" s="45"/>
      <c r="BH5" s="17" t="e">
        <f t="shared" ref="BH5:BH30" si="0">BF5*100/BG5</f>
        <v>#DIV/0!</v>
      </c>
      <c r="BI5" s="115">
        <v>38</v>
      </c>
      <c r="BJ5" s="16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</row>
    <row r="6" spans="1:88" s="18" customFormat="1" ht="20.25" customHeight="1">
      <c r="A6" s="13">
        <v>3</v>
      </c>
      <c r="B6" s="14" t="s">
        <v>37</v>
      </c>
      <c r="C6" s="45">
        <f>'6 мес'!C6+'3 кварт'!C6</f>
        <v>0</v>
      </c>
      <c r="D6" s="45">
        <f>'6 мес'!D6+'3 кварт'!D6</f>
        <v>0</v>
      </c>
      <c r="E6" s="45">
        <f>'6 мес'!E6+'3 кварт'!E6</f>
        <v>0</v>
      </c>
      <c r="F6" s="45">
        <f>'6 мес'!F6+'3 кварт'!F6</f>
        <v>0</v>
      </c>
      <c r="G6" s="45">
        <f>'6 мес'!G6+'3 кварт'!G6</f>
        <v>28</v>
      </c>
      <c r="H6" s="45">
        <f>'6 мес'!H6+'3 кварт'!H6</f>
        <v>2.863</v>
      </c>
      <c r="I6" s="45">
        <f>'6 мес'!I6+'3 кварт'!I6</f>
        <v>0</v>
      </c>
      <c r="J6" s="45">
        <f>'6 мес'!J6+'3 кварт'!J6</f>
        <v>0</v>
      </c>
      <c r="K6" s="45">
        <f>'6 мес'!K6+'3 кварт'!K6</f>
        <v>0</v>
      </c>
      <c r="L6" s="45">
        <f>'6 мес'!L6+'3 кварт'!L6</f>
        <v>0</v>
      </c>
      <c r="M6" s="45">
        <f>'6 мес'!M6+'3 кварт'!M6</f>
        <v>0</v>
      </c>
      <c r="N6" s="45">
        <f>'6 мес'!N6+'3 кварт'!N6</f>
        <v>0</v>
      </c>
      <c r="O6" s="45">
        <f>'6 мес'!O6+'3 кварт'!O6</f>
        <v>0</v>
      </c>
      <c r="P6" s="45">
        <f>'6 мес'!P6+'3 кварт'!P6</f>
        <v>0</v>
      </c>
      <c r="Q6" s="45">
        <f>'6 мес'!Q6+'3 кварт'!Q6</f>
        <v>0</v>
      </c>
      <c r="R6" s="45">
        <f>'6 мес'!R6+'3 кварт'!R6</f>
        <v>0</v>
      </c>
      <c r="S6" s="45">
        <f>'6 мес'!S6+'3 кварт'!S6</f>
        <v>0</v>
      </c>
      <c r="T6" s="45">
        <f>'6 мес'!T6+'3 кварт'!T6</f>
        <v>0</v>
      </c>
      <c r="U6" s="45">
        <f>'6 мес'!U6+'3 кварт'!U6</f>
        <v>0</v>
      </c>
      <c r="V6" s="45">
        <f>'6 мес'!V6+'3 кварт'!V6</f>
        <v>0</v>
      </c>
      <c r="W6" s="45">
        <f>'6 мес'!W6+'3 кварт'!W6</f>
        <v>0</v>
      </c>
      <c r="X6" s="45">
        <f>'6 мес'!X6+'3 кварт'!X6</f>
        <v>0</v>
      </c>
      <c r="Y6" s="45">
        <f>'6 мес'!Y6+'3 кварт'!Y6</f>
        <v>0</v>
      </c>
      <c r="Z6" s="45">
        <f>'6 мес'!Z6+'3 кварт'!Z6</f>
        <v>0</v>
      </c>
      <c r="AA6" s="45">
        <f>'6 мес'!AA6+'3 кварт'!AA6</f>
        <v>0</v>
      </c>
      <c r="AB6" s="45">
        <f>'6 мес'!AB6+'3 кварт'!AB6</f>
        <v>0</v>
      </c>
      <c r="AC6" s="45">
        <f>'6 мес'!AC6+'3 кварт'!AC6</f>
        <v>0</v>
      </c>
      <c r="AD6" s="45">
        <f>'6 мес'!AD6+'3 кварт'!AD6</f>
        <v>0</v>
      </c>
      <c r="AE6" s="45">
        <f>'6 мес'!AE6+'3 кварт'!AE6</f>
        <v>0</v>
      </c>
      <c r="AF6" s="45">
        <f>'6 мес'!AF6+'3 кварт'!AF6</f>
        <v>0</v>
      </c>
      <c r="AG6" s="45">
        <f>'6 мес'!AG6+'3 кварт'!AG6</f>
        <v>0</v>
      </c>
      <c r="AH6" s="45">
        <f>'6 мес'!AH6+'3 кварт'!AH6</f>
        <v>0</v>
      </c>
      <c r="AI6" s="45">
        <f>'6 мес'!AI6+'3 кварт'!AI6</f>
        <v>0</v>
      </c>
      <c r="AJ6" s="45">
        <f>'6 мес'!AJ6+'3 кварт'!AJ6</f>
        <v>0</v>
      </c>
      <c r="AK6" s="45">
        <f>'6 мес'!AK6+'3 кварт'!AK6</f>
        <v>0</v>
      </c>
      <c r="AL6" s="45">
        <f>'6 мес'!AL6+'3 кварт'!AL6</f>
        <v>0</v>
      </c>
      <c r="AM6" s="45">
        <f>'6 мес'!AM6+'3 кварт'!AM6</f>
        <v>0</v>
      </c>
      <c r="AN6" s="45">
        <f>'6 мес'!AN6+'3 кварт'!AN6</f>
        <v>0</v>
      </c>
      <c r="AO6" s="45">
        <f>'6 мес'!AO6+'3 кварт'!AO6</f>
        <v>0</v>
      </c>
      <c r="AP6" s="45">
        <f>'6 мес'!AP6+'3 кварт'!AP6</f>
        <v>0</v>
      </c>
      <c r="AQ6" s="45">
        <f>'6 мес'!AQ6+'3 кварт'!AQ6</f>
        <v>6</v>
      </c>
      <c r="AR6" s="45">
        <f>'6 мес'!AR6+'3 кварт'!AR6</f>
        <v>11.513999999999999</v>
      </c>
      <c r="AS6" s="45">
        <f>'6 мес'!AS6+'3 кварт'!AS6</f>
        <v>0</v>
      </c>
      <c r="AT6" s="45">
        <f>'6 мес'!AT6+'3 кварт'!AT6</f>
        <v>0</v>
      </c>
      <c r="AU6" s="45">
        <f>'6 мес'!AU6+'3 кварт'!AU6</f>
        <v>0</v>
      </c>
      <c r="AV6" s="45">
        <f>'6 мес'!AV6+'3 кварт'!AV6</f>
        <v>0</v>
      </c>
      <c r="AW6" s="45">
        <f>'6 мес'!AW6+'3 кварт'!AW6</f>
        <v>15</v>
      </c>
      <c r="AX6" s="45">
        <f>'6 мес'!AX6+'3 кварт'!AX6</f>
        <v>9.43</v>
      </c>
      <c r="AY6" s="45">
        <f>'6 мес'!AY6+'3 кварт'!AY6</f>
        <v>0</v>
      </c>
      <c r="AZ6" s="45">
        <f>'6 мес'!AZ6+'3 кварт'!AZ6</f>
        <v>0</v>
      </c>
      <c r="BA6" s="45">
        <f>'6 мес'!BA6+'3 кварт'!BA6</f>
        <v>0</v>
      </c>
      <c r="BB6" s="45">
        <f>'6 мес'!BB6+'3 кварт'!BB6</f>
        <v>0</v>
      </c>
      <c r="BC6" s="45">
        <f>'6 мес'!BC6+'3 кварт'!BC6</f>
        <v>0</v>
      </c>
      <c r="BD6" s="45">
        <f>'6 мес'!BD6+'3 кварт'!BD6</f>
        <v>0</v>
      </c>
      <c r="BE6" s="45">
        <f>'6 мес'!BE6+'3 кварт'!BE6</f>
        <v>1.369</v>
      </c>
      <c r="BF6" s="46">
        <f t="shared" ref="BF6:BF70" si="1">D6+F6+H6+J6+L6+N6+P6+R6+T6+V6+X6+Z6+AB6+AD6+AF6+AH6+AJ6+AL6+AN6+AP6+AR6+AT6+AV6+AX6+AZ6+BB6+BD6+BE6</f>
        <v>25.175999999999998</v>
      </c>
      <c r="BG6" s="45"/>
      <c r="BH6" s="17" t="e">
        <f t="shared" si="0"/>
        <v>#DIV/0!</v>
      </c>
      <c r="BI6" s="115">
        <v>40</v>
      </c>
      <c r="BJ6" s="16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</row>
    <row r="7" spans="1:88" s="18" customFormat="1" ht="20.25" customHeight="1">
      <c r="A7" s="13">
        <v>4</v>
      </c>
      <c r="B7" s="14" t="s">
        <v>38</v>
      </c>
      <c r="C7" s="45">
        <f>'6 мес'!C7+'3 кварт'!C7</f>
        <v>0</v>
      </c>
      <c r="D7" s="45">
        <f>'6 мес'!D7+'3 кварт'!D7</f>
        <v>0</v>
      </c>
      <c r="E7" s="45">
        <f>'6 мес'!E7+'3 кварт'!E7</f>
        <v>0</v>
      </c>
      <c r="F7" s="45">
        <f>'6 мес'!F7+'3 кварт'!F7</f>
        <v>0</v>
      </c>
      <c r="G7" s="45">
        <f>'6 мес'!G7+'3 кварт'!G7</f>
        <v>52.17</v>
      </c>
      <c r="H7" s="45">
        <f>'6 мес'!H7+'3 кварт'!H7</f>
        <v>5.335</v>
      </c>
      <c r="I7" s="45">
        <f>'6 мес'!I7+'3 кварт'!I7</f>
        <v>0</v>
      </c>
      <c r="J7" s="45">
        <f>'6 мес'!J7+'3 кварт'!J7</f>
        <v>0</v>
      </c>
      <c r="K7" s="45">
        <f>'6 мес'!K7+'3 кварт'!K7</f>
        <v>0</v>
      </c>
      <c r="L7" s="45">
        <f>'6 мес'!L7+'3 кварт'!L7</f>
        <v>0</v>
      </c>
      <c r="M7" s="45">
        <f>'6 мес'!M7+'3 кварт'!M7</f>
        <v>0</v>
      </c>
      <c r="N7" s="45">
        <f>'6 мес'!N7+'3 кварт'!N7</f>
        <v>0</v>
      </c>
      <c r="O7" s="45">
        <f>'6 мес'!O7+'3 кварт'!O7</f>
        <v>0</v>
      </c>
      <c r="P7" s="45">
        <f>'6 мес'!P7+'3 кварт'!P7</f>
        <v>0</v>
      </c>
      <c r="Q7" s="45">
        <f>'6 мес'!Q7+'3 кварт'!Q7</f>
        <v>0</v>
      </c>
      <c r="R7" s="45">
        <f>'6 мес'!R7+'3 кварт'!R7</f>
        <v>0</v>
      </c>
      <c r="S7" s="45">
        <f>'6 мес'!S7+'3 кварт'!S7</f>
        <v>0</v>
      </c>
      <c r="T7" s="45">
        <f>'6 мес'!T7+'3 кварт'!T7</f>
        <v>0</v>
      </c>
      <c r="U7" s="45">
        <f>'6 мес'!U7+'3 кварт'!U7</f>
        <v>0</v>
      </c>
      <c r="V7" s="45">
        <f>'6 мес'!V7+'3 кварт'!V7</f>
        <v>0</v>
      </c>
      <c r="W7" s="45">
        <f>'6 мес'!W7+'3 кварт'!W7</f>
        <v>0</v>
      </c>
      <c r="X7" s="45">
        <f>'6 мес'!X7+'3 кварт'!X7</f>
        <v>0</v>
      </c>
      <c r="Y7" s="45">
        <f>'6 мес'!Y7+'3 кварт'!Y7</f>
        <v>0</v>
      </c>
      <c r="Z7" s="45">
        <f>'6 мес'!Z7+'3 кварт'!Z7</f>
        <v>0</v>
      </c>
      <c r="AA7" s="45">
        <f>'6 мес'!AA7+'3 кварт'!AA7</f>
        <v>0</v>
      </c>
      <c r="AB7" s="45">
        <f>'6 мес'!AB7+'3 кварт'!AB7</f>
        <v>0</v>
      </c>
      <c r="AC7" s="45">
        <f>'6 мес'!AC7+'3 кварт'!AC7</f>
        <v>0</v>
      </c>
      <c r="AD7" s="45">
        <f>'6 мес'!AD7+'3 кварт'!AD7</f>
        <v>0</v>
      </c>
      <c r="AE7" s="45">
        <f>'6 мес'!AE7+'3 кварт'!AE7</f>
        <v>0</v>
      </c>
      <c r="AF7" s="45">
        <f>'6 мес'!AF7+'3 кварт'!AF7</f>
        <v>0</v>
      </c>
      <c r="AG7" s="45">
        <f>'6 мес'!AG7+'3 кварт'!AG7</f>
        <v>0</v>
      </c>
      <c r="AH7" s="45">
        <f>'6 мес'!AH7+'3 кварт'!AH7</f>
        <v>0</v>
      </c>
      <c r="AI7" s="45">
        <f>'6 мес'!AI7+'3 кварт'!AI7</f>
        <v>0</v>
      </c>
      <c r="AJ7" s="45">
        <f>'6 мес'!AJ7+'3 кварт'!AJ7</f>
        <v>0</v>
      </c>
      <c r="AK7" s="45">
        <f>'6 мес'!AK7+'3 кварт'!AK7</f>
        <v>0</v>
      </c>
      <c r="AL7" s="45">
        <f>'6 мес'!AL7+'3 кварт'!AL7</f>
        <v>0</v>
      </c>
      <c r="AM7" s="45">
        <f>'6 мес'!AM7+'3 кварт'!AM7</f>
        <v>85</v>
      </c>
      <c r="AN7" s="45">
        <f>'6 мес'!AN7+'3 кварт'!AN7</f>
        <v>129.45500000000001</v>
      </c>
      <c r="AO7" s="45">
        <f>'6 мес'!AO7+'3 кварт'!AO7</f>
        <v>0</v>
      </c>
      <c r="AP7" s="45">
        <f>'6 мес'!AP7+'3 кварт'!AP7</f>
        <v>0</v>
      </c>
      <c r="AQ7" s="45">
        <f>'6 мес'!AQ7+'3 кварт'!AQ7</f>
        <v>7</v>
      </c>
      <c r="AR7" s="45">
        <f>'6 мес'!AR7+'3 кварт'!AR7</f>
        <v>12.154</v>
      </c>
      <c r="AS7" s="45">
        <f>'6 мес'!AS7+'3 кварт'!AS7</f>
        <v>0</v>
      </c>
      <c r="AT7" s="45">
        <f>'6 мес'!AT7+'3 кварт'!AT7</f>
        <v>0</v>
      </c>
      <c r="AU7" s="45">
        <f>'6 мес'!AU7+'3 кварт'!AU7</f>
        <v>0</v>
      </c>
      <c r="AV7" s="45">
        <f>'6 мес'!AV7+'3 кварт'!AV7</f>
        <v>0</v>
      </c>
      <c r="AW7" s="45">
        <f>'6 мес'!AW7+'3 кварт'!AW7</f>
        <v>11</v>
      </c>
      <c r="AX7" s="45">
        <f>'6 мес'!AX7+'3 кварт'!AX7</f>
        <v>7.0519999999999996</v>
      </c>
      <c r="AY7" s="45">
        <f>'6 мес'!AY7+'3 кварт'!AY7</f>
        <v>0</v>
      </c>
      <c r="AZ7" s="45">
        <f>'6 мес'!AZ7+'3 кварт'!AZ7</f>
        <v>0</v>
      </c>
      <c r="BA7" s="45">
        <f>'6 мес'!BA7+'3 кварт'!BA7</f>
        <v>0</v>
      </c>
      <c r="BB7" s="45">
        <f>'6 мес'!BB7+'3 кварт'!BB7</f>
        <v>0</v>
      </c>
      <c r="BC7" s="45">
        <f>'6 мес'!BC7+'3 кварт'!BC7</f>
        <v>0</v>
      </c>
      <c r="BD7" s="45">
        <f>'6 мес'!BD7+'3 кварт'!BD7</f>
        <v>0</v>
      </c>
      <c r="BE7" s="45">
        <f>'6 мес'!BE7+'3 кварт'!BE7</f>
        <v>3.2130000000000001</v>
      </c>
      <c r="BF7" s="46">
        <f t="shared" si="1"/>
        <v>157.209</v>
      </c>
      <c r="BG7" s="45"/>
      <c r="BH7" s="17" t="e">
        <f t="shared" si="0"/>
        <v>#DIV/0!</v>
      </c>
      <c r="BI7" s="115">
        <v>42</v>
      </c>
      <c r="BJ7" s="16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</row>
    <row r="8" spans="1:88" s="18" customFormat="1" ht="20.25" customHeight="1">
      <c r="A8" s="13">
        <v>5</v>
      </c>
      <c r="B8" s="14" t="s">
        <v>39</v>
      </c>
      <c r="C8" s="45">
        <f>'6 мес'!C8+'3 кварт'!C8</f>
        <v>0</v>
      </c>
      <c r="D8" s="45">
        <f>'6 мес'!D8+'3 кварт'!D8</f>
        <v>0</v>
      </c>
      <c r="E8" s="45">
        <f>'6 мес'!E8+'3 кварт'!E8</f>
        <v>29</v>
      </c>
      <c r="F8" s="45">
        <f>'6 мес'!F8+'3 кварт'!F8</f>
        <v>7.25</v>
      </c>
      <c r="G8" s="45">
        <f>'6 мес'!G8+'3 кварт'!G8</f>
        <v>0</v>
      </c>
      <c r="H8" s="45">
        <f>'6 мес'!H8+'3 кварт'!H8</f>
        <v>0</v>
      </c>
      <c r="I8" s="45">
        <f>'6 мес'!I8+'3 кварт'!I8</f>
        <v>0</v>
      </c>
      <c r="J8" s="45">
        <f>'6 мес'!J8+'3 кварт'!J8</f>
        <v>0</v>
      </c>
      <c r="K8" s="45">
        <f>'6 мес'!K8+'3 кварт'!K8</f>
        <v>0</v>
      </c>
      <c r="L8" s="45">
        <f>'6 мес'!L8+'3 кварт'!L8</f>
        <v>0</v>
      </c>
      <c r="M8" s="45">
        <f>'6 мес'!M8+'3 кварт'!M8</f>
        <v>0</v>
      </c>
      <c r="N8" s="45">
        <f>'6 мес'!N8+'3 кварт'!N8</f>
        <v>0</v>
      </c>
      <c r="O8" s="45">
        <f>'6 мес'!O8+'3 кварт'!O8</f>
        <v>0</v>
      </c>
      <c r="P8" s="45">
        <f>'6 мес'!P8+'3 кварт'!P8</f>
        <v>0</v>
      </c>
      <c r="Q8" s="45">
        <f>'6 мес'!Q8+'3 кварт'!Q8</f>
        <v>0</v>
      </c>
      <c r="R8" s="45">
        <f>'6 мес'!R8+'3 кварт'!R8</f>
        <v>0</v>
      </c>
      <c r="S8" s="45">
        <f>'6 мес'!S8+'3 кварт'!S8</f>
        <v>0</v>
      </c>
      <c r="T8" s="45">
        <f>'6 мес'!T8+'3 кварт'!T8</f>
        <v>0</v>
      </c>
      <c r="U8" s="45">
        <f>'6 мес'!U8+'3 кварт'!U8</f>
        <v>0</v>
      </c>
      <c r="V8" s="45">
        <f>'6 мес'!V8+'3 кварт'!V8</f>
        <v>0</v>
      </c>
      <c r="W8" s="45">
        <f>'6 мес'!W8+'3 кварт'!W8</f>
        <v>0</v>
      </c>
      <c r="X8" s="45">
        <f>'6 мес'!X8+'3 кварт'!X8</f>
        <v>0</v>
      </c>
      <c r="Y8" s="45">
        <f>'6 мес'!Y8+'3 кварт'!Y8</f>
        <v>0</v>
      </c>
      <c r="Z8" s="45">
        <f>'6 мес'!Z8+'3 кварт'!Z8</f>
        <v>0</v>
      </c>
      <c r="AA8" s="45">
        <f>'6 мес'!AA8+'3 кварт'!AA8</f>
        <v>0</v>
      </c>
      <c r="AB8" s="45">
        <f>'6 мес'!AB8+'3 кварт'!AB8</f>
        <v>0</v>
      </c>
      <c r="AC8" s="45">
        <f>'6 мес'!AC8+'3 кварт'!AC8</f>
        <v>0</v>
      </c>
      <c r="AD8" s="45">
        <f>'6 мес'!AD8+'3 кварт'!AD8</f>
        <v>0</v>
      </c>
      <c r="AE8" s="45">
        <f>'6 мес'!AE8+'3 кварт'!AE8</f>
        <v>0</v>
      </c>
      <c r="AF8" s="45">
        <f>'6 мес'!AF8+'3 кварт'!AF8</f>
        <v>0</v>
      </c>
      <c r="AG8" s="45">
        <f>'6 мес'!AG8+'3 кварт'!AG8</f>
        <v>0</v>
      </c>
      <c r="AH8" s="45">
        <f>'6 мес'!AH8+'3 кварт'!AH8</f>
        <v>0</v>
      </c>
      <c r="AI8" s="45">
        <f>'6 мес'!AI8+'3 кварт'!AI8</f>
        <v>0</v>
      </c>
      <c r="AJ8" s="45">
        <f>'6 мес'!AJ8+'3 кварт'!AJ8</f>
        <v>0</v>
      </c>
      <c r="AK8" s="45">
        <f>'6 мес'!AK8+'3 кварт'!AK8</f>
        <v>57</v>
      </c>
      <c r="AL8" s="45">
        <f>'6 мес'!AL8+'3 кварт'!AL8</f>
        <v>263.16800000000001</v>
      </c>
      <c r="AM8" s="45">
        <f>'6 мес'!AM8+'3 кварт'!AM8</f>
        <v>0</v>
      </c>
      <c r="AN8" s="45">
        <f>'6 мес'!AN8+'3 кварт'!AN8</f>
        <v>0</v>
      </c>
      <c r="AO8" s="45">
        <f>'6 мес'!AO8+'3 кварт'!AO8</f>
        <v>0</v>
      </c>
      <c r="AP8" s="45">
        <f>'6 мес'!AP8+'3 кварт'!AP8</f>
        <v>0</v>
      </c>
      <c r="AQ8" s="45">
        <f>'6 мес'!AQ8+'3 кварт'!AQ8</f>
        <v>8</v>
      </c>
      <c r="AR8" s="45">
        <f>'6 мес'!AR8+'3 кварт'!AR8</f>
        <v>16.868000000000002</v>
      </c>
      <c r="AS8" s="45">
        <f>'6 мес'!AS8+'3 кварт'!AS8</f>
        <v>0</v>
      </c>
      <c r="AT8" s="45">
        <f>'6 мес'!AT8+'3 кварт'!AT8</f>
        <v>0</v>
      </c>
      <c r="AU8" s="45">
        <f>'6 мес'!AU8+'3 кварт'!AU8</f>
        <v>0</v>
      </c>
      <c r="AV8" s="45">
        <f>'6 мес'!AV8+'3 кварт'!AV8</f>
        <v>0</v>
      </c>
      <c r="AW8" s="45">
        <f>'6 мес'!AW8+'3 кварт'!AW8</f>
        <v>0</v>
      </c>
      <c r="AX8" s="45">
        <f>'6 мес'!AX8+'3 кварт'!AX8</f>
        <v>0</v>
      </c>
      <c r="AY8" s="45">
        <f>'6 мес'!AY8+'3 кварт'!AY8</f>
        <v>0</v>
      </c>
      <c r="AZ8" s="45">
        <f>'6 мес'!AZ8+'3 кварт'!AZ8</f>
        <v>0</v>
      </c>
      <c r="BA8" s="45">
        <f>'6 мес'!BA8+'3 кварт'!BA8</f>
        <v>0</v>
      </c>
      <c r="BB8" s="45">
        <f>'6 мес'!BB8+'3 кварт'!BB8</f>
        <v>0</v>
      </c>
      <c r="BC8" s="45">
        <f>'6 мес'!BC8+'3 кварт'!BC8</f>
        <v>0</v>
      </c>
      <c r="BD8" s="45">
        <f>'6 мес'!BD8+'3 кварт'!BD8</f>
        <v>0</v>
      </c>
      <c r="BE8" s="45">
        <f>'6 мес'!BE8+'3 кварт'!BE8</f>
        <v>7.7750000000000004</v>
      </c>
      <c r="BF8" s="46">
        <f t="shared" si="1"/>
        <v>295.06099999999998</v>
      </c>
      <c r="BG8" s="45"/>
      <c r="BH8" s="17" t="e">
        <f t="shared" si="0"/>
        <v>#DIV/0!</v>
      </c>
      <c r="BI8" s="115">
        <v>44</v>
      </c>
      <c r="BJ8" s="16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</row>
    <row r="9" spans="1:88" s="18" customFormat="1" ht="20.25" customHeight="1">
      <c r="A9" s="13">
        <v>6</v>
      </c>
      <c r="B9" s="14" t="s">
        <v>169</v>
      </c>
      <c r="C9" s="45">
        <f>'6 мес'!C9+'3 кварт'!C9</f>
        <v>0</v>
      </c>
      <c r="D9" s="45">
        <f>'6 мес'!D9+'3 кварт'!D9</f>
        <v>0</v>
      </c>
      <c r="E9" s="45">
        <f>'6 мес'!E9+'3 кварт'!E9</f>
        <v>0</v>
      </c>
      <c r="F9" s="45">
        <f>'6 мес'!F9+'3 кварт'!F9</f>
        <v>0</v>
      </c>
      <c r="G9" s="45">
        <f>'6 мес'!G9+'3 кварт'!G9</f>
        <v>95</v>
      </c>
      <c r="H9" s="45">
        <f>'6 мес'!H9+'3 кварт'!H9</f>
        <v>3.4870000000000001</v>
      </c>
      <c r="I9" s="45">
        <f>'6 мес'!I9+'3 кварт'!I9</f>
        <v>0</v>
      </c>
      <c r="J9" s="45">
        <f>'6 мес'!J9+'3 кварт'!J9</f>
        <v>0</v>
      </c>
      <c r="K9" s="45">
        <f>'6 мес'!K9+'3 кварт'!K9</f>
        <v>0</v>
      </c>
      <c r="L9" s="45">
        <f>'6 мес'!L9+'3 кварт'!L9</f>
        <v>0</v>
      </c>
      <c r="M9" s="45">
        <f>'6 мес'!M9+'3 кварт'!M9</f>
        <v>0</v>
      </c>
      <c r="N9" s="45">
        <f>'6 мес'!N9+'3 кварт'!N9</f>
        <v>0</v>
      </c>
      <c r="O9" s="45">
        <f>'6 мес'!O9+'3 кварт'!O9</f>
        <v>0</v>
      </c>
      <c r="P9" s="45">
        <f>'6 мес'!P9+'3 кварт'!P9</f>
        <v>0</v>
      </c>
      <c r="Q9" s="45">
        <f>'6 мес'!Q9+'3 кварт'!Q9</f>
        <v>149.6</v>
      </c>
      <c r="R9" s="45">
        <f>'6 мес'!R9+'3 кварт'!R9</f>
        <v>209.46700000000001</v>
      </c>
      <c r="S9" s="45">
        <f>'6 мес'!S9+'3 кварт'!S9</f>
        <v>1</v>
      </c>
      <c r="T9" s="45">
        <f>'6 мес'!T9+'3 кварт'!T9</f>
        <v>1.212</v>
      </c>
      <c r="U9" s="45">
        <f>'6 мес'!U9+'3 кварт'!U9</f>
        <v>0</v>
      </c>
      <c r="V9" s="45">
        <f>'6 мес'!V9+'3 кварт'!V9</f>
        <v>0</v>
      </c>
      <c r="W9" s="45">
        <f>'6 мес'!W9+'3 кварт'!W9</f>
        <v>3</v>
      </c>
      <c r="X9" s="45">
        <f>'6 мес'!X9+'3 кварт'!X9</f>
        <v>5.0599999999999996</v>
      </c>
      <c r="Y9" s="45">
        <f>'6 мес'!Y9+'3 кварт'!Y9</f>
        <v>0</v>
      </c>
      <c r="Z9" s="45">
        <f>'6 мес'!Z9+'3 кварт'!Z9</f>
        <v>0</v>
      </c>
      <c r="AA9" s="45">
        <f>'6 мес'!AA9+'3 кварт'!AA9</f>
        <v>0</v>
      </c>
      <c r="AB9" s="45">
        <f>'6 мес'!AB9+'3 кварт'!AB9</f>
        <v>0</v>
      </c>
      <c r="AC9" s="45">
        <f>'6 мес'!AC9+'3 кварт'!AC9</f>
        <v>0</v>
      </c>
      <c r="AD9" s="45">
        <f>'6 мес'!AD9+'3 кварт'!AD9</f>
        <v>0</v>
      </c>
      <c r="AE9" s="45">
        <f>'6 мес'!AE9+'3 кварт'!AE9</f>
        <v>0</v>
      </c>
      <c r="AF9" s="45">
        <f>'6 мес'!AF9+'3 кварт'!AF9</f>
        <v>0</v>
      </c>
      <c r="AG9" s="45">
        <f>'6 мес'!AG9+'3 кварт'!AG9</f>
        <v>0</v>
      </c>
      <c r="AH9" s="45">
        <f>'6 мес'!AH9+'3 кварт'!AH9</f>
        <v>0</v>
      </c>
      <c r="AI9" s="45">
        <f>'6 мес'!AI9+'3 кварт'!AI9</f>
        <v>0</v>
      </c>
      <c r="AJ9" s="45">
        <f>'6 мес'!AJ9+'3 кварт'!AJ9</f>
        <v>0</v>
      </c>
      <c r="AK9" s="45">
        <f>'6 мес'!AK9+'3 кварт'!AK9</f>
        <v>0</v>
      </c>
      <c r="AL9" s="45">
        <f>'6 мес'!AL9+'3 кварт'!AL9</f>
        <v>0</v>
      </c>
      <c r="AM9" s="45">
        <f>'6 мес'!AM9+'3 кварт'!AM9</f>
        <v>0</v>
      </c>
      <c r="AN9" s="45">
        <f>'6 мес'!AN9+'3 кварт'!AN9</f>
        <v>0</v>
      </c>
      <c r="AO9" s="45">
        <f>'6 мес'!AO9+'3 кварт'!AO9</f>
        <v>0</v>
      </c>
      <c r="AP9" s="45">
        <f>'6 мес'!AP9+'3 кварт'!AP9</f>
        <v>0</v>
      </c>
      <c r="AQ9" s="45">
        <f>'6 мес'!AQ9+'3 кварт'!AQ9</f>
        <v>7</v>
      </c>
      <c r="AR9" s="45">
        <f>'6 мес'!AR9+'3 кварт'!AR9</f>
        <v>13.173999999999999</v>
      </c>
      <c r="AS9" s="45">
        <f>'6 мес'!AS9+'3 кварт'!AS9</f>
        <v>0</v>
      </c>
      <c r="AT9" s="45">
        <f>'6 мес'!AT9+'3 кварт'!AT9</f>
        <v>0</v>
      </c>
      <c r="AU9" s="45">
        <f>'6 мес'!AU9+'3 кварт'!AU9</f>
        <v>0</v>
      </c>
      <c r="AV9" s="45">
        <f>'6 мес'!AV9+'3 кварт'!AV9</f>
        <v>0</v>
      </c>
      <c r="AW9" s="45">
        <f>'6 мес'!AW9+'3 кварт'!AW9</f>
        <v>5</v>
      </c>
      <c r="AX9" s="45">
        <f>'6 мес'!AX9+'3 кварт'!AX9</f>
        <v>3.323</v>
      </c>
      <c r="AY9" s="45">
        <f>'6 мес'!AY9+'3 кварт'!AY9</f>
        <v>0</v>
      </c>
      <c r="AZ9" s="45">
        <f>'6 мес'!AZ9+'3 кварт'!AZ9</f>
        <v>0</v>
      </c>
      <c r="BA9" s="45">
        <f>'6 мес'!BA9+'3 кварт'!BA9</f>
        <v>0</v>
      </c>
      <c r="BB9" s="45">
        <f>'6 мес'!BB9+'3 кварт'!BB9</f>
        <v>0</v>
      </c>
      <c r="BC9" s="45">
        <f>'6 мес'!BC9+'3 кварт'!BC9</f>
        <v>0</v>
      </c>
      <c r="BD9" s="45">
        <f>'6 мес'!BD9+'3 кварт'!BD9</f>
        <v>0</v>
      </c>
      <c r="BE9" s="45">
        <f>'6 мес'!BE9+'3 кварт'!BE9</f>
        <v>4.9729999999999999</v>
      </c>
      <c r="BF9" s="46">
        <f t="shared" si="1"/>
        <v>240.69600000000003</v>
      </c>
      <c r="BG9" s="45"/>
      <c r="BH9" s="17" t="e">
        <f t="shared" si="0"/>
        <v>#DIV/0!</v>
      </c>
      <c r="BI9" s="115" t="s">
        <v>186</v>
      </c>
      <c r="BJ9" s="16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</row>
    <row r="10" spans="1:88" s="18" customFormat="1" ht="20.25" customHeight="1">
      <c r="A10" s="13">
        <v>7</v>
      </c>
      <c r="B10" s="14" t="s">
        <v>40</v>
      </c>
      <c r="C10" s="45">
        <f>'6 мес'!C10+'3 кварт'!C10</f>
        <v>0</v>
      </c>
      <c r="D10" s="45">
        <f>'6 мес'!D10+'3 кварт'!D10</f>
        <v>0</v>
      </c>
      <c r="E10" s="45">
        <f>'6 мес'!E10+'3 кварт'!E10</f>
        <v>0</v>
      </c>
      <c r="F10" s="45">
        <f>'6 мес'!F10+'3 кварт'!F10</f>
        <v>0</v>
      </c>
      <c r="G10" s="45">
        <f>'6 мес'!G10+'3 кварт'!G10</f>
        <v>0</v>
      </c>
      <c r="H10" s="45">
        <f>'6 мес'!H10+'3 кварт'!H10</f>
        <v>0</v>
      </c>
      <c r="I10" s="45">
        <f>'6 мес'!I10+'3 кварт'!I10</f>
        <v>0</v>
      </c>
      <c r="J10" s="45">
        <f>'6 мес'!J10+'3 кварт'!J10</f>
        <v>0</v>
      </c>
      <c r="K10" s="45">
        <f>'6 мес'!K10+'3 кварт'!K10</f>
        <v>0</v>
      </c>
      <c r="L10" s="45">
        <f>'6 мес'!L10+'3 кварт'!L10</f>
        <v>0</v>
      </c>
      <c r="M10" s="45">
        <f>'6 мес'!M10+'3 кварт'!M10</f>
        <v>0</v>
      </c>
      <c r="N10" s="45">
        <f>'6 мес'!N10+'3 кварт'!N10</f>
        <v>0</v>
      </c>
      <c r="O10" s="45">
        <f>'6 мес'!O10+'3 кварт'!O10</f>
        <v>0</v>
      </c>
      <c r="P10" s="45">
        <f>'6 мес'!P10+'3 кварт'!P10</f>
        <v>0</v>
      </c>
      <c r="Q10" s="45">
        <f>'6 мес'!Q10+'3 кварт'!Q10</f>
        <v>0</v>
      </c>
      <c r="R10" s="45">
        <f>'6 мес'!R10+'3 кварт'!R10</f>
        <v>0</v>
      </c>
      <c r="S10" s="45">
        <f>'6 мес'!S10+'3 кварт'!S10</f>
        <v>0</v>
      </c>
      <c r="T10" s="45">
        <f>'6 мес'!T10+'3 кварт'!T10</f>
        <v>0</v>
      </c>
      <c r="U10" s="45">
        <f>'6 мес'!U10+'3 кварт'!U10</f>
        <v>0</v>
      </c>
      <c r="V10" s="45">
        <f>'6 мес'!V10+'3 кварт'!V10</f>
        <v>0</v>
      </c>
      <c r="W10" s="45">
        <f>'6 мес'!W10+'3 кварт'!W10</f>
        <v>2</v>
      </c>
      <c r="X10" s="45">
        <f>'6 мес'!X10+'3 кварт'!X10</f>
        <v>5.3760000000000003</v>
      </c>
      <c r="Y10" s="45">
        <f>'6 мес'!Y10+'3 кварт'!Y10</f>
        <v>0</v>
      </c>
      <c r="Z10" s="45">
        <f>'6 мес'!Z10+'3 кварт'!Z10</f>
        <v>0</v>
      </c>
      <c r="AA10" s="45">
        <f>'6 мес'!AA10+'3 кварт'!AA10</f>
        <v>0</v>
      </c>
      <c r="AB10" s="45">
        <f>'6 мес'!AB10+'3 кварт'!AB10</f>
        <v>0</v>
      </c>
      <c r="AC10" s="45">
        <f>'6 мес'!AC10+'3 кварт'!AC10</f>
        <v>0</v>
      </c>
      <c r="AD10" s="45">
        <f>'6 мес'!AD10+'3 кварт'!AD10</f>
        <v>0</v>
      </c>
      <c r="AE10" s="45">
        <f>'6 мес'!AE10+'3 кварт'!AE10</f>
        <v>0</v>
      </c>
      <c r="AF10" s="45">
        <f>'6 мес'!AF10+'3 кварт'!AF10</f>
        <v>0</v>
      </c>
      <c r="AG10" s="45">
        <f>'6 мес'!AG10+'3 кварт'!AG10</f>
        <v>0</v>
      </c>
      <c r="AH10" s="45">
        <f>'6 мес'!AH10+'3 кварт'!AH10</f>
        <v>0</v>
      </c>
      <c r="AI10" s="45">
        <f>'6 мес'!AI10+'3 кварт'!AI10</f>
        <v>0</v>
      </c>
      <c r="AJ10" s="45">
        <f>'6 мес'!AJ10+'3 кварт'!AJ10</f>
        <v>0</v>
      </c>
      <c r="AK10" s="45">
        <f>'6 мес'!AK10+'3 кварт'!AK10</f>
        <v>0</v>
      </c>
      <c r="AL10" s="45">
        <f>'6 мес'!AL10+'3 кварт'!AL10</f>
        <v>0</v>
      </c>
      <c r="AM10" s="45">
        <f>'6 мес'!AM10+'3 кварт'!AM10</f>
        <v>0</v>
      </c>
      <c r="AN10" s="45">
        <f>'6 мес'!AN10+'3 кварт'!AN10</f>
        <v>0</v>
      </c>
      <c r="AO10" s="45">
        <f>'6 мес'!AO10+'3 кварт'!AO10</f>
        <v>0</v>
      </c>
      <c r="AP10" s="45">
        <f>'6 мес'!AP10+'3 кварт'!AP10</f>
        <v>0</v>
      </c>
      <c r="AQ10" s="45">
        <f>'6 мес'!AQ10+'3 кварт'!AQ10</f>
        <v>12</v>
      </c>
      <c r="AR10" s="45">
        <f>'6 мес'!AR10+'3 кварт'!AR10</f>
        <v>14.64</v>
      </c>
      <c r="AS10" s="45">
        <f>'6 мес'!AS10+'3 кварт'!AS10</f>
        <v>0</v>
      </c>
      <c r="AT10" s="45">
        <f>'6 мес'!AT10+'3 кварт'!AT10</f>
        <v>0</v>
      </c>
      <c r="AU10" s="45">
        <f>'6 мес'!AU10+'3 кварт'!AU10</f>
        <v>19.600000000000001</v>
      </c>
      <c r="AV10" s="45">
        <f>'6 мес'!AV10+'3 кварт'!AV10</f>
        <v>2.3559999999999999</v>
      </c>
      <c r="AW10" s="45">
        <f>'6 мес'!AW10+'3 кварт'!AW10</f>
        <v>26</v>
      </c>
      <c r="AX10" s="45">
        <f>'6 мес'!AX10+'3 кварт'!AX10</f>
        <v>20.192</v>
      </c>
      <c r="AY10" s="45">
        <f>'6 мес'!AY10+'3 кварт'!AY10</f>
        <v>0</v>
      </c>
      <c r="AZ10" s="45">
        <f>'6 мес'!AZ10+'3 кварт'!AZ10</f>
        <v>0</v>
      </c>
      <c r="BA10" s="45">
        <f>'6 мес'!BA10+'3 кварт'!BA10</f>
        <v>0</v>
      </c>
      <c r="BB10" s="45">
        <f>'6 мес'!BB10+'3 кварт'!BB10</f>
        <v>0</v>
      </c>
      <c r="BC10" s="45">
        <f>'6 мес'!BC10+'3 кварт'!BC10</f>
        <v>0</v>
      </c>
      <c r="BD10" s="45">
        <f>'6 мес'!BD10+'3 кварт'!BD10</f>
        <v>0</v>
      </c>
      <c r="BE10" s="45">
        <f>'6 мес'!BE10+'3 кварт'!BE10</f>
        <v>1.1200000000000001</v>
      </c>
      <c r="BF10" s="46">
        <f t="shared" si="1"/>
        <v>43.683999999999997</v>
      </c>
      <c r="BG10" s="45"/>
      <c r="BH10" s="17" t="e">
        <f t="shared" si="0"/>
        <v>#DIV/0!</v>
      </c>
      <c r="BI10" s="115">
        <v>46</v>
      </c>
      <c r="BJ10" s="16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</row>
    <row r="11" spans="1:88" s="18" customFormat="1" ht="20.25" customHeight="1">
      <c r="A11" s="13">
        <v>8</v>
      </c>
      <c r="B11" s="14" t="s">
        <v>170</v>
      </c>
      <c r="C11" s="45">
        <f>'6 мес'!C11+'3 кварт'!C11</f>
        <v>24</v>
      </c>
      <c r="D11" s="45">
        <f>'6 мес'!D11+'3 кварт'!D11</f>
        <v>13.552</v>
      </c>
      <c r="E11" s="45">
        <f>'6 мес'!E11+'3 кварт'!E11</f>
        <v>21.8</v>
      </c>
      <c r="F11" s="45">
        <f>'6 мес'!F11+'3 кварт'!F11</f>
        <v>7.6829999999999998</v>
      </c>
      <c r="G11" s="45">
        <f>'6 мес'!G11+'3 кварт'!G11</f>
        <v>0</v>
      </c>
      <c r="H11" s="45">
        <f>'6 мес'!H11+'3 кварт'!H11</f>
        <v>0</v>
      </c>
      <c r="I11" s="45">
        <f>'6 мес'!I11+'3 кварт'!I11</f>
        <v>0</v>
      </c>
      <c r="J11" s="45">
        <f>'6 мес'!J11+'3 кварт'!J11</f>
        <v>0</v>
      </c>
      <c r="K11" s="45">
        <f>'6 мес'!K11+'3 кварт'!K11</f>
        <v>0</v>
      </c>
      <c r="L11" s="45">
        <f>'6 мес'!L11+'3 кварт'!L11</f>
        <v>0</v>
      </c>
      <c r="M11" s="45">
        <f>'6 мес'!M11+'3 кварт'!M11</f>
        <v>0</v>
      </c>
      <c r="N11" s="45">
        <f>'6 мес'!N11+'3 кварт'!N11</f>
        <v>0</v>
      </c>
      <c r="O11" s="45">
        <f>'6 мес'!O11+'3 кварт'!O11</f>
        <v>0</v>
      </c>
      <c r="P11" s="45">
        <f>'6 мес'!P11+'3 кварт'!P11</f>
        <v>0</v>
      </c>
      <c r="Q11" s="45">
        <f>'6 мес'!Q11+'3 кварт'!Q11</f>
        <v>70</v>
      </c>
      <c r="R11" s="45">
        <f>'6 мес'!R11+'3 кварт'!R11</f>
        <v>99.653000000000006</v>
      </c>
      <c r="S11" s="45">
        <f>'6 мес'!S11+'3 кварт'!S11</f>
        <v>0</v>
      </c>
      <c r="T11" s="45">
        <f>'6 мес'!T11+'3 кварт'!T11</f>
        <v>0</v>
      </c>
      <c r="U11" s="45">
        <f>'6 мес'!U11+'3 кварт'!U11</f>
        <v>0</v>
      </c>
      <c r="V11" s="45">
        <f>'6 мес'!V11+'3 кварт'!V11</f>
        <v>0</v>
      </c>
      <c r="W11" s="45">
        <f>'6 мес'!W11+'3 кварт'!W11</f>
        <v>2</v>
      </c>
      <c r="X11" s="45">
        <f>'6 мес'!X11+'3 кварт'!X11</f>
        <v>2.7170000000000001</v>
      </c>
      <c r="Y11" s="45">
        <f>'6 мес'!Y11+'3 кварт'!Y11</f>
        <v>0</v>
      </c>
      <c r="Z11" s="45">
        <f>'6 мес'!Z11+'3 кварт'!Z11</f>
        <v>0</v>
      </c>
      <c r="AA11" s="45">
        <f>'6 мес'!AA11+'3 кварт'!AA11</f>
        <v>0</v>
      </c>
      <c r="AB11" s="45">
        <f>'6 мес'!AB11+'3 кварт'!AB11</f>
        <v>0</v>
      </c>
      <c r="AC11" s="45">
        <f>'6 мес'!AC11+'3 кварт'!AC11</f>
        <v>0</v>
      </c>
      <c r="AD11" s="45">
        <f>'6 мес'!AD11+'3 кварт'!AD11</f>
        <v>0</v>
      </c>
      <c r="AE11" s="45">
        <f>'6 мес'!AE11+'3 кварт'!AE11</f>
        <v>0</v>
      </c>
      <c r="AF11" s="45">
        <f>'6 мес'!AF11+'3 кварт'!AF11</f>
        <v>0</v>
      </c>
      <c r="AG11" s="45">
        <f>'6 мес'!AG11+'3 кварт'!AG11</f>
        <v>0</v>
      </c>
      <c r="AH11" s="45">
        <f>'6 мес'!AH11+'3 кварт'!AH11</f>
        <v>0</v>
      </c>
      <c r="AI11" s="45">
        <f>'6 мес'!AI11+'3 кварт'!AI11</f>
        <v>0</v>
      </c>
      <c r="AJ11" s="45">
        <f>'6 мес'!AJ11+'3 кварт'!AJ11</f>
        <v>0</v>
      </c>
      <c r="AK11" s="45">
        <f>'6 мес'!AK11+'3 кварт'!AK11</f>
        <v>0</v>
      </c>
      <c r="AL11" s="45">
        <f>'6 мес'!AL11+'3 кварт'!AL11</f>
        <v>0</v>
      </c>
      <c r="AM11" s="45">
        <f>'6 мес'!AM11+'3 кварт'!AM11</f>
        <v>74</v>
      </c>
      <c r="AN11" s="45">
        <f>'6 мес'!AN11+'3 кварт'!AN11</f>
        <v>94.323999999999998</v>
      </c>
      <c r="AO11" s="45">
        <f>'6 мес'!AO11+'3 кварт'!AO11</f>
        <v>1</v>
      </c>
      <c r="AP11" s="45">
        <f>'6 мес'!AP11+'3 кварт'!AP11</f>
        <v>5.2430000000000003</v>
      </c>
      <c r="AQ11" s="45">
        <f>'6 мес'!AQ11+'3 кварт'!AQ11</f>
        <v>12</v>
      </c>
      <c r="AR11" s="45">
        <f>'6 мес'!AR11+'3 кварт'!AR11</f>
        <v>14.329000000000001</v>
      </c>
      <c r="AS11" s="45">
        <f>'6 мес'!AS11+'3 кварт'!AS11</f>
        <v>0</v>
      </c>
      <c r="AT11" s="45">
        <f>'6 мес'!AT11+'3 кварт'!AT11</f>
        <v>0</v>
      </c>
      <c r="AU11" s="45">
        <f>'6 мес'!AU11+'3 кварт'!AU11</f>
        <v>0</v>
      </c>
      <c r="AV11" s="45">
        <f>'6 мес'!AV11+'3 кварт'!AV11</f>
        <v>0</v>
      </c>
      <c r="AW11" s="45">
        <f>'6 мес'!AW11+'3 кварт'!AW11</f>
        <v>19</v>
      </c>
      <c r="AX11" s="45">
        <f>'6 мес'!AX11+'3 кварт'!AX11</f>
        <v>12.481999999999999</v>
      </c>
      <c r="AY11" s="45">
        <f>'6 мес'!AY11+'3 кварт'!AY11</f>
        <v>0</v>
      </c>
      <c r="AZ11" s="45">
        <f>'6 мес'!AZ11+'3 кварт'!AZ11</f>
        <v>0</v>
      </c>
      <c r="BA11" s="45">
        <f>'6 мес'!BA11+'3 кварт'!BA11</f>
        <v>0</v>
      </c>
      <c r="BB11" s="45">
        <f>'6 мес'!BB11+'3 кварт'!BB11</f>
        <v>0</v>
      </c>
      <c r="BC11" s="45">
        <f>'6 мес'!BC11+'3 кварт'!BC11</f>
        <v>0</v>
      </c>
      <c r="BD11" s="45">
        <f>'6 мес'!BD11+'3 кварт'!BD11</f>
        <v>0</v>
      </c>
      <c r="BE11" s="45">
        <f>'6 мес'!BE11+'3 кварт'!BE11</f>
        <v>3.6869999999999998</v>
      </c>
      <c r="BF11" s="46">
        <f t="shared" si="1"/>
        <v>253.67000000000002</v>
      </c>
      <c r="BG11" s="45"/>
      <c r="BH11" s="17" t="e">
        <f t="shared" si="0"/>
        <v>#DIV/0!</v>
      </c>
      <c r="BI11" s="115" t="s">
        <v>187</v>
      </c>
      <c r="BJ11" s="16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</row>
    <row r="12" spans="1:88" s="18" customFormat="1" ht="20.25" customHeight="1">
      <c r="A12" s="13">
        <v>9</v>
      </c>
      <c r="B12" s="14" t="s">
        <v>171</v>
      </c>
      <c r="C12" s="45">
        <f>'6 мес'!C12+'3 кварт'!C12</f>
        <v>0</v>
      </c>
      <c r="D12" s="45">
        <f>'6 мес'!D12+'3 кварт'!D12</f>
        <v>0</v>
      </c>
      <c r="E12" s="45">
        <f>'6 мес'!E12+'3 кварт'!E12</f>
        <v>10</v>
      </c>
      <c r="F12" s="45">
        <f>'6 мес'!F12+'3 кварт'!F12</f>
        <v>5.2439999999999998</v>
      </c>
      <c r="G12" s="45">
        <f>'6 мес'!G12+'3 кварт'!G12</f>
        <v>0</v>
      </c>
      <c r="H12" s="45">
        <f>'6 мес'!H12+'3 кварт'!H12</f>
        <v>0</v>
      </c>
      <c r="I12" s="45">
        <f>'6 мес'!I12+'3 кварт'!I12</f>
        <v>0</v>
      </c>
      <c r="J12" s="45">
        <f>'6 мес'!J12+'3 кварт'!J12</f>
        <v>0</v>
      </c>
      <c r="K12" s="45">
        <f>'6 мес'!K12+'3 кварт'!K12</f>
        <v>0</v>
      </c>
      <c r="L12" s="45">
        <f>'6 мес'!L12+'3 кварт'!L12</f>
        <v>0</v>
      </c>
      <c r="M12" s="45">
        <f>'6 мес'!M12+'3 кварт'!M12</f>
        <v>0</v>
      </c>
      <c r="N12" s="45">
        <f>'6 мес'!N12+'3 кварт'!N12</f>
        <v>0</v>
      </c>
      <c r="O12" s="45">
        <f>'6 мес'!O12+'3 кварт'!O12</f>
        <v>0</v>
      </c>
      <c r="P12" s="45">
        <f>'6 мес'!P12+'3 кварт'!P12</f>
        <v>0</v>
      </c>
      <c r="Q12" s="45">
        <f>'6 мес'!Q12+'3 кварт'!Q12</f>
        <v>0</v>
      </c>
      <c r="R12" s="45">
        <f>'6 мес'!R12+'3 кварт'!R12</f>
        <v>0</v>
      </c>
      <c r="S12" s="45">
        <f>'6 мес'!S12+'3 кварт'!S12</f>
        <v>0</v>
      </c>
      <c r="T12" s="45">
        <f>'6 мес'!T12+'3 кварт'!T12</f>
        <v>0</v>
      </c>
      <c r="U12" s="45">
        <f>'6 мес'!U12+'3 кварт'!U12</f>
        <v>2</v>
      </c>
      <c r="V12" s="45">
        <f>'6 мес'!V12+'3 кварт'!V12</f>
        <v>25.753</v>
      </c>
      <c r="W12" s="45">
        <f>'6 мес'!W12+'3 кварт'!W12</f>
        <v>0</v>
      </c>
      <c r="X12" s="45">
        <f>'6 мес'!X12+'3 кварт'!X12</f>
        <v>0</v>
      </c>
      <c r="Y12" s="45">
        <f>'6 мес'!Y12+'3 кварт'!Y12</f>
        <v>0</v>
      </c>
      <c r="Z12" s="45">
        <f>'6 мес'!Z12+'3 кварт'!Z12</f>
        <v>0</v>
      </c>
      <c r="AA12" s="45">
        <f>'6 мес'!AA12+'3 кварт'!AA12</f>
        <v>0</v>
      </c>
      <c r="AB12" s="45">
        <f>'6 мес'!AB12+'3 кварт'!AB12</f>
        <v>0</v>
      </c>
      <c r="AC12" s="45">
        <f>'6 мес'!AC12+'3 кварт'!AC12</f>
        <v>0</v>
      </c>
      <c r="AD12" s="45">
        <f>'6 мес'!AD12+'3 кварт'!AD12</f>
        <v>0</v>
      </c>
      <c r="AE12" s="45">
        <f>'6 мес'!AE12+'3 кварт'!AE12</f>
        <v>0</v>
      </c>
      <c r="AF12" s="45">
        <f>'6 мес'!AF12+'3 кварт'!AF12</f>
        <v>0</v>
      </c>
      <c r="AG12" s="45">
        <f>'6 мес'!AG12+'3 кварт'!AG12</f>
        <v>0</v>
      </c>
      <c r="AH12" s="45">
        <f>'6 мес'!AH12+'3 кварт'!AH12</f>
        <v>0</v>
      </c>
      <c r="AI12" s="45">
        <f>'6 мес'!AI12+'3 кварт'!AI12</f>
        <v>0</v>
      </c>
      <c r="AJ12" s="45">
        <f>'6 мес'!AJ12+'3 кварт'!AJ12</f>
        <v>0</v>
      </c>
      <c r="AK12" s="45">
        <f>'6 мес'!AK12+'3 кварт'!AK12</f>
        <v>92</v>
      </c>
      <c r="AL12" s="45">
        <f>'6 мес'!AL12+'3 кварт'!AL12</f>
        <v>202.571</v>
      </c>
      <c r="AM12" s="45">
        <f>'6 мес'!AM12+'3 кварт'!AM12</f>
        <v>1.8</v>
      </c>
      <c r="AN12" s="45">
        <f>'6 мес'!AN12+'3 кварт'!AN12</f>
        <v>2.2200000000000002</v>
      </c>
      <c r="AO12" s="45">
        <f>'6 мес'!AO12+'3 кварт'!AO12</f>
        <v>0</v>
      </c>
      <c r="AP12" s="45">
        <f>'6 мес'!AP12+'3 кварт'!AP12</f>
        <v>0</v>
      </c>
      <c r="AQ12" s="45">
        <f>'6 мес'!AQ12+'3 кварт'!AQ12</f>
        <v>13</v>
      </c>
      <c r="AR12" s="45">
        <f>'6 мес'!AR12+'3 кварт'!AR12</f>
        <v>18.161000000000001</v>
      </c>
      <c r="AS12" s="45">
        <f>'6 мес'!AS12+'3 кварт'!AS12</f>
        <v>0</v>
      </c>
      <c r="AT12" s="45">
        <f>'6 мес'!AT12+'3 кварт'!AT12</f>
        <v>0</v>
      </c>
      <c r="AU12" s="45">
        <f>'6 мес'!AU12+'3 кварт'!AU12</f>
        <v>10</v>
      </c>
      <c r="AV12" s="45">
        <f>'6 мес'!AV12+'3 кварт'!AV12</f>
        <v>0.95899999999999996</v>
      </c>
      <c r="AW12" s="45">
        <f>'6 мес'!AW12+'3 кварт'!AW12</f>
        <v>27</v>
      </c>
      <c r="AX12" s="45">
        <f>'6 мес'!AX12+'3 кварт'!AX12</f>
        <v>19.904</v>
      </c>
      <c r="AY12" s="45">
        <f>'6 мес'!AY12+'3 кварт'!AY12</f>
        <v>2</v>
      </c>
      <c r="AZ12" s="45">
        <f>'6 мес'!AZ12+'3 кварт'!AZ12</f>
        <v>1.492</v>
      </c>
      <c r="BA12" s="45">
        <f>'6 мес'!BA12+'3 кварт'!BA12</f>
        <v>0</v>
      </c>
      <c r="BB12" s="45">
        <f>'6 мес'!BB12+'3 кварт'!BB12</f>
        <v>0</v>
      </c>
      <c r="BC12" s="45">
        <f>'6 мес'!BC12+'3 кварт'!BC12</f>
        <v>0</v>
      </c>
      <c r="BD12" s="45">
        <f>'6 мес'!BD12+'3 кварт'!BD12</f>
        <v>0</v>
      </c>
      <c r="BE12" s="45">
        <f>'6 мес'!BE12+'3 кварт'!BE12</f>
        <v>3.8520000000000003</v>
      </c>
      <c r="BF12" s="46">
        <f t="shared" si="1"/>
        <v>280.15600000000001</v>
      </c>
      <c r="BG12" s="45"/>
      <c r="BH12" s="17" t="e">
        <f t="shared" si="0"/>
        <v>#DIV/0!</v>
      </c>
      <c r="BI12" s="115" t="s">
        <v>188</v>
      </c>
      <c r="BJ12" s="16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</row>
    <row r="13" spans="1:88" s="18" customFormat="1" ht="20.25" customHeight="1">
      <c r="A13" s="13">
        <v>10</v>
      </c>
      <c r="B13" s="14" t="s">
        <v>172</v>
      </c>
      <c r="C13" s="45">
        <f>'6 мес'!C13+'3 кварт'!C13</f>
        <v>0</v>
      </c>
      <c r="D13" s="45">
        <f>'6 мес'!D13+'3 кварт'!D13</f>
        <v>0</v>
      </c>
      <c r="E13" s="45">
        <f>'6 мес'!E13+'3 кварт'!E13</f>
        <v>0</v>
      </c>
      <c r="F13" s="45">
        <f>'6 мес'!F13+'3 кварт'!F13</f>
        <v>0</v>
      </c>
      <c r="G13" s="45">
        <f>'6 мес'!G13+'3 кварт'!G13</f>
        <v>0</v>
      </c>
      <c r="H13" s="45">
        <f>'6 мес'!H13+'3 кварт'!H13</f>
        <v>0</v>
      </c>
      <c r="I13" s="45">
        <f>'6 мес'!I13+'3 кварт'!I13</f>
        <v>1</v>
      </c>
      <c r="J13" s="45">
        <f>'6 мес'!J13+'3 кварт'!J13</f>
        <v>250.572</v>
      </c>
      <c r="K13" s="45">
        <f>'6 мес'!K13+'3 кварт'!K13</f>
        <v>0</v>
      </c>
      <c r="L13" s="45">
        <f>'6 мес'!L13+'3 кварт'!L13</f>
        <v>0</v>
      </c>
      <c r="M13" s="45">
        <f>'6 мес'!M13+'3 кварт'!M13</f>
        <v>0</v>
      </c>
      <c r="N13" s="45">
        <f>'6 мес'!N13+'3 кварт'!N13</f>
        <v>0</v>
      </c>
      <c r="O13" s="45">
        <f>'6 мес'!O13+'3 кварт'!O13</f>
        <v>0</v>
      </c>
      <c r="P13" s="45">
        <f>'6 мес'!P13+'3 кварт'!P13</f>
        <v>0</v>
      </c>
      <c r="Q13" s="45">
        <f>'6 мес'!Q13+'3 кварт'!Q13</f>
        <v>0</v>
      </c>
      <c r="R13" s="45">
        <f>'6 мес'!R13+'3 кварт'!R13</f>
        <v>0</v>
      </c>
      <c r="S13" s="45">
        <f>'6 мес'!S13+'3 кварт'!S13</f>
        <v>29</v>
      </c>
      <c r="T13" s="45">
        <f>'6 мес'!T13+'3 кварт'!T13</f>
        <v>21.882000000000001</v>
      </c>
      <c r="U13" s="45">
        <f>'6 мес'!U13+'3 кварт'!U13</f>
        <v>1</v>
      </c>
      <c r="V13" s="45">
        <f>'6 мес'!V13+'3 кварт'!V13</f>
        <v>42.05</v>
      </c>
      <c r="W13" s="45">
        <f>'6 мес'!W13+'3 кварт'!W13</f>
        <v>39</v>
      </c>
      <c r="X13" s="45">
        <f>'6 мес'!X13+'3 кварт'!X13</f>
        <v>15.206</v>
      </c>
      <c r="Y13" s="45">
        <f>'6 мес'!Y13+'3 кварт'!Y13</f>
        <v>0</v>
      </c>
      <c r="Z13" s="45">
        <f>'6 мес'!Z13+'3 кварт'!Z13</f>
        <v>0</v>
      </c>
      <c r="AA13" s="45">
        <f>'6 мес'!AA13+'3 кварт'!AA13</f>
        <v>4.2</v>
      </c>
      <c r="AB13" s="45">
        <f>'6 мес'!AB13+'3 кварт'!AB13</f>
        <v>5.5229999999999997</v>
      </c>
      <c r="AC13" s="45">
        <f>'6 мес'!AC13+'3 кварт'!AC13</f>
        <v>0</v>
      </c>
      <c r="AD13" s="45">
        <f>'6 мес'!AD13+'3 кварт'!AD13</f>
        <v>0</v>
      </c>
      <c r="AE13" s="45">
        <f>'6 мес'!AE13+'3 кварт'!AE13</f>
        <v>0</v>
      </c>
      <c r="AF13" s="45">
        <f>'6 мес'!AF13+'3 кварт'!AF13</f>
        <v>0</v>
      </c>
      <c r="AG13" s="45">
        <f>'6 мес'!AG13+'3 кварт'!AG13</f>
        <v>0</v>
      </c>
      <c r="AH13" s="45">
        <f>'6 мес'!AH13+'3 кварт'!AH13</f>
        <v>0</v>
      </c>
      <c r="AI13" s="45">
        <f>'6 мес'!AI13+'3 кварт'!AI13</f>
        <v>1.5</v>
      </c>
      <c r="AJ13" s="45">
        <f>'6 мес'!AJ13+'3 кварт'!AJ13</f>
        <v>1.446</v>
      </c>
      <c r="AK13" s="45">
        <f>'6 мес'!AK13+'3 кварт'!AK13</f>
        <v>1.5</v>
      </c>
      <c r="AL13" s="45">
        <f>'6 мес'!AL13+'3 кварт'!AL13</f>
        <v>3.375</v>
      </c>
      <c r="AM13" s="45">
        <f>'6 мес'!AM13+'3 кварт'!AM13</f>
        <v>10.6</v>
      </c>
      <c r="AN13" s="45">
        <f>'6 мес'!AN13+'3 кварт'!AN13</f>
        <v>12.343999999999999</v>
      </c>
      <c r="AO13" s="45">
        <f>'6 мес'!AO13+'3 кварт'!AO13</f>
        <v>2</v>
      </c>
      <c r="AP13" s="45">
        <f>'6 мес'!AP13+'3 кварт'!AP13</f>
        <v>6.8780000000000001</v>
      </c>
      <c r="AQ13" s="45">
        <f>'6 мес'!AQ13+'3 кварт'!AQ13</f>
        <v>35</v>
      </c>
      <c r="AR13" s="45">
        <f>'6 мес'!AR13+'3 кварт'!AR13</f>
        <v>44.515000000000001</v>
      </c>
      <c r="AS13" s="45">
        <f>'6 мес'!AS13+'3 кварт'!AS13</f>
        <v>0</v>
      </c>
      <c r="AT13" s="45">
        <f>'6 мес'!AT13+'3 кварт'!AT13</f>
        <v>0</v>
      </c>
      <c r="AU13" s="45">
        <f>'6 мес'!AU13+'3 кварт'!AU13</f>
        <v>0</v>
      </c>
      <c r="AV13" s="45">
        <f>'6 мес'!AV13+'3 кварт'!AV13</f>
        <v>0</v>
      </c>
      <c r="AW13" s="45">
        <f>'6 мес'!AW13+'3 кварт'!AW13</f>
        <v>11</v>
      </c>
      <c r="AX13" s="45">
        <f>'6 мес'!AX13+'3 кварт'!AX13</f>
        <v>7.8760000000000003</v>
      </c>
      <c r="AY13" s="45">
        <f>'6 мес'!AY13+'3 кварт'!AY13</f>
        <v>0</v>
      </c>
      <c r="AZ13" s="45">
        <f>'6 мес'!AZ13+'3 кварт'!AZ13</f>
        <v>0</v>
      </c>
      <c r="BA13" s="45">
        <f>'6 мес'!BA13+'3 кварт'!BA13</f>
        <v>0</v>
      </c>
      <c r="BB13" s="45">
        <f>'6 мес'!BB13+'3 кварт'!BB13</f>
        <v>0</v>
      </c>
      <c r="BC13" s="45">
        <f>'6 мес'!BC13+'3 кварт'!BC13</f>
        <v>0</v>
      </c>
      <c r="BD13" s="45">
        <f>'6 мес'!BD13+'3 кварт'!BD13</f>
        <v>0</v>
      </c>
      <c r="BE13" s="45">
        <f>'6 мес'!BE13+'3 кварт'!BE13</f>
        <v>14.163</v>
      </c>
      <c r="BF13" s="46">
        <f t="shared" si="1"/>
        <v>425.83000000000004</v>
      </c>
      <c r="BG13" s="45"/>
      <c r="BH13" s="17" t="e">
        <f t="shared" si="0"/>
        <v>#DIV/0!</v>
      </c>
      <c r="BI13" s="115" t="s">
        <v>189</v>
      </c>
      <c r="BJ13" s="16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</row>
    <row r="14" spans="1:88" s="18" customFormat="1" ht="20.25" customHeight="1">
      <c r="A14" s="13">
        <v>11</v>
      </c>
      <c r="B14" s="14" t="s">
        <v>35</v>
      </c>
      <c r="C14" s="45">
        <f>'6 мес'!C14+'3 кварт'!C14</f>
        <v>0</v>
      </c>
      <c r="D14" s="45">
        <f>'6 мес'!D14+'3 кварт'!D14</f>
        <v>0</v>
      </c>
      <c r="E14" s="45">
        <f>'6 мес'!E14+'3 кварт'!E14</f>
        <v>67</v>
      </c>
      <c r="F14" s="45">
        <f>'6 мес'!F14+'3 кварт'!F14</f>
        <v>16.748999999999999</v>
      </c>
      <c r="G14" s="45">
        <f>'6 мес'!G14+'3 кварт'!G14</f>
        <v>0</v>
      </c>
      <c r="H14" s="45">
        <f>'6 мес'!H14+'3 кварт'!H14</f>
        <v>0</v>
      </c>
      <c r="I14" s="45">
        <v>1</v>
      </c>
      <c r="J14" s="45">
        <f>'6 мес'!J14+'3 кварт'!J14</f>
        <v>423.98500000000001</v>
      </c>
      <c r="K14" s="45">
        <f>'6 мес'!K14+'3 кварт'!K14</f>
        <v>0</v>
      </c>
      <c r="L14" s="45">
        <f>'6 мес'!L14+'3 кварт'!L14</f>
        <v>0</v>
      </c>
      <c r="M14" s="45">
        <f>'6 мес'!M14+'3 кварт'!M14</f>
        <v>0</v>
      </c>
      <c r="N14" s="45">
        <f>'6 мес'!N14+'3 кварт'!N14</f>
        <v>0</v>
      </c>
      <c r="O14" s="45">
        <f>'6 мес'!O14+'3 кварт'!O14</f>
        <v>0</v>
      </c>
      <c r="P14" s="45">
        <f>'6 мес'!P14+'3 кварт'!P14</f>
        <v>0</v>
      </c>
      <c r="Q14" s="45">
        <f>'6 мес'!Q14+'3 кварт'!Q14</f>
        <v>0</v>
      </c>
      <c r="R14" s="45">
        <f>'6 мес'!R14+'3 кварт'!R14</f>
        <v>0</v>
      </c>
      <c r="S14" s="45">
        <f>'6 мес'!S14+'3 кварт'!S14</f>
        <v>1</v>
      </c>
      <c r="T14" s="45">
        <f>'6 мес'!T14+'3 кварт'!T14</f>
        <v>0.996</v>
      </c>
      <c r="U14" s="45">
        <f>'6 мес'!U14+'3 кварт'!U14</f>
        <v>14</v>
      </c>
      <c r="V14" s="45">
        <f>'6 мес'!V14+'3 кварт'!V14</f>
        <v>116.166</v>
      </c>
      <c r="W14" s="45">
        <f>'6 мес'!W14+'3 кварт'!W14</f>
        <v>3</v>
      </c>
      <c r="X14" s="45">
        <f>'6 мес'!X14+'3 кварт'!X14</f>
        <v>9.1760000000000002</v>
      </c>
      <c r="Y14" s="45">
        <f>'6 мес'!Y14+'3 кварт'!Y14</f>
        <v>0</v>
      </c>
      <c r="Z14" s="45">
        <f>'6 мес'!Z14+'3 кварт'!Z14</f>
        <v>0</v>
      </c>
      <c r="AA14" s="45">
        <f>'6 мес'!AA14+'3 кварт'!AA14</f>
        <v>0</v>
      </c>
      <c r="AB14" s="45">
        <f>'6 мес'!AB14+'3 кварт'!AB14</f>
        <v>0</v>
      </c>
      <c r="AC14" s="45">
        <f>'6 мес'!AC14+'3 кварт'!AC14</f>
        <v>0</v>
      </c>
      <c r="AD14" s="45">
        <f>'6 мес'!AD14+'3 кварт'!AD14</f>
        <v>0</v>
      </c>
      <c r="AE14" s="45">
        <f>'6 мес'!AE14+'3 кварт'!AE14</f>
        <v>0</v>
      </c>
      <c r="AF14" s="45">
        <f>'6 мес'!AF14+'3 кварт'!AF14</f>
        <v>0</v>
      </c>
      <c r="AG14" s="45">
        <f>'6 мес'!AG14+'3 кварт'!AG14</f>
        <v>0</v>
      </c>
      <c r="AH14" s="45">
        <f>'6 мес'!AH14+'3 кварт'!AH14</f>
        <v>0</v>
      </c>
      <c r="AI14" s="45">
        <f>'6 мес'!AI14+'3 кварт'!AI14</f>
        <v>1.5</v>
      </c>
      <c r="AJ14" s="45">
        <f>'6 мес'!AJ14+'3 кварт'!AJ14</f>
        <v>1.179</v>
      </c>
      <c r="AK14" s="45">
        <f>'6 мес'!AK14+'3 кварт'!AK14</f>
        <v>0</v>
      </c>
      <c r="AL14" s="45">
        <f>'6 мес'!AL14+'3 кварт'!AL14</f>
        <v>0</v>
      </c>
      <c r="AM14" s="45">
        <f>'6 мес'!AM14+'3 кварт'!AM14</f>
        <v>0</v>
      </c>
      <c r="AN14" s="45">
        <f>'6 мес'!AN14+'3 кварт'!AN14</f>
        <v>0</v>
      </c>
      <c r="AO14" s="45">
        <f>'6 мес'!AO14+'3 кварт'!AO14</f>
        <v>5</v>
      </c>
      <c r="AP14" s="45">
        <f>'6 мес'!AP14+'3 кварт'!AP14</f>
        <v>14.747</v>
      </c>
      <c r="AQ14" s="45">
        <f>'6 мес'!AQ14+'3 кварт'!AQ14</f>
        <v>25</v>
      </c>
      <c r="AR14" s="45">
        <f>'6 мес'!AR14+'3 кварт'!AR14</f>
        <v>80.268999999999991</v>
      </c>
      <c r="AS14" s="45">
        <f>'6 мес'!AS14+'3 кварт'!AS14</f>
        <v>0</v>
      </c>
      <c r="AT14" s="45">
        <f>'6 мес'!AT14+'3 кварт'!AT14</f>
        <v>0</v>
      </c>
      <c r="AU14" s="45">
        <f>'6 мес'!AU14+'3 кварт'!AU14</f>
        <v>150</v>
      </c>
      <c r="AV14" s="45">
        <f>'6 мес'!AV14+'3 кварт'!AV14</f>
        <v>131.06100000000001</v>
      </c>
      <c r="AW14" s="45">
        <f>'6 мес'!AW14+'3 кварт'!AW14</f>
        <v>39</v>
      </c>
      <c r="AX14" s="45">
        <f>'6 мес'!AX14+'3 кварт'!AX14</f>
        <v>15.919</v>
      </c>
      <c r="AY14" s="45">
        <f>'6 мес'!AY14+'3 кварт'!AY14</f>
        <v>0</v>
      </c>
      <c r="AZ14" s="45">
        <f>'6 мес'!AZ14+'3 кварт'!AZ14</f>
        <v>0</v>
      </c>
      <c r="BA14" s="45">
        <f>'6 мес'!BA14+'3 кварт'!BA14</f>
        <v>0</v>
      </c>
      <c r="BB14" s="45">
        <f>'6 мес'!BB14+'3 кварт'!BB14</f>
        <v>0</v>
      </c>
      <c r="BC14" s="45">
        <f>'6 мес'!BC14+'3 кварт'!BC14</f>
        <v>0</v>
      </c>
      <c r="BD14" s="45">
        <f>'6 мес'!BD14+'3 кварт'!BD14</f>
        <v>0</v>
      </c>
      <c r="BE14" s="45">
        <f>'6 мес'!BE14+'3 кварт'!BE14</f>
        <v>16.682000000000002</v>
      </c>
      <c r="BF14" s="46">
        <f t="shared" si="1"/>
        <v>826.92899999999997</v>
      </c>
      <c r="BG14" s="45"/>
      <c r="BH14" s="17" t="e">
        <f t="shared" si="0"/>
        <v>#DIV/0!</v>
      </c>
      <c r="BI14" s="115">
        <v>114</v>
      </c>
      <c r="BJ14" s="16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</row>
    <row r="15" spans="1:88" s="18" customFormat="1" ht="20.25" customHeight="1">
      <c r="A15" s="13">
        <v>12</v>
      </c>
      <c r="B15" s="14" t="s">
        <v>173</v>
      </c>
      <c r="C15" s="45">
        <f>'6 мес'!C15+'3 кварт'!C15</f>
        <v>0</v>
      </c>
      <c r="D15" s="45">
        <f>'6 мес'!D15+'3 кварт'!D15</f>
        <v>0</v>
      </c>
      <c r="E15" s="45">
        <f>'6 мес'!E15+'3 кварт'!E15</f>
        <v>345.6</v>
      </c>
      <c r="F15" s="45">
        <f>'6 мес'!F15+'3 кварт'!F15</f>
        <v>88.509</v>
      </c>
      <c r="G15" s="45">
        <f>'6 мес'!G15+'3 кварт'!G15</f>
        <v>23.2</v>
      </c>
      <c r="H15" s="45">
        <f>'6 мес'!H15+'3 кварт'!H15</f>
        <v>2.3719999999999999</v>
      </c>
      <c r="I15" s="45">
        <v>1</v>
      </c>
      <c r="J15" s="45">
        <f>'6 мес'!J15+'3 кварт'!J15</f>
        <v>228.65899999999999</v>
      </c>
      <c r="K15" s="45">
        <f>'6 мес'!K15+'3 кварт'!K15</f>
        <v>0</v>
      </c>
      <c r="L15" s="45">
        <f>'6 мес'!L15+'3 кварт'!L15</f>
        <v>0</v>
      </c>
      <c r="M15" s="45">
        <f>'6 мес'!M15+'3 кварт'!M15</f>
        <v>0</v>
      </c>
      <c r="N15" s="45">
        <f>'6 мес'!N15+'3 кварт'!N15</f>
        <v>0</v>
      </c>
      <c r="O15" s="45">
        <f>'6 мес'!O15+'3 кварт'!O15</f>
        <v>0</v>
      </c>
      <c r="P15" s="45">
        <f>'6 мес'!P15+'3 кварт'!P15</f>
        <v>0</v>
      </c>
      <c r="Q15" s="45">
        <f>'6 мес'!Q15+'3 кварт'!Q15</f>
        <v>0</v>
      </c>
      <c r="R15" s="45">
        <f>'6 мес'!R15+'3 кварт'!R15</f>
        <v>0</v>
      </c>
      <c r="S15" s="45">
        <f>'6 мес'!S15+'3 кварт'!S15</f>
        <v>0</v>
      </c>
      <c r="T15" s="45">
        <f>'6 мес'!T15+'3 кварт'!T15</f>
        <v>0</v>
      </c>
      <c r="U15" s="45">
        <f>'6 мес'!U15+'3 кварт'!U15</f>
        <v>11</v>
      </c>
      <c r="V15" s="45">
        <f>'6 мес'!V15+'3 кварт'!V15</f>
        <v>56.314999999999998</v>
      </c>
      <c r="W15" s="45">
        <f>'6 мес'!W15+'3 кварт'!W15</f>
        <v>4</v>
      </c>
      <c r="X15" s="45">
        <f>'6 мес'!X15+'3 кварт'!X15</f>
        <v>10.748000000000001</v>
      </c>
      <c r="Y15" s="45">
        <f>'6 мес'!Y15+'3 кварт'!Y15</f>
        <v>0</v>
      </c>
      <c r="Z15" s="45">
        <f>'6 мес'!Z15+'3 кварт'!Z15</f>
        <v>0</v>
      </c>
      <c r="AA15" s="45">
        <f>'6 мес'!AA15+'3 кварт'!AA15</f>
        <v>0</v>
      </c>
      <c r="AB15" s="45">
        <f>'6 мес'!AB15+'3 кварт'!AB15</f>
        <v>0</v>
      </c>
      <c r="AC15" s="45">
        <f>'6 мес'!AC15+'3 кварт'!AC15</f>
        <v>1</v>
      </c>
      <c r="AD15" s="45">
        <f>'6 мес'!AD15+'3 кварт'!AD15</f>
        <v>0.84</v>
      </c>
      <c r="AE15" s="45">
        <f>'6 мес'!AE15+'3 кварт'!AE15</f>
        <v>0</v>
      </c>
      <c r="AF15" s="45">
        <f>'6 мес'!AF15+'3 кварт'!AF15</f>
        <v>0</v>
      </c>
      <c r="AG15" s="45">
        <f>'6 мес'!AG15+'3 кварт'!AG15</f>
        <v>2</v>
      </c>
      <c r="AH15" s="45">
        <f>'6 мес'!AH15+'3 кварт'!AH15</f>
        <v>1.623</v>
      </c>
      <c r="AI15" s="45">
        <f>'6 мес'!AI15+'3 кварт'!AI15</f>
        <v>14.5</v>
      </c>
      <c r="AJ15" s="45">
        <f>'6 мес'!AJ15+'3 кварт'!AJ15</f>
        <v>20.12</v>
      </c>
      <c r="AK15" s="45">
        <f>'6 мес'!AK15+'3 кварт'!AK15</f>
        <v>0</v>
      </c>
      <c r="AL15" s="45">
        <f>'6 мес'!AL15+'3 кварт'!AL15</f>
        <v>0</v>
      </c>
      <c r="AM15" s="45">
        <f>'6 мес'!AM15+'3 кварт'!AM15</f>
        <v>0</v>
      </c>
      <c r="AN15" s="45">
        <f>'6 мес'!AN15+'3 кварт'!AN15</f>
        <v>0</v>
      </c>
      <c r="AO15" s="45">
        <f>'6 мес'!AO15+'3 кварт'!AO15</f>
        <v>3</v>
      </c>
      <c r="AP15" s="45">
        <f>'6 мес'!AP15+'3 кварт'!AP15</f>
        <v>9.8170000000000002</v>
      </c>
      <c r="AQ15" s="45">
        <f>'6 мес'!AQ15+'3 кварт'!AQ15</f>
        <v>44</v>
      </c>
      <c r="AR15" s="45">
        <f>'6 мес'!AR15+'3 кварт'!AR15</f>
        <v>38.292999999999999</v>
      </c>
      <c r="AS15" s="45">
        <f>'6 мес'!AS15+'3 кварт'!AS15</f>
        <v>0</v>
      </c>
      <c r="AT15" s="45">
        <f>'6 мес'!AT15+'3 кварт'!AT15</f>
        <v>0</v>
      </c>
      <c r="AU15" s="45">
        <f>'6 мес'!AU15+'3 кварт'!AU15</f>
        <v>0</v>
      </c>
      <c r="AV15" s="45">
        <f>'6 мес'!AV15+'3 кварт'!AV15</f>
        <v>0</v>
      </c>
      <c r="AW15" s="45">
        <f>'6 мес'!AW15+'3 кварт'!AW15</f>
        <v>30</v>
      </c>
      <c r="AX15" s="45">
        <f>'6 мес'!AX15+'3 кварт'!AX15</f>
        <v>22.188000000000002</v>
      </c>
      <c r="AY15" s="45">
        <f>'6 мес'!AY15+'3 кварт'!AY15</f>
        <v>3</v>
      </c>
      <c r="AZ15" s="45">
        <f>'6 мес'!AZ15+'3 кварт'!AZ15</f>
        <v>2.1030000000000002</v>
      </c>
      <c r="BA15" s="45">
        <f>'6 мес'!BA15+'3 кварт'!BA15</f>
        <v>0</v>
      </c>
      <c r="BB15" s="45">
        <f>'6 мес'!BB15+'3 кварт'!BB15</f>
        <v>0</v>
      </c>
      <c r="BC15" s="45">
        <f>'6 мес'!BC15+'3 кварт'!BC15</f>
        <v>0</v>
      </c>
      <c r="BD15" s="45">
        <f>'6 мес'!BD15+'3 кварт'!BD15</f>
        <v>0</v>
      </c>
      <c r="BE15" s="45">
        <f>'6 мес'!BE15+'3 кварт'!BE15</f>
        <v>1.083</v>
      </c>
      <c r="BF15" s="46">
        <f t="shared" si="1"/>
        <v>482.66999999999996</v>
      </c>
      <c r="BG15" s="45"/>
      <c r="BH15" s="17" t="e">
        <f t="shared" si="0"/>
        <v>#DIV/0!</v>
      </c>
      <c r="BI15" s="115" t="s">
        <v>190</v>
      </c>
      <c r="BJ15" s="16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</row>
    <row r="16" spans="1:88" s="18" customFormat="1" ht="20.25" customHeight="1">
      <c r="A16" s="13">
        <v>13</v>
      </c>
      <c r="B16" s="14" t="s">
        <v>174</v>
      </c>
      <c r="C16" s="45">
        <f>'6 мес'!C16+'3 кварт'!C16</f>
        <v>0</v>
      </c>
      <c r="D16" s="45">
        <f>'6 мес'!D16+'3 кварт'!D16</f>
        <v>0</v>
      </c>
      <c r="E16" s="45">
        <f>'6 мес'!E16+'3 кварт'!E16</f>
        <v>68</v>
      </c>
      <c r="F16" s="45">
        <f>'6 мес'!F16+'3 кварт'!F16</f>
        <v>19.741999999999997</v>
      </c>
      <c r="G16" s="45">
        <f>'6 мес'!G16+'3 кварт'!G16</f>
        <v>23.17</v>
      </c>
      <c r="H16" s="45">
        <f>'6 мес'!H16+'3 кварт'!H16</f>
        <v>2.3690000000000002</v>
      </c>
      <c r="I16" s="45">
        <f>'6 мес'!I16+'3 кварт'!I16</f>
        <v>0</v>
      </c>
      <c r="J16" s="45">
        <f>'6 мес'!J16+'3 кварт'!J16</f>
        <v>0</v>
      </c>
      <c r="K16" s="45">
        <f>'6 мес'!K16+'3 кварт'!K16</f>
        <v>0</v>
      </c>
      <c r="L16" s="45">
        <f>'6 мес'!L16+'3 кварт'!L16</f>
        <v>0</v>
      </c>
      <c r="M16" s="45">
        <f>'6 мес'!M16+'3 кварт'!M16</f>
        <v>0</v>
      </c>
      <c r="N16" s="45">
        <f>'6 мес'!N16+'3 кварт'!N16</f>
        <v>0</v>
      </c>
      <c r="O16" s="45">
        <f>'6 мес'!O16+'3 кварт'!O16</f>
        <v>0</v>
      </c>
      <c r="P16" s="45">
        <f>'6 мес'!P16+'3 кварт'!P16</f>
        <v>0</v>
      </c>
      <c r="Q16" s="45">
        <f>'6 мес'!Q16+'3 кварт'!Q16</f>
        <v>0</v>
      </c>
      <c r="R16" s="45">
        <f>'6 мес'!R16+'3 кварт'!R16</f>
        <v>0</v>
      </c>
      <c r="S16" s="45">
        <f>'6 мес'!S16+'3 кварт'!S16</f>
        <v>1</v>
      </c>
      <c r="T16" s="45">
        <f>'6 мес'!T16+'3 кварт'!T16</f>
        <v>0.96499999999999997</v>
      </c>
      <c r="U16" s="45">
        <f>'6 мес'!U16+'3 кварт'!U16</f>
        <v>8</v>
      </c>
      <c r="V16" s="45">
        <f>'6 мес'!V16+'3 кварт'!V16</f>
        <v>13.463000000000001</v>
      </c>
      <c r="W16" s="45">
        <f>'6 мес'!W16+'3 кварт'!W16</f>
        <v>7</v>
      </c>
      <c r="X16" s="45">
        <f>'6 мес'!X16+'3 кварт'!X16</f>
        <v>14.382</v>
      </c>
      <c r="Y16" s="45">
        <f>'6 мес'!Y16+'3 кварт'!Y16</f>
        <v>0</v>
      </c>
      <c r="Z16" s="45">
        <f>'6 мес'!Z16+'3 кварт'!Z16</f>
        <v>0</v>
      </c>
      <c r="AA16" s="45">
        <f>'6 мес'!AA16+'3 кварт'!AA16</f>
        <v>0</v>
      </c>
      <c r="AB16" s="45">
        <f>'6 мес'!AB16+'3 кварт'!AB16</f>
        <v>0</v>
      </c>
      <c r="AC16" s="45">
        <f>'6 мес'!AC16+'3 кварт'!AC16</f>
        <v>0</v>
      </c>
      <c r="AD16" s="45">
        <f>'6 мес'!AD16+'3 кварт'!AD16</f>
        <v>0</v>
      </c>
      <c r="AE16" s="45">
        <f>'6 мес'!AE16+'3 кварт'!AE16</f>
        <v>0</v>
      </c>
      <c r="AF16" s="45">
        <f>'6 мес'!AF16+'3 кварт'!AF16</f>
        <v>0</v>
      </c>
      <c r="AG16" s="45">
        <f>'6 мес'!AG16+'3 кварт'!AG16</f>
        <v>117.8</v>
      </c>
      <c r="AH16" s="45">
        <f>'6 мес'!AH16+'3 кварт'!AH16</f>
        <v>350.69900000000001</v>
      </c>
      <c r="AI16" s="45">
        <f>'6 мес'!AI16+'3 кварт'!AI16</f>
        <v>5</v>
      </c>
      <c r="AJ16" s="45">
        <f>'6 мес'!AJ16+'3 кварт'!AJ16</f>
        <v>9.4640000000000004</v>
      </c>
      <c r="AK16" s="45">
        <f>'6 мес'!AK16+'3 кварт'!AK16</f>
        <v>0</v>
      </c>
      <c r="AL16" s="45">
        <f>'6 мес'!AL16+'3 кварт'!AL16</f>
        <v>0</v>
      </c>
      <c r="AM16" s="45">
        <f>'6 мес'!AM16+'3 кварт'!AM16</f>
        <v>0</v>
      </c>
      <c r="AN16" s="45">
        <f>'6 мес'!AN16+'3 кварт'!AN16</f>
        <v>0</v>
      </c>
      <c r="AO16" s="45">
        <f>'6 мес'!AO16+'3 кварт'!AO16</f>
        <v>1</v>
      </c>
      <c r="AP16" s="45">
        <f>'6 мес'!AP16+'3 кварт'!AP16</f>
        <v>2.8519999999999999</v>
      </c>
      <c r="AQ16" s="45">
        <f>'6 мес'!AQ16+'3 кварт'!AQ16</f>
        <v>37</v>
      </c>
      <c r="AR16" s="45">
        <f>'6 мес'!AR16+'3 кварт'!AR16</f>
        <v>46.007000000000005</v>
      </c>
      <c r="AS16" s="45">
        <f>'6 мес'!AS16+'3 кварт'!AS16</f>
        <v>0</v>
      </c>
      <c r="AT16" s="45">
        <f>'6 мес'!AT16+'3 кварт'!AT16</f>
        <v>0</v>
      </c>
      <c r="AU16" s="45">
        <f>'6 мес'!AU16+'3 кварт'!AU16</f>
        <v>0</v>
      </c>
      <c r="AV16" s="45">
        <f>'6 мес'!AV16+'3 кварт'!AV16</f>
        <v>0</v>
      </c>
      <c r="AW16" s="45">
        <f>'6 мес'!AW16+'3 кварт'!AW16</f>
        <v>15</v>
      </c>
      <c r="AX16" s="45">
        <f>'6 мес'!AX16+'3 кварт'!AX16</f>
        <v>6.2060000000000004</v>
      </c>
      <c r="AY16" s="45">
        <f>'6 мес'!AY16+'3 кварт'!AY16</f>
        <v>2</v>
      </c>
      <c r="AZ16" s="45">
        <f>'6 мес'!AZ16+'3 кварт'!AZ16</f>
        <v>1.47</v>
      </c>
      <c r="BA16" s="45">
        <f>'6 мес'!BA16+'3 кварт'!BA16</f>
        <v>0</v>
      </c>
      <c r="BB16" s="45">
        <f>'6 мес'!BB16+'3 кварт'!BB16</f>
        <v>0</v>
      </c>
      <c r="BC16" s="45">
        <f>'6 мес'!BC16+'3 кварт'!BC16</f>
        <v>0</v>
      </c>
      <c r="BD16" s="45">
        <f>'6 мес'!BD16+'3 кварт'!BD16</f>
        <v>0</v>
      </c>
      <c r="BE16" s="45">
        <f>'6 мес'!BE16+'3 кварт'!BE16</f>
        <v>7.1050000000000004</v>
      </c>
      <c r="BF16" s="46">
        <f t="shared" si="1"/>
        <v>474.72400000000005</v>
      </c>
      <c r="BG16" s="45"/>
      <c r="BH16" s="17" t="e">
        <f t="shared" si="0"/>
        <v>#DIV/0!</v>
      </c>
      <c r="BI16" s="115" t="s">
        <v>191</v>
      </c>
      <c r="BJ16" s="16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</row>
    <row r="17" spans="1:88" s="18" customFormat="1" ht="20.25" customHeight="1">
      <c r="A17" s="13">
        <v>14</v>
      </c>
      <c r="B17" s="14" t="s">
        <v>36</v>
      </c>
      <c r="C17" s="45">
        <f>'6 мес'!C17+'3 кварт'!C17</f>
        <v>0</v>
      </c>
      <c r="D17" s="45">
        <f>'6 мес'!D17+'3 кварт'!D17</f>
        <v>0</v>
      </c>
      <c r="E17" s="45">
        <f>'6 мес'!E17+'3 кварт'!E17</f>
        <v>196.8</v>
      </c>
      <c r="F17" s="45">
        <f>'6 мес'!F17+'3 кварт'!F17</f>
        <v>54.277999999999999</v>
      </c>
      <c r="G17" s="45">
        <f>'6 мес'!G17+'3 кварт'!G17</f>
        <v>52</v>
      </c>
      <c r="H17" s="45">
        <f>'6 мес'!H17+'3 кварт'!H17</f>
        <v>19.204999999999998</v>
      </c>
      <c r="I17" s="45">
        <f>'6 мес'!I17+'3 кварт'!I17</f>
        <v>0</v>
      </c>
      <c r="J17" s="45">
        <f>'6 мес'!J17+'3 кварт'!J17</f>
        <v>0</v>
      </c>
      <c r="K17" s="45">
        <f>'6 мес'!K17+'3 кварт'!K17</f>
        <v>0</v>
      </c>
      <c r="L17" s="45">
        <f>'6 мес'!L17+'3 кварт'!L17</f>
        <v>0</v>
      </c>
      <c r="M17" s="45">
        <f>'6 мес'!M17+'3 кварт'!M17</f>
        <v>0</v>
      </c>
      <c r="N17" s="45">
        <f>'6 мес'!N17+'3 кварт'!N17</f>
        <v>0</v>
      </c>
      <c r="O17" s="45">
        <f>'6 мес'!O17+'3 кварт'!O17</f>
        <v>0</v>
      </c>
      <c r="P17" s="45">
        <f>'6 мес'!P17+'3 кварт'!P17</f>
        <v>0</v>
      </c>
      <c r="Q17" s="45">
        <f>'6 мес'!Q17+'3 кварт'!Q17</f>
        <v>0</v>
      </c>
      <c r="R17" s="45">
        <f>'6 мес'!R17+'3 кварт'!R17</f>
        <v>0</v>
      </c>
      <c r="S17" s="45">
        <f>'6 мес'!S17+'3 кварт'!S17</f>
        <v>0</v>
      </c>
      <c r="T17" s="45">
        <f>'6 мес'!T17+'3 кварт'!T17</f>
        <v>0</v>
      </c>
      <c r="U17" s="45">
        <f>'6 мес'!U17+'3 кварт'!U17</f>
        <v>4</v>
      </c>
      <c r="V17" s="45">
        <f>'6 мес'!V17+'3 кварт'!V17</f>
        <v>50.042999999999999</v>
      </c>
      <c r="W17" s="45">
        <f>'6 мес'!W17+'3 кварт'!W17</f>
        <v>3</v>
      </c>
      <c r="X17" s="45">
        <f>'6 мес'!X17+'3 кварт'!X17</f>
        <v>2.589</v>
      </c>
      <c r="Y17" s="45">
        <f>'6 мес'!Y17+'3 кварт'!Y17</f>
        <v>0</v>
      </c>
      <c r="Z17" s="45">
        <f>'6 мес'!Z17+'3 кварт'!Z17</f>
        <v>0</v>
      </c>
      <c r="AA17" s="45">
        <f>'6 мес'!AA17+'3 кварт'!AA17</f>
        <v>0</v>
      </c>
      <c r="AB17" s="45">
        <f>'6 мес'!AB17+'3 кварт'!AB17</f>
        <v>0</v>
      </c>
      <c r="AC17" s="45">
        <f>'6 мес'!AC17+'3 кварт'!AC17</f>
        <v>0</v>
      </c>
      <c r="AD17" s="45">
        <f>'6 мес'!AD17+'3 кварт'!AD17</f>
        <v>0</v>
      </c>
      <c r="AE17" s="45">
        <f>'6 мес'!AE17+'3 кварт'!AE17</f>
        <v>0</v>
      </c>
      <c r="AF17" s="45">
        <f>'6 мес'!AF17+'3 кварт'!AF17</f>
        <v>0</v>
      </c>
      <c r="AG17" s="45">
        <f>'6 мес'!AG17+'3 кварт'!AG17</f>
        <v>70</v>
      </c>
      <c r="AH17" s="45">
        <f>'6 мес'!AH17+'3 кварт'!AH17</f>
        <v>237.89500000000001</v>
      </c>
      <c r="AI17" s="45">
        <f>'6 мес'!AI17+'3 кварт'!AI17</f>
        <v>2</v>
      </c>
      <c r="AJ17" s="45">
        <f>'6 мес'!AJ17+'3 кварт'!AJ17</f>
        <v>3.9790000000000001</v>
      </c>
      <c r="AK17" s="45">
        <f>'6 мес'!AK17+'3 кварт'!AK17</f>
        <v>0</v>
      </c>
      <c r="AL17" s="45">
        <f>'6 мес'!AL17+'3 кварт'!AL17</f>
        <v>0</v>
      </c>
      <c r="AM17" s="45">
        <f>'6 мес'!AM17+'3 кварт'!AM17</f>
        <v>1</v>
      </c>
      <c r="AN17" s="45">
        <f>'6 мес'!AN17+'3 кварт'!AN17</f>
        <v>1.1000000000000001</v>
      </c>
      <c r="AO17" s="45">
        <f>'6 мес'!AO17+'3 кварт'!AO17</f>
        <v>0</v>
      </c>
      <c r="AP17" s="45">
        <f>'6 мес'!AP17+'3 кварт'!AP17</f>
        <v>0</v>
      </c>
      <c r="AQ17" s="45">
        <f>'6 мес'!AQ17+'3 кварт'!AQ17</f>
        <v>14</v>
      </c>
      <c r="AR17" s="45">
        <f>'6 мес'!AR17+'3 кварт'!AR17</f>
        <v>19.273999999999997</v>
      </c>
      <c r="AS17" s="45">
        <f>'6 мес'!AS17+'3 кварт'!AS17</f>
        <v>0</v>
      </c>
      <c r="AT17" s="45">
        <f>'6 мес'!AT17+'3 кварт'!AT17</f>
        <v>0</v>
      </c>
      <c r="AU17" s="45">
        <f>'6 мес'!AU17+'3 кварт'!AU17</f>
        <v>0</v>
      </c>
      <c r="AV17" s="45">
        <f>'6 мес'!AV17+'3 кварт'!AV17</f>
        <v>0</v>
      </c>
      <c r="AW17" s="45">
        <f>'6 мес'!AW17+'3 кварт'!AW17</f>
        <v>13</v>
      </c>
      <c r="AX17" s="45">
        <f>'6 мес'!AX17+'3 кварт'!AX17</f>
        <v>10.167</v>
      </c>
      <c r="AY17" s="45">
        <f>'6 мес'!AY17+'3 кварт'!AY17</f>
        <v>1</v>
      </c>
      <c r="AZ17" s="45">
        <f>'6 мес'!AZ17+'3 кварт'!AZ17</f>
        <v>0.73499999999999999</v>
      </c>
      <c r="BA17" s="45">
        <f>'6 мес'!BA17+'3 кварт'!BA17</f>
        <v>0</v>
      </c>
      <c r="BB17" s="45">
        <f>'6 мес'!BB17+'3 кварт'!BB17</f>
        <v>0</v>
      </c>
      <c r="BC17" s="45">
        <f>'6 мес'!BC17+'3 кварт'!BC17</f>
        <v>0</v>
      </c>
      <c r="BD17" s="45">
        <f>'6 мес'!BD17+'3 кварт'!BD17</f>
        <v>0</v>
      </c>
      <c r="BE17" s="45">
        <f>'6 мес'!BE17+'3 кварт'!BE17</f>
        <v>4.3689999999999998</v>
      </c>
      <c r="BF17" s="46">
        <f t="shared" si="1"/>
        <v>403.63400000000001</v>
      </c>
      <c r="BG17" s="45"/>
      <c r="BH17" s="17" t="e">
        <f t="shared" si="0"/>
        <v>#DIV/0!</v>
      </c>
      <c r="BI17" s="115">
        <v>118</v>
      </c>
      <c r="BJ17" s="16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</row>
    <row r="18" spans="1:88" s="18" customFormat="1" ht="20.25" customHeight="1">
      <c r="A18" s="13">
        <v>15</v>
      </c>
      <c r="B18" s="14" t="s">
        <v>175</v>
      </c>
      <c r="C18" s="45">
        <f>'6 мес'!C18+'3 кварт'!C18</f>
        <v>0</v>
      </c>
      <c r="D18" s="45">
        <f>'6 мес'!D18+'3 кварт'!D18</f>
        <v>0</v>
      </c>
      <c r="E18" s="45">
        <f>'6 мес'!E18+'3 кварт'!E18</f>
        <v>843.00000000000011</v>
      </c>
      <c r="F18" s="45">
        <f>'6 мес'!F18+'3 кварт'!F18</f>
        <v>236.99799999999999</v>
      </c>
      <c r="G18" s="45">
        <f>'6 мес'!G18+'3 кварт'!G18</f>
        <v>23.17</v>
      </c>
      <c r="H18" s="45">
        <f>'6 мес'!H18+'3 кварт'!H18</f>
        <v>2.3690000000000002</v>
      </c>
      <c r="I18" s="45">
        <f>'6 мес'!I18+'3 кварт'!I18</f>
        <v>0</v>
      </c>
      <c r="J18" s="45">
        <f>'6 мес'!J18+'3 кварт'!J18</f>
        <v>0</v>
      </c>
      <c r="K18" s="45">
        <f>'6 мес'!K18+'3 кварт'!K18</f>
        <v>0</v>
      </c>
      <c r="L18" s="45">
        <f>'6 мес'!L18+'3 кварт'!L18</f>
        <v>0</v>
      </c>
      <c r="M18" s="45">
        <f>'6 мес'!M18+'3 кварт'!M18</f>
        <v>0</v>
      </c>
      <c r="N18" s="45">
        <f>'6 мес'!N18+'3 кварт'!N18</f>
        <v>0</v>
      </c>
      <c r="O18" s="45">
        <f>'6 мес'!O18+'3 кварт'!O18</f>
        <v>0</v>
      </c>
      <c r="P18" s="45">
        <f>'6 мес'!P18+'3 кварт'!P18</f>
        <v>0</v>
      </c>
      <c r="Q18" s="45">
        <f>'6 мес'!Q18+'3 кварт'!Q18</f>
        <v>0</v>
      </c>
      <c r="R18" s="45">
        <f>'6 мес'!R18+'3 кварт'!R18</f>
        <v>0</v>
      </c>
      <c r="S18" s="45">
        <f>'6 мес'!S18+'3 кварт'!S18</f>
        <v>0</v>
      </c>
      <c r="T18" s="45">
        <f>'6 мес'!T18+'3 кварт'!T18</f>
        <v>0</v>
      </c>
      <c r="U18" s="45">
        <f>'6 мес'!U18+'3 кварт'!U18</f>
        <v>2</v>
      </c>
      <c r="V18" s="45">
        <f>'6 мес'!V18+'3 кварт'!V18</f>
        <v>21.614999999999998</v>
      </c>
      <c r="W18" s="45">
        <f>'6 мес'!W18+'3 кварт'!W18</f>
        <v>0</v>
      </c>
      <c r="X18" s="45">
        <f>'6 мес'!X18+'3 кварт'!X18</f>
        <v>0</v>
      </c>
      <c r="Y18" s="45">
        <f>'6 мес'!Y18+'3 кварт'!Y18</f>
        <v>0</v>
      </c>
      <c r="Z18" s="45">
        <f>'6 мес'!Z18+'3 кварт'!Z18</f>
        <v>0</v>
      </c>
      <c r="AA18" s="45">
        <f>'6 мес'!AA18+'3 кварт'!AA18</f>
        <v>0</v>
      </c>
      <c r="AB18" s="45">
        <f>'6 мес'!AB18+'3 кварт'!AB18</f>
        <v>0</v>
      </c>
      <c r="AC18" s="45">
        <f>'6 мес'!AC18+'3 кварт'!AC18</f>
        <v>0</v>
      </c>
      <c r="AD18" s="45">
        <f>'6 мес'!AD18+'3 кварт'!AD18</f>
        <v>0</v>
      </c>
      <c r="AE18" s="45">
        <f>'6 мес'!AE18+'3 кварт'!AE18</f>
        <v>0</v>
      </c>
      <c r="AF18" s="45">
        <f>'6 мес'!AF18+'3 кварт'!AF18</f>
        <v>0</v>
      </c>
      <c r="AG18" s="45">
        <f>'6 мес'!AG18+'3 кварт'!AG18</f>
        <v>0</v>
      </c>
      <c r="AH18" s="45">
        <f>'6 мес'!AH18+'3 кварт'!AH18</f>
        <v>0</v>
      </c>
      <c r="AI18" s="45">
        <f>'6 мес'!AI18+'3 кварт'!AI18</f>
        <v>0</v>
      </c>
      <c r="AJ18" s="45">
        <f>'6 мес'!AJ18+'3 кварт'!AJ18</f>
        <v>0</v>
      </c>
      <c r="AK18" s="45">
        <f>'6 мес'!AK18+'3 кварт'!AK18</f>
        <v>0</v>
      </c>
      <c r="AL18" s="45">
        <f>'6 мес'!AL18+'3 кварт'!AL18</f>
        <v>0</v>
      </c>
      <c r="AM18" s="45">
        <f>'6 мес'!AM18+'3 кварт'!AM18</f>
        <v>0</v>
      </c>
      <c r="AN18" s="45">
        <f>'6 мес'!AN18+'3 кварт'!AN18</f>
        <v>0</v>
      </c>
      <c r="AO18" s="45">
        <f>'6 мес'!AO18+'3 кварт'!AO18</f>
        <v>0</v>
      </c>
      <c r="AP18" s="45">
        <f>'6 мес'!AP18+'3 кварт'!AP18</f>
        <v>0</v>
      </c>
      <c r="AQ18" s="45">
        <f>'6 мес'!AQ18+'3 кварт'!AQ18</f>
        <v>19</v>
      </c>
      <c r="AR18" s="45">
        <f>'6 мес'!AR18+'3 кварт'!AR18</f>
        <v>24.268999999999998</v>
      </c>
      <c r="AS18" s="45">
        <f>'6 мес'!AS18+'3 кварт'!AS18</f>
        <v>0</v>
      </c>
      <c r="AT18" s="45">
        <f>'6 мес'!AT18+'3 кварт'!AT18</f>
        <v>0</v>
      </c>
      <c r="AU18" s="45">
        <f>'6 мес'!AU18+'3 кварт'!AU18</f>
        <v>0</v>
      </c>
      <c r="AV18" s="45">
        <f>'6 мес'!AV18+'3 кварт'!AV18</f>
        <v>0</v>
      </c>
      <c r="AW18" s="45">
        <f>'6 мес'!AW18+'3 кварт'!AW18</f>
        <v>6</v>
      </c>
      <c r="AX18" s="45">
        <f>'6 мес'!AX18+'3 кварт'!AX18</f>
        <v>4.6450000000000005</v>
      </c>
      <c r="AY18" s="45">
        <f>'6 мес'!AY18+'3 кварт'!AY18</f>
        <v>1</v>
      </c>
      <c r="AZ18" s="45">
        <f>'6 мес'!AZ18+'3 кварт'!AZ18</f>
        <v>0.73499999999999999</v>
      </c>
      <c r="BA18" s="45">
        <f>'6 мес'!BA18+'3 кварт'!BA18</f>
        <v>0</v>
      </c>
      <c r="BB18" s="45">
        <f>'6 мес'!BB18+'3 кварт'!BB18</f>
        <v>0</v>
      </c>
      <c r="BC18" s="45">
        <f>'6 мес'!BC18+'3 кварт'!BC18</f>
        <v>0</v>
      </c>
      <c r="BD18" s="45">
        <f>'6 мес'!BD18+'3 кварт'!BD18</f>
        <v>0</v>
      </c>
      <c r="BE18" s="45">
        <f>'6 мес'!BE18+'3 кварт'!BE18</f>
        <v>4.37</v>
      </c>
      <c r="BF18" s="46">
        <f t="shared" si="1"/>
        <v>295.00099999999998</v>
      </c>
      <c r="BG18" s="45"/>
      <c r="BH18" s="17" t="e">
        <f t="shared" si="0"/>
        <v>#DIV/0!</v>
      </c>
      <c r="BI18" s="115" t="s">
        <v>192</v>
      </c>
      <c r="BJ18" s="16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</row>
    <row r="19" spans="1:88" s="18" customFormat="1" ht="20.25" customHeight="1">
      <c r="A19" s="13">
        <v>16</v>
      </c>
      <c r="B19" s="14" t="s">
        <v>176</v>
      </c>
      <c r="C19" s="45">
        <f>'6 мес'!C19+'3 кварт'!C19</f>
        <v>0</v>
      </c>
      <c r="D19" s="45">
        <f>'6 мес'!D19+'3 кварт'!D19</f>
        <v>0</v>
      </c>
      <c r="E19" s="45">
        <f>'6 мес'!E19+'3 кварт'!E19</f>
        <v>0</v>
      </c>
      <c r="F19" s="45">
        <f>'6 мес'!F19+'3 кварт'!F19</f>
        <v>0</v>
      </c>
      <c r="G19" s="45">
        <f>'6 мес'!G19+'3 кварт'!G19</f>
        <v>0</v>
      </c>
      <c r="H19" s="45">
        <f>'6 мес'!H19+'3 кварт'!H19</f>
        <v>0</v>
      </c>
      <c r="I19" s="45">
        <f>'6 мес'!I19+'3 кварт'!I19</f>
        <v>1</v>
      </c>
      <c r="J19" s="45">
        <f>'6 мес'!J19+'3 кварт'!J19</f>
        <v>231.46299999999999</v>
      </c>
      <c r="K19" s="45">
        <f>'6 мес'!K19+'3 кварт'!K19</f>
        <v>0</v>
      </c>
      <c r="L19" s="45">
        <f>'6 мес'!L19+'3 кварт'!L19</f>
        <v>0</v>
      </c>
      <c r="M19" s="45">
        <f>'6 мес'!M19+'3 кварт'!M19</f>
        <v>0</v>
      </c>
      <c r="N19" s="45">
        <f>'6 мес'!N19+'3 кварт'!N19</f>
        <v>0</v>
      </c>
      <c r="O19" s="45">
        <f>'6 мес'!O19+'3 кварт'!O19</f>
        <v>0</v>
      </c>
      <c r="P19" s="45">
        <f>'6 мес'!P19+'3 кварт'!P19</f>
        <v>0</v>
      </c>
      <c r="Q19" s="45">
        <f>'6 мес'!Q19+'3 кварт'!Q19</f>
        <v>0</v>
      </c>
      <c r="R19" s="45">
        <f>'6 мес'!R19+'3 кварт'!R19</f>
        <v>0</v>
      </c>
      <c r="S19" s="45">
        <f>'6 мес'!S19+'3 кварт'!S19</f>
        <v>0</v>
      </c>
      <c r="T19" s="45">
        <f>'6 мес'!T19+'3 кварт'!T19</f>
        <v>0</v>
      </c>
      <c r="U19" s="45">
        <f>'6 мес'!U19+'3 кварт'!U19</f>
        <v>1</v>
      </c>
      <c r="V19" s="45">
        <f>'6 мес'!V19+'3 кварт'!V19</f>
        <v>19.901</v>
      </c>
      <c r="W19" s="45">
        <f>'6 мес'!W19+'3 кварт'!W19</f>
        <v>1</v>
      </c>
      <c r="X19" s="45">
        <f>'6 мес'!X19+'3 кварт'!X19</f>
        <v>5.0919999999999996</v>
      </c>
      <c r="Y19" s="45">
        <f>'6 мес'!Y19+'3 кварт'!Y19</f>
        <v>0</v>
      </c>
      <c r="Z19" s="45">
        <f>'6 мес'!Z19+'3 кварт'!Z19</f>
        <v>0</v>
      </c>
      <c r="AA19" s="45">
        <f>'6 мес'!AA19+'3 кварт'!AA19</f>
        <v>0</v>
      </c>
      <c r="AB19" s="45">
        <f>'6 мес'!AB19+'3 кварт'!AB19</f>
        <v>0</v>
      </c>
      <c r="AC19" s="45">
        <f>'6 мес'!AC19+'3 кварт'!AC19</f>
        <v>0</v>
      </c>
      <c r="AD19" s="45">
        <f>'6 мес'!AD19+'3 кварт'!AD19</f>
        <v>0</v>
      </c>
      <c r="AE19" s="45">
        <f>'6 мес'!AE19+'3 кварт'!AE19</f>
        <v>0</v>
      </c>
      <c r="AF19" s="45">
        <f>'6 мес'!AF19+'3 кварт'!AF19</f>
        <v>0</v>
      </c>
      <c r="AG19" s="45">
        <f>'6 мес'!AG19+'3 кварт'!AG19</f>
        <v>3.1</v>
      </c>
      <c r="AH19" s="45">
        <f>'6 мес'!AH19+'3 кварт'!AH19</f>
        <v>6.17</v>
      </c>
      <c r="AI19" s="45">
        <f>'6 мес'!AI19+'3 кварт'!AI19</f>
        <v>0</v>
      </c>
      <c r="AJ19" s="45">
        <f>'6 мес'!AJ19+'3 кварт'!AJ19</f>
        <v>0</v>
      </c>
      <c r="AK19" s="45">
        <f>'6 мес'!AK19+'3 кварт'!AK19</f>
        <v>2</v>
      </c>
      <c r="AL19" s="45">
        <f>'6 мес'!AL19+'3 кварт'!AL19</f>
        <v>1.3640000000000001</v>
      </c>
      <c r="AM19" s="45">
        <f>'6 мес'!AM19+'3 кварт'!AM19</f>
        <v>0</v>
      </c>
      <c r="AN19" s="45">
        <f>'6 мес'!AN19+'3 кварт'!AN19</f>
        <v>0</v>
      </c>
      <c r="AO19" s="45">
        <f>'6 мес'!AO19+'3 кварт'!AO19</f>
        <v>1</v>
      </c>
      <c r="AP19" s="45">
        <f>'6 мес'!AP19+'3 кварт'!AP19</f>
        <v>2.9249999999999998</v>
      </c>
      <c r="AQ19" s="45">
        <f>'6 мес'!AQ19+'3 кварт'!AQ19</f>
        <v>18</v>
      </c>
      <c r="AR19" s="45">
        <f>'6 мес'!AR19+'3 кварт'!AR19</f>
        <v>29.064999999999998</v>
      </c>
      <c r="AS19" s="45">
        <f>'6 мес'!AS19+'3 кварт'!AS19</f>
        <v>0</v>
      </c>
      <c r="AT19" s="45">
        <f>'6 мес'!AT19+'3 кварт'!AT19</f>
        <v>0</v>
      </c>
      <c r="AU19" s="45">
        <f>'6 мес'!AU19+'3 кварт'!AU19</f>
        <v>0</v>
      </c>
      <c r="AV19" s="45">
        <f>'6 мес'!AV19+'3 кварт'!AV19</f>
        <v>0</v>
      </c>
      <c r="AW19" s="45">
        <f>'6 мес'!AW19+'3 кварт'!AW19</f>
        <v>4</v>
      </c>
      <c r="AX19" s="45">
        <f>'6 мес'!AX19+'3 кварт'!AX19</f>
        <v>1.7560000000000002</v>
      </c>
      <c r="AY19" s="45">
        <f>'6 мес'!AY19+'3 кварт'!AY19</f>
        <v>0</v>
      </c>
      <c r="AZ19" s="45">
        <f>'6 мес'!AZ19+'3 кварт'!AZ19</f>
        <v>0</v>
      </c>
      <c r="BA19" s="45">
        <f>'6 мес'!BA19+'3 кварт'!BA19</f>
        <v>0</v>
      </c>
      <c r="BB19" s="45">
        <f>'6 мес'!BB19+'3 кварт'!BB19</f>
        <v>0</v>
      </c>
      <c r="BC19" s="45">
        <f>'6 мес'!BC19+'3 кварт'!BC19</f>
        <v>0</v>
      </c>
      <c r="BD19" s="45">
        <f>'6 мес'!BD19+'3 кварт'!BD19</f>
        <v>0</v>
      </c>
      <c r="BE19" s="45">
        <f>'6 мес'!BE19+'3 кварт'!BE19</f>
        <v>2.0250000000000004</v>
      </c>
      <c r="BF19" s="46">
        <f t="shared" si="1"/>
        <v>299.76099999999997</v>
      </c>
      <c r="BG19" s="45"/>
      <c r="BH19" s="17" t="e">
        <f t="shared" si="0"/>
        <v>#DIV/0!</v>
      </c>
      <c r="BI19" s="115" t="s">
        <v>193</v>
      </c>
      <c r="BJ19" s="16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</row>
    <row r="20" spans="1:88" s="18" customFormat="1" ht="20.25" customHeight="1">
      <c r="A20" s="13">
        <v>17</v>
      </c>
      <c r="B20" s="14" t="s">
        <v>177</v>
      </c>
      <c r="C20" s="45">
        <f>'6 мес'!C20+'3 кварт'!C20</f>
        <v>0</v>
      </c>
      <c r="D20" s="45">
        <f>'6 мес'!D20+'3 кварт'!D20</f>
        <v>0</v>
      </c>
      <c r="E20" s="45">
        <f>'6 мес'!E20+'3 кварт'!E20</f>
        <v>157.30000000000001</v>
      </c>
      <c r="F20" s="45">
        <f>'6 мес'!F20+'3 кварт'!F20</f>
        <v>49.639000000000003</v>
      </c>
      <c r="G20" s="45">
        <f>'6 мес'!G20+'3 кварт'!G20</f>
        <v>0</v>
      </c>
      <c r="H20" s="45">
        <f>'6 мес'!H20+'3 кварт'!H20</f>
        <v>0</v>
      </c>
      <c r="I20" s="45">
        <f>'6 мес'!I20+'3 кварт'!I20</f>
        <v>0</v>
      </c>
      <c r="J20" s="45">
        <f>'6 мес'!J20+'3 кварт'!J20</f>
        <v>0</v>
      </c>
      <c r="K20" s="45">
        <f>'6 мес'!K20+'3 кварт'!K20</f>
        <v>0</v>
      </c>
      <c r="L20" s="45">
        <f>'6 мес'!L20+'3 кварт'!L20</f>
        <v>0</v>
      </c>
      <c r="M20" s="45">
        <f>'6 мес'!M20+'3 кварт'!M20</f>
        <v>0</v>
      </c>
      <c r="N20" s="45">
        <f>'6 мес'!N20+'3 кварт'!N20</f>
        <v>0</v>
      </c>
      <c r="O20" s="45">
        <f>'6 мес'!O20+'3 кварт'!O20</f>
        <v>0</v>
      </c>
      <c r="P20" s="45">
        <f>'6 мес'!P20+'3 кварт'!P20</f>
        <v>0</v>
      </c>
      <c r="Q20" s="45">
        <f>'6 мес'!Q20+'3 кварт'!Q20</f>
        <v>0</v>
      </c>
      <c r="R20" s="45">
        <f>'6 мес'!R20+'3 кварт'!R20</f>
        <v>0</v>
      </c>
      <c r="S20" s="45">
        <f>'6 мес'!S20+'3 кварт'!S20</f>
        <v>0</v>
      </c>
      <c r="T20" s="45">
        <f>'6 мес'!T20+'3 кварт'!T20</f>
        <v>0</v>
      </c>
      <c r="U20" s="45">
        <f>'6 мес'!U20+'3 кварт'!U20</f>
        <v>1</v>
      </c>
      <c r="V20" s="45">
        <f>'6 мес'!V20+'3 кварт'!V20</f>
        <v>19.901</v>
      </c>
      <c r="W20" s="45">
        <f>'6 мес'!W20+'3 кварт'!W20</f>
        <v>2</v>
      </c>
      <c r="X20" s="45">
        <f>'6 мес'!X20+'3 кварт'!X20</f>
        <v>5.3369999999999997</v>
      </c>
      <c r="Y20" s="45">
        <f>'6 мес'!Y20+'3 кварт'!Y20</f>
        <v>0</v>
      </c>
      <c r="Z20" s="45">
        <f>'6 мес'!Z20+'3 кварт'!Z20</f>
        <v>0</v>
      </c>
      <c r="AA20" s="45">
        <f>'6 мес'!AA20+'3 кварт'!AA20</f>
        <v>0</v>
      </c>
      <c r="AB20" s="45">
        <f>'6 мес'!AB20+'3 кварт'!AB20</f>
        <v>0</v>
      </c>
      <c r="AC20" s="45">
        <f>'6 мес'!AC20+'3 кварт'!AC20</f>
        <v>0</v>
      </c>
      <c r="AD20" s="45">
        <f>'6 мес'!AD20+'3 кварт'!AD20</f>
        <v>0</v>
      </c>
      <c r="AE20" s="45">
        <f>'6 мес'!AE20+'3 кварт'!AE20</f>
        <v>0</v>
      </c>
      <c r="AF20" s="45">
        <f>'6 мес'!AF20+'3 кварт'!AF20</f>
        <v>0</v>
      </c>
      <c r="AG20" s="45">
        <f>'6 мес'!AG20+'3 кварт'!AG20</f>
        <v>0</v>
      </c>
      <c r="AH20" s="45">
        <f>'6 мес'!AH20+'3 кварт'!AH20</f>
        <v>0</v>
      </c>
      <c r="AI20" s="45">
        <f>'6 мес'!AI20+'3 кварт'!AI20</f>
        <v>120.2</v>
      </c>
      <c r="AJ20" s="45">
        <f>'6 мес'!AJ20+'3 кварт'!AJ20</f>
        <v>329.75299999999999</v>
      </c>
      <c r="AK20" s="45">
        <f>'6 мес'!AK20+'3 кварт'!AK20</f>
        <v>0</v>
      </c>
      <c r="AL20" s="45">
        <f>'6 мес'!AL20+'3 кварт'!AL20</f>
        <v>0</v>
      </c>
      <c r="AM20" s="45">
        <f>'6 мес'!AM20+'3 кварт'!AM20</f>
        <v>4</v>
      </c>
      <c r="AN20" s="45">
        <f>'6 мес'!AN20+'3 кварт'!AN20</f>
        <v>4.157</v>
      </c>
      <c r="AO20" s="45">
        <f>'6 мес'!AO20+'3 кварт'!AO20</f>
        <v>0</v>
      </c>
      <c r="AP20" s="45">
        <f>'6 мес'!AP20+'3 кварт'!AP20</f>
        <v>0</v>
      </c>
      <c r="AQ20" s="45">
        <f>'6 мес'!AQ20+'3 кварт'!AQ20</f>
        <v>18</v>
      </c>
      <c r="AR20" s="45">
        <f>'6 мес'!AR20+'3 кварт'!AR20</f>
        <v>20.759</v>
      </c>
      <c r="AS20" s="45">
        <f>'6 мес'!AS20+'3 кварт'!AS20</f>
        <v>0</v>
      </c>
      <c r="AT20" s="45">
        <f>'6 мес'!AT20+'3 кварт'!AT20</f>
        <v>0</v>
      </c>
      <c r="AU20" s="45">
        <f>'6 мес'!AU20+'3 кварт'!AU20</f>
        <v>0</v>
      </c>
      <c r="AV20" s="45">
        <f>'6 мес'!AV20+'3 кварт'!AV20</f>
        <v>0</v>
      </c>
      <c r="AW20" s="45">
        <f>'6 мес'!AW20+'3 кварт'!AW20</f>
        <v>38</v>
      </c>
      <c r="AX20" s="45">
        <f>'6 мес'!AX20+'3 кварт'!AX20</f>
        <v>28.995999999999995</v>
      </c>
      <c r="AY20" s="45">
        <f>'6 мес'!AY20+'3 кварт'!AY20</f>
        <v>2</v>
      </c>
      <c r="AZ20" s="45">
        <f>'6 мес'!AZ20+'3 кварт'!AZ20</f>
        <v>1.4019999999999999</v>
      </c>
      <c r="BA20" s="45">
        <f>'6 мес'!BA20+'3 кварт'!BA20</f>
        <v>0</v>
      </c>
      <c r="BB20" s="45">
        <f>'6 мес'!BB20+'3 кварт'!BB20</f>
        <v>0</v>
      </c>
      <c r="BC20" s="45">
        <f>'6 мес'!BC20+'3 кварт'!BC20</f>
        <v>0</v>
      </c>
      <c r="BD20" s="45">
        <f>'6 мес'!BD20+'3 кварт'!BD20</f>
        <v>0</v>
      </c>
      <c r="BE20" s="45">
        <f>'6 мес'!BE20+'3 кварт'!BE20</f>
        <v>3.0289999999999999</v>
      </c>
      <c r="BF20" s="46">
        <f t="shared" si="1"/>
        <v>462.97299999999996</v>
      </c>
      <c r="BG20" s="45"/>
      <c r="BH20" s="17" t="e">
        <f t="shared" si="0"/>
        <v>#DIV/0!</v>
      </c>
      <c r="BI20" s="115" t="s">
        <v>194</v>
      </c>
      <c r="BJ20" s="16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</row>
    <row r="21" spans="1:88" s="18" customFormat="1" ht="20.25" customHeight="1">
      <c r="A21" s="13">
        <v>18</v>
      </c>
      <c r="B21" s="14" t="s">
        <v>178</v>
      </c>
      <c r="C21" s="45">
        <f>'6 мес'!C21+'3 кварт'!C21</f>
        <v>0</v>
      </c>
      <c r="D21" s="45">
        <f>'6 мес'!D21+'3 кварт'!D21</f>
        <v>0</v>
      </c>
      <c r="E21" s="45">
        <f>'6 мес'!E21+'3 кварт'!E21</f>
        <v>15.5</v>
      </c>
      <c r="F21" s="45">
        <f>'6 мес'!F21+'3 кварт'!F21</f>
        <v>3.875</v>
      </c>
      <c r="G21" s="45">
        <f>'6 мес'!G21+'3 кварт'!G21</f>
        <v>0</v>
      </c>
      <c r="H21" s="45">
        <f>'6 мес'!H21+'3 кварт'!H21</f>
        <v>0</v>
      </c>
      <c r="I21" s="45">
        <f>'6 мес'!I21+'3 кварт'!I21</f>
        <v>0</v>
      </c>
      <c r="J21" s="45">
        <f>'6 мес'!J21+'3 кварт'!J21</f>
        <v>0</v>
      </c>
      <c r="K21" s="45">
        <f>'6 мес'!K21+'3 кварт'!K21</f>
        <v>0</v>
      </c>
      <c r="L21" s="45">
        <f>'6 мес'!L21+'3 кварт'!L21</f>
        <v>0</v>
      </c>
      <c r="M21" s="45">
        <f>'6 мес'!M21+'3 кварт'!M21</f>
        <v>0</v>
      </c>
      <c r="N21" s="45">
        <f>'6 мес'!N21+'3 кварт'!N21</f>
        <v>0</v>
      </c>
      <c r="O21" s="45">
        <f>'6 мес'!O21+'3 кварт'!O21</f>
        <v>0</v>
      </c>
      <c r="P21" s="45">
        <f>'6 мес'!P21+'3 кварт'!P21</f>
        <v>0</v>
      </c>
      <c r="Q21" s="45">
        <f>'6 мес'!Q21+'3 кварт'!Q21</f>
        <v>0</v>
      </c>
      <c r="R21" s="45">
        <f>'6 мес'!R21+'3 кварт'!R21</f>
        <v>0</v>
      </c>
      <c r="S21" s="45">
        <f>'6 мес'!S21+'3 кварт'!S21</f>
        <v>0</v>
      </c>
      <c r="T21" s="45">
        <f>'6 мес'!T21+'3 кварт'!T21</f>
        <v>0</v>
      </c>
      <c r="U21" s="45">
        <f>'6 мес'!U21+'3 кварт'!U21</f>
        <v>3</v>
      </c>
      <c r="V21" s="45">
        <f>'6 мес'!V21+'3 кварт'!V21</f>
        <v>23.120999999999999</v>
      </c>
      <c r="W21" s="45">
        <f>'6 мес'!W21+'3 кварт'!W21</f>
        <v>0</v>
      </c>
      <c r="X21" s="45">
        <f>'6 мес'!X21+'3 кварт'!X21</f>
        <v>0</v>
      </c>
      <c r="Y21" s="45">
        <f>'6 мес'!Y21+'3 кварт'!Y21</f>
        <v>0</v>
      </c>
      <c r="Z21" s="45">
        <f>'6 мес'!Z21+'3 кварт'!Z21</f>
        <v>0</v>
      </c>
      <c r="AA21" s="45">
        <f>'6 мес'!AA21+'3 кварт'!AA21</f>
        <v>0</v>
      </c>
      <c r="AB21" s="45">
        <f>'6 мес'!AB21+'3 кварт'!AB21</f>
        <v>0</v>
      </c>
      <c r="AC21" s="45">
        <f>'6 мес'!AC21+'3 кварт'!AC21</f>
        <v>0</v>
      </c>
      <c r="AD21" s="45">
        <f>'6 мес'!AD21+'3 кварт'!AD21</f>
        <v>0</v>
      </c>
      <c r="AE21" s="45">
        <f>'6 мес'!AE21+'3 кварт'!AE21</f>
        <v>0</v>
      </c>
      <c r="AF21" s="45">
        <f>'6 мес'!AF21+'3 кварт'!AF21</f>
        <v>0</v>
      </c>
      <c r="AG21" s="45">
        <f>'6 мес'!AG21+'3 кварт'!AG21</f>
        <v>0</v>
      </c>
      <c r="AH21" s="45">
        <f>'6 мес'!AH21+'3 кварт'!AH21</f>
        <v>0</v>
      </c>
      <c r="AI21" s="45">
        <f>'6 мес'!AI21+'3 кварт'!AI21</f>
        <v>5</v>
      </c>
      <c r="AJ21" s="45">
        <f>'6 мес'!AJ21+'3 кварт'!AJ21</f>
        <v>6.5209999999999999</v>
      </c>
      <c r="AK21" s="45">
        <f>'6 мес'!AK21+'3 кварт'!AK21</f>
        <v>0</v>
      </c>
      <c r="AL21" s="45">
        <f>'6 мес'!AL21+'3 кварт'!AL21</f>
        <v>0</v>
      </c>
      <c r="AM21" s="45">
        <f>'6 мес'!AM21+'3 кварт'!AM21</f>
        <v>87.5</v>
      </c>
      <c r="AN21" s="45">
        <f>'6 мес'!AN21+'3 кварт'!AN21</f>
        <v>91.701999999999998</v>
      </c>
      <c r="AO21" s="45">
        <f>'6 мес'!AO21+'3 кварт'!AO21</f>
        <v>0</v>
      </c>
      <c r="AP21" s="45">
        <f>'6 мес'!AP21+'3 кварт'!AP21</f>
        <v>0</v>
      </c>
      <c r="AQ21" s="45">
        <f>'6 мес'!AQ21+'3 кварт'!AQ21</f>
        <v>28</v>
      </c>
      <c r="AR21" s="45">
        <f>'6 мес'!AR21+'3 кварт'!AR21</f>
        <v>31.373000000000001</v>
      </c>
      <c r="AS21" s="45">
        <f>'6 мес'!AS21+'3 кварт'!AS21</f>
        <v>0</v>
      </c>
      <c r="AT21" s="45">
        <f>'6 мес'!AT21+'3 кварт'!AT21</f>
        <v>0</v>
      </c>
      <c r="AU21" s="45">
        <f>'6 мес'!AU21+'3 кварт'!AU21</f>
        <v>19.600000000000001</v>
      </c>
      <c r="AV21" s="45">
        <f>'6 мес'!AV21+'3 кварт'!AV21</f>
        <v>2.3559999999999999</v>
      </c>
      <c r="AW21" s="45">
        <f>'6 мес'!AW21+'3 кварт'!AW21</f>
        <v>0</v>
      </c>
      <c r="AX21" s="45">
        <f>'6 мес'!AX21+'3 кварт'!AX21</f>
        <v>0</v>
      </c>
      <c r="AY21" s="45">
        <f>'6 мес'!AY21+'3 кварт'!AY21</f>
        <v>1</v>
      </c>
      <c r="AZ21" s="45">
        <f>'6 мес'!AZ21+'3 кварт'!AZ21</f>
        <v>3.032</v>
      </c>
      <c r="BA21" s="45">
        <f>'6 мес'!BA21+'3 кварт'!BA21</f>
        <v>0</v>
      </c>
      <c r="BB21" s="45">
        <f>'6 мес'!BB21+'3 кварт'!BB21</f>
        <v>0</v>
      </c>
      <c r="BC21" s="45">
        <f>'6 мес'!BC21+'3 кварт'!BC21</f>
        <v>0</v>
      </c>
      <c r="BD21" s="45">
        <f>'6 мес'!BD21+'3 кварт'!BD21</f>
        <v>0</v>
      </c>
      <c r="BE21" s="45">
        <f>'6 мес'!BE21+'3 кварт'!BE21</f>
        <v>1.026</v>
      </c>
      <c r="BF21" s="46">
        <f t="shared" si="1"/>
        <v>163.006</v>
      </c>
      <c r="BG21" s="45"/>
      <c r="BH21" s="17" t="e">
        <f t="shared" si="0"/>
        <v>#DIV/0!</v>
      </c>
      <c r="BI21" s="115" t="s">
        <v>195</v>
      </c>
      <c r="BJ21" s="16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</row>
    <row r="22" spans="1:88" s="18" customFormat="1" ht="20.25" customHeight="1">
      <c r="A22" s="13">
        <v>19</v>
      </c>
      <c r="B22" s="14" t="s">
        <v>41</v>
      </c>
      <c r="C22" s="45">
        <f>'6 мес'!C22+'3 кварт'!C22</f>
        <v>0</v>
      </c>
      <c r="D22" s="45">
        <f>'6 мес'!D22+'3 кварт'!D22</f>
        <v>0</v>
      </c>
      <c r="E22" s="45">
        <f>'6 мес'!E22+'3 кварт'!E22</f>
        <v>69</v>
      </c>
      <c r="F22" s="45">
        <f>'6 мес'!F22+'3 кварт'!F22</f>
        <v>17.248000000000001</v>
      </c>
      <c r="G22" s="45">
        <f>'6 мес'!G22+'3 кварт'!G22</f>
        <v>0</v>
      </c>
      <c r="H22" s="45">
        <f>'6 мес'!H22+'3 кварт'!H22</f>
        <v>0</v>
      </c>
      <c r="I22" s="45">
        <f>'6 мес'!I22+'3 кварт'!I22</f>
        <v>1</v>
      </c>
      <c r="J22" s="45">
        <f>'6 мес'!J22+'3 кварт'!J22</f>
        <v>235.73500000000001</v>
      </c>
      <c r="K22" s="45">
        <f>'6 мес'!K22+'3 кварт'!K22</f>
        <v>0</v>
      </c>
      <c r="L22" s="45">
        <f>'6 мес'!L22+'3 кварт'!L22</f>
        <v>0</v>
      </c>
      <c r="M22" s="45">
        <f>'6 мес'!M22+'3 кварт'!M22</f>
        <v>0</v>
      </c>
      <c r="N22" s="45">
        <f>'6 мес'!N22+'3 кварт'!N22</f>
        <v>0</v>
      </c>
      <c r="O22" s="45">
        <f>'6 мес'!O22+'3 кварт'!O22</f>
        <v>0</v>
      </c>
      <c r="P22" s="45">
        <f>'6 мес'!P22+'3 кварт'!P22</f>
        <v>0</v>
      </c>
      <c r="Q22" s="45">
        <f>'6 мес'!Q22+'3 кварт'!Q22</f>
        <v>0</v>
      </c>
      <c r="R22" s="45">
        <f>'6 мес'!R22+'3 кварт'!R22</f>
        <v>0</v>
      </c>
      <c r="S22" s="45">
        <f>'6 мес'!S22+'3 кварт'!S22</f>
        <v>0</v>
      </c>
      <c r="T22" s="45">
        <f>'6 мес'!T22+'3 кварт'!T22</f>
        <v>0</v>
      </c>
      <c r="U22" s="45">
        <f>'6 мес'!U22+'3 кварт'!U22</f>
        <v>21</v>
      </c>
      <c r="V22" s="45">
        <f>'6 мес'!V22+'3 кварт'!V22</f>
        <v>194.583</v>
      </c>
      <c r="W22" s="45">
        <f>'6 мес'!W22+'3 кварт'!W22</f>
        <v>0</v>
      </c>
      <c r="X22" s="45">
        <f>'6 мес'!X22+'3 кварт'!X22</f>
        <v>0</v>
      </c>
      <c r="Y22" s="45">
        <f>'6 мес'!Y22+'3 кварт'!Y22</f>
        <v>0</v>
      </c>
      <c r="Z22" s="45">
        <f>'6 мес'!Z22+'3 кварт'!Z22</f>
        <v>0</v>
      </c>
      <c r="AA22" s="45">
        <f>'6 мес'!AA22+'3 кварт'!AA22</f>
        <v>0</v>
      </c>
      <c r="AB22" s="45">
        <f>'6 мес'!AB22+'3 кварт'!AB22</f>
        <v>0</v>
      </c>
      <c r="AC22" s="45">
        <f>'6 мес'!AC22+'3 кварт'!AC22</f>
        <v>0</v>
      </c>
      <c r="AD22" s="45">
        <f>'6 мес'!AD22+'3 кварт'!AD22</f>
        <v>0</v>
      </c>
      <c r="AE22" s="45">
        <f>'6 мес'!AE22+'3 кварт'!AE22</f>
        <v>0</v>
      </c>
      <c r="AF22" s="45">
        <f>'6 мес'!AF22+'3 кварт'!AF22</f>
        <v>0</v>
      </c>
      <c r="AG22" s="45">
        <f>'6 мес'!AG22+'3 кварт'!AG22</f>
        <v>174.8</v>
      </c>
      <c r="AH22" s="45">
        <f>'6 мес'!AH22+'3 кварт'!AH22</f>
        <v>249.34</v>
      </c>
      <c r="AI22" s="45">
        <f>'6 мес'!AI22+'3 кварт'!AI22</f>
        <v>13</v>
      </c>
      <c r="AJ22" s="45">
        <f>'6 мес'!AJ22+'3 кварт'!AJ22</f>
        <v>12.856</v>
      </c>
      <c r="AK22" s="45">
        <f>'6 мес'!AK22+'3 кварт'!AK22</f>
        <v>0</v>
      </c>
      <c r="AL22" s="45">
        <f>'6 мес'!AL22+'3 кварт'!AL22</f>
        <v>0</v>
      </c>
      <c r="AM22" s="45">
        <f>'6 мес'!AM22+'3 кварт'!AM22</f>
        <v>0</v>
      </c>
      <c r="AN22" s="45">
        <f>'6 мес'!AN22+'3 кварт'!AN22</f>
        <v>0</v>
      </c>
      <c r="AO22" s="45">
        <f>'6 мес'!AO22+'3 кварт'!AO22</f>
        <v>4</v>
      </c>
      <c r="AP22" s="45">
        <f>'6 мес'!AP22+'3 кварт'!AP22</f>
        <v>12.257</v>
      </c>
      <c r="AQ22" s="45">
        <f>'6 мес'!AQ22+'3 кварт'!AQ22</f>
        <v>33</v>
      </c>
      <c r="AR22" s="45">
        <f>'6 мес'!AR22+'3 кварт'!AR22</f>
        <v>42.88</v>
      </c>
      <c r="AS22" s="45">
        <f>'6 мес'!AS22+'3 кварт'!AS22</f>
        <v>0</v>
      </c>
      <c r="AT22" s="45">
        <f>'6 мес'!AT22+'3 кварт'!AT22</f>
        <v>0</v>
      </c>
      <c r="AU22" s="45">
        <f>'6 мес'!AU22+'3 кварт'!AU22</f>
        <v>9.6999999999999993</v>
      </c>
      <c r="AV22" s="45">
        <f>'6 мес'!AV22+'3 кварт'!AV22</f>
        <v>1.1599999999999999</v>
      </c>
      <c r="AW22" s="45">
        <f>'6 мес'!AW22+'3 кварт'!AW22</f>
        <v>39</v>
      </c>
      <c r="AX22" s="45">
        <f>'6 мес'!AX22+'3 кварт'!AX22</f>
        <v>21.105000000000004</v>
      </c>
      <c r="AY22" s="45">
        <f>'6 мес'!AY22+'3 кварт'!AY22</f>
        <v>0</v>
      </c>
      <c r="AZ22" s="45">
        <f>'6 мес'!AZ22+'3 кварт'!AZ22</f>
        <v>0</v>
      </c>
      <c r="BA22" s="45">
        <f>'6 мес'!BA22+'3 кварт'!BA22</f>
        <v>0</v>
      </c>
      <c r="BB22" s="45">
        <f>'6 мес'!BB22+'3 кварт'!BB22</f>
        <v>0</v>
      </c>
      <c r="BC22" s="45">
        <f>'6 мес'!BC22+'3 кварт'!BC22</f>
        <v>0</v>
      </c>
      <c r="BD22" s="45">
        <f>'6 мес'!BD22+'3 кварт'!BD22</f>
        <v>0</v>
      </c>
      <c r="BE22" s="45">
        <f>'6 мес'!BE22+'3 кварт'!BE22</f>
        <v>7.5210000000000008</v>
      </c>
      <c r="BF22" s="46">
        <f t="shared" si="1"/>
        <v>794.68499999999995</v>
      </c>
      <c r="BG22" s="45"/>
      <c r="BH22" s="17" t="e">
        <f t="shared" si="0"/>
        <v>#DIV/0!</v>
      </c>
      <c r="BI22" s="115">
        <v>124</v>
      </c>
      <c r="BJ22" s="16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</row>
    <row r="23" spans="1:88" s="18" customFormat="1" ht="20.25" customHeight="1">
      <c r="A23" s="13">
        <v>20</v>
      </c>
      <c r="B23" s="14" t="s">
        <v>179</v>
      </c>
      <c r="C23" s="45">
        <f>'6 мес'!C23+'3 кварт'!C23</f>
        <v>0</v>
      </c>
      <c r="D23" s="45">
        <f>'6 мес'!D23+'3 кварт'!D23</f>
        <v>0</v>
      </c>
      <c r="E23" s="45">
        <f>'6 мес'!E23+'3 кварт'!E23</f>
        <v>0</v>
      </c>
      <c r="F23" s="45">
        <f>'6 мес'!F23+'3 кварт'!F23</f>
        <v>0</v>
      </c>
      <c r="G23" s="45">
        <f>'6 мес'!G23+'3 кварт'!G23</f>
        <v>0</v>
      </c>
      <c r="H23" s="45">
        <f>'6 мес'!H23+'3 кварт'!H23</f>
        <v>0</v>
      </c>
      <c r="I23" s="45">
        <f>'6 мес'!I23+'3 кварт'!I23</f>
        <v>0</v>
      </c>
      <c r="J23" s="45">
        <f>'6 мес'!J23+'3 кварт'!J23</f>
        <v>0</v>
      </c>
      <c r="K23" s="45">
        <f>'6 мес'!K23+'3 кварт'!K23</f>
        <v>0</v>
      </c>
      <c r="L23" s="45">
        <f>'6 мес'!L23+'3 кварт'!L23</f>
        <v>0</v>
      </c>
      <c r="M23" s="45">
        <f>'6 мес'!M23+'3 кварт'!M23</f>
        <v>0</v>
      </c>
      <c r="N23" s="45">
        <f>'6 мес'!N23+'3 кварт'!N23</f>
        <v>0</v>
      </c>
      <c r="O23" s="45">
        <f>'6 мес'!O23+'3 кварт'!O23</f>
        <v>0</v>
      </c>
      <c r="P23" s="45">
        <f>'6 мес'!P23+'3 кварт'!P23</f>
        <v>0</v>
      </c>
      <c r="Q23" s="45">
        <f>'6 мес'!Q23+'3 кварт'!Q23</f>
        <v>0</v>
      </c>
      <c r="R23" s="45">
        <f>'6 мес'!R23+'3 кварт'!R23</f>
        <v>0</v>
      </c>
      <c r="S23" s="45">
        <f>'6 мес'!S23+'3 кварт'!S23</f>
        <v>0</v>
      </c>
      <c r="T23" s="45">
        <f>'6 мес'!T23+'3 кварт'!T23</f>
        <v>0</v>
      </c>
      <c r="U23" s="45">
        <f>'6 мес'!U23+'3 кварт'!U23</f>
        <v>1</v>
      </c>
      <c r="V23" s="45">
        <f>'6 мес'!V23+'3 кварт'!V23</f>
        <v>5.8840000000000003</v>
      </c>
      <c r="W23" s="45">
        <f>'6 мес'!W23+'3 кварт'!W23</f>
        <v>0</v>
      </c>
      <c r="X23" s="45">
        <f>'6 мес'!X23+'3 кварт'!X23</f>
        <v>0</v>
      </c>
      <c r="Y23" s="45">
        <f>'6 мес'!Y23+'3 кварт'!Y23</f>
        <v>0</v>
      </c>
      <c r="Z23" s="45">
        <f>'6 мес'!Z23+'3 кварт'!Z23</f>
        <v>0</v>
      </c>
      <c r="AA23" s="45">
        <f>'6 мес'!AA23+'3 кварт'!AA23</f>
        <v>0</v>
      </c>
      <c r="AB23" s="45">
        <f>'6 мес'!AB23+'3 кварт'!AB23</f>
        <v>0</v>
      </c>
      <c r="AC23" s="45">
        <f>'6 мес'!AC23+'3 кварт'!AC23</f>
        <v>0</v>
      </c>
      <c r="AD23" s="45">
        <f>'6 мес'!AD23+'3 кварт'!AD23</f>
        <v>0</v>
      </c>
      <c r="AE23" s="45">
        <f>'6 мес'!AE23+'3 кварт'!AE23</f>
        <v>0</v>
      </c>
      <c r="AF23" s="45">
        <f>'6 мес'!AF23+'3 кварт'!AF23</f>
        <v>0</v>
      </c>
      <c r="AG23" s="45">
        <f>'6 мес'!AG23+'3 кварт'!AG23</f>
        <v>0</v>
      </c>
      <c r="AH23" s="45">
        <f>'6 мес'!AH23+'3 кварт'!AH23</f>
        <v>0</v>
      </c>
      <c r="AI23" s="45">
        <f>'6 мес'!AI23+'3 кварт'!AI23</f>
        <v>0</v>
      </c>
      <c r="AJ23" s="45">
        <f>'6 мес'!AJ23+'3 кварт'!AJ23</f>
        <v>0</v>
      </c>
      <c r="AK23" s="45">
        <f>'6 мес'!AK23+'3 кварт'!AK23</f>
        <v>0</v>
      </c>
      <c r="AL23" s="45">
        <f>'6 мес'!AL23+'3 кварт'!AL23</f>
        <v>0</v>
      </c>
      <c r="AM23" s="45">
        <f>'6 мес'!AM23+'3 кварт'!AM23</f>
        <v>0</v>
      </c>
      <c r="AN23" s="45">
        <f>'6 мес'!AN23+'3 кварт'!AN23</f>
        <v>0</v>
      </c>
      <c r="AO23" s="45">
        <f>'6 мес'!AO23+'3 кварт'!AO23</f>
        <v>0</v>
      </c>
      <c r="AP23" s="45">
        <f>'6 мес'!AP23+'3 кварт'!AP23</f>
        <v>0</v>
      </c>
      <c r="AQ23" s="45">
        <f>'6 мес'!AQ23+'3 кварт'!AQ23</f>
        <v>11</v>
      </c>
      <c r="AR23" s="45">
        <f>'6 мес'!AR23+'3 кварт'!AR23</f>
        <v>18.446999999999999</v>
      </c>
      <c r="AS23" s="45">
        <f>'6 мес'!AS23+'3 кварт'!AS23</f>
        <v>0</v>
      </c>
      <c r="AT23" s="45">
        <f>'6 мес'!AT23+'3 кварт'!AT23</f>
        <v>0</v>
      </c>
      <c r="AU23" s="45">
        <f>'6 мес'!AU23+'3 кварт'!AU23</f>
        <v>0</v>
      </c>
      <c r="AV23" s="45">
        <f>'6 мес'!AV23+'3 кварт'!AV23</f>
        <v>0</v>
      </c>
      <c r="AW23" s="45">
        <f>'6 мес'!AW23+'3 кварт'!AW23</f>
        <v>0</v>
      </c>
      <c r="AX23" s="45">
        <f>'6 мес'!AX23+'3 кварт'!AX23</f>
        <v>0</v>
      </c>
      <c r="AY23" s="45">
        <f>'6 мес'!AY23+'3 кварт'!AY23</f>
        <v>0</v>
      </c>
      <c r="AZ23" s="45">
        <f>'6 мес'!AZ23+'3 кварт'!AZ23</f>
        <v>0</v>
      </c>
      <c r="BA23" s="45">
        <f>'6 мес'!BA23+'3 кварт'!BA23</f>
        <v>0</v>
      </c>
      <c r="BB23" s="45">
        <f>'6 мес'!BB23+'3 кварт'!BB23</f>
        <v>0</v>
      </c>
      <c r="BC23" s="45">
        <f>'6 мес'!BC23+'3 кварт'!BC23</f>
        <v>0</v>
      </c>
      <c r="BD23" s="45">
        <f>'6 мес'!BD23+'3 кварт'!BD23</f>
        <v>0</v>
      </c>
      <c r="BE23" s="45">
        <f>'6 мес'!BE23+'3 кварт'!BE23</f>
        <v>0.34200000000000003</v>
      </c>
      <c r="BF23" s="46">
        <f t="shared" si="1"/>
        <v>24.672999999999998</v>
      </c>
      <c r="BG23" s="45"/>
      <c r="BH23" s="17" t="e">
        <f t="shared" si="0"/>
        <v>#DIV/0!</v>
      </c>
      <c r="BI23" s="115">
        <v>2</v>
      </c>
      <c r="BJ23" s="16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</row>
    <row r="24" spans="1:88" s="18" customFormat="1" ht="20.25" customHeight="1">
      <c r="A24" s="13">
        <v>21</v>
      </c>
      <c r="B24" s="14" t="s">
        <v>180</v>
      </c>
      <c r="C24" s="45">
        <f>'6 мес'!C24+'3 кварт'!C24</f>
        <v>0</v>
      </c>
      <c r="D24" s="45">
        <f>'6 мес'!D24+'3 кварт'!D24</f>
        <v>0</v>
      </c>
      <c r="E24" s="45">
        <f>'6 мес'!E24+'3 кварт'!E24</f>
        <v>0</v>
      </c>
      <c r="F24" s="45">
        <f>'6 мес'!F24+'3 кварт'!F24</f>
        <v>0</v>
      </c>
      <c r="G24" s="45">
        <f>'6 мес'!G24+'3 кварт'!G24</f>
        <v>0</v>
      </c>
      <c r="H24" s="45">
        <f>'6 мес'!H24+'3 кварт'!H24</f>
        <v>0</v>
      </c>
      <c r="I24" s="45">
        <f>'6 мес'!I24+'3 кварт'!I24</f>
        <v>0</v>
      </c>
      <c r="J24" s="45">
        <f>'6 мес'!J24+'3 кварт'!J24</f>
        <v>0</v>
      </c>
      <c r="K24" s="45">
        <f>'6 мес'!K24+'3 кварт'!K24</f>
        <v>0</v>
      </c>
      <c r="L24" s="45">
        <f>'6 мес'!L24+'3 кварт'!L24</f>
        <v>0</v>
      </c>
      <c r="M24" s="45">
        <f>'6 мес'!M24+'3 кварт'!M24</f>
        <v>0</v>
      </c>
      <c r="N24" s="45">
        <f>'6 мес'!N24+'3 кварт'!N24</f>
        <v>0</v>
      </c>
      <c r="O24" s="45">
        <f>'6 мес'!O24+'3 кварт'!O24</f>
        <v>0</v>
      </c>
      <c r="P24" s="45">
        <f>'6 мес'!P24+'3 кварт'!P24</f>
        <v>0</v>
      </c>
      <c r="Q24" s="45">
        <f>'6 мес'!Q24+'3 кварт'!Q24</f>
        <v>0</v>
      </c>
      <c r="R24" s="45">
        <f>'6 мес'!R24+'3 кварт'!R24</f>
        <v>0</v>
      </c>
      <c r="S24" s="45">
        <f>'6 мес'!S24+'3 кварт'!S24</f>
        <v>0</v>
      </c>
      <c r="T24" s="45">
        <f>'6 мес'!T24+'3 кварт'!T24</f>
        <v>0</v>
      </c>
      <c r="U24" s="45">
        <f>'6 мес'!U24+'3 кварт'!U24</f>
        <v>1</v>
      </c>
      <c r="V24" s="45">
        <f>'6 мес'!V24+'3 кварт'!V24</f>
        <v>5.8840000000000003</v>
      </c>
      <c r="W24" s="45">
        <f>'6 мес'!W24+'3 кварт'!W24</f>
        <v>0</v>
      </c>
      <c r="X24" s="45">
        <f>'6 мес'!X24+'3 кварт'!X24</f>
        <v>0</v>
      </c>
      <c r="Y24" s="45">
        <f>'6 мес'!Y24+'3 кварт'!Y24</f>
        <v>0</v>
      </c>
      <c r="Z24" s="45">
        <f>'6 мес'!Z24+'3 кварт'!Z24</f>
        <v>0</v>
      </c>
      <c r="AA24" s="45">
        <f>'6 мес'!AA24+'3 кварт'!AA24</f>
        <v>0</v>
      </c>
      <c r="AB24" s="45">
        <f>'6 мес'!AB24+'3 кварт'!AB24</f>
        <v>0</v>
      </c>
      <c r="AC24" s="45">
        <f>'6 мес'!AC24+'3 кварт'!AC24</f>
        <v>0</v>
      </c>
      <c r="AD24" s="45">
        <f>'6 мес'!AD24+'3 кварт'!AD24</f>
        <v>0</v>
      </c>
      <c r="AE24" s="45">
        <f>'6 мес'!AE24+'3 кварт'!AE24</f>
        <v>0</v>
      </c>
      <c r="AF24" s="45">
        <f>'6 мес'!AF24+'3 кварт'!AF24</f>
        <v>0</v>
      </c>
      <c r="AG24" s="45">
        <f>'6 мес'!AG24+'3 кварт'!AG24</f>
        <v>0</v>
      </c>
      <c r="AH24" s="45">
        <f>'6 мес'!AH24+'3 кварт'!AH24</f>
        <v>0</v>
      </c>
      <c r="AI24" s="45">
        <f>'6 мес'!AI24+'3 кварт'!AI24</f>
        <v>0</v>
      </c>
      <c r="AJ24" s="45">
        <f>'6 мес'!AJ24+'3 кварт'!AJ24</f>
        <v>0</v>
      </c>
      <c r="AK24" s="45">
        <f>'6 мес'!AK24+'3 кварт'!AK24</f>
        <v>0</v>
      </c>
      <c r="AL24" s="45">
        <f>'6 мес'!AL24+'3 кварт'!AL24</f>
        <v>0</v>
      </c>
      <c r="AM24" s="45">
        <f>'6 мес'!AM24+'3 кварт'!AM24</f>
        <v>0</v>
      </c>
      <c r="AN24" s="45">
        <f>'6 мес'!AN24+'3 кварт'!AN24</f>
        <v>0</v>
      </c>
      <c r="AO24" s="45">
        <f>'6 мес'!AO24+'3 кварт'!AO24</f>
        <v>0</v>
      </c>
      <c r="AP24" s="45">
        <f>'6 мес'!AP24+'3 кварт'!AP24</f>
        <v>0</v>
      </c>
      <c r="AQ24" s="45">
        <f>'6 мес'!AQ24+'3 кварт'!AQ24</f>
        <v>9</v>
      </c>
      <c r="AR24" s="45">
        <f>'6 мес'!AR24+'3 кварт'!AR24</f>
        <v>14.79</v>
      </c>
      <c r="AS24" s="45">
        <f>'6 мес'!AS24+'3 кварт'!AS24</f>
        <v>0</v>
      </c>
      <c r="AT24" s="45">
        <f>'6 мес'!AT24+'3 кварт'!AT24</f>
        <v>0</v>
      </c>
      <c r="AU24" s="45">
        <f>'6 мес'!AU24+'3 кварт'!AU24</f>
        <v>0</v>
      </c>
      <c r="AV24" s="45">
        <f>'6 мес'!AV24+'3 кварт'!AV24</f>
        <v>0</v>
      </c>
      <c r="AW24" s="45">
        <f>'6 мес'!AW24+'3 кварт'!AW24</f>
        <v>0</v>
      </c>
      <c r="AX24" s="45">
        <f>'6 мес'!AX24+'3 кварт'!AX24</f>
        <v>0</v>
      </c>
      <c r="AY24" s="45">
        <f>'6 мес'!AY24+'3 кварт'!AY24</f>
        <v>0</v>
      </c>
      <c r="AZ24" s="45">
        <f>'6 мес'!AZ24+'3 кварт'!AZ24</f>
        <v>0</v>
      </c>
      <c r="BA24" s="45">
        <f>'6 мес'!BA24+'3 кварт'!BA24</f>
        <v>0</v>
      </c>
      <c r="BB24" s="45">
        <f>'6 мес'!BB24+'3 кварт'!BB24</f>
        <v>0</v>
      </c>
      <c r="BC24" s="45">
        <f>'6 мес'!BC24+'3 кварт'!BC24</f>
        <v>0</v>
      </c>
      <c r="BD24" s="45">
        <f>'6 мес'!BD24+'3 кварт'!BD24</f>
        <v>0</v>
      </c>
      <c r="BE24" s="45">
        <f>'6 мес'!BE24+'3 кварт'!BE24</f>
        <v>0.54800000000000004</v>
      </c>
      <c r="BF24" s="46">
        <f t="shared" si="1"/>
        <v>21.222000000000001</v>
      </c>
      <c r="BG24" s="45"/>
      <c r="BH24" s="17" t="e">
        <f t="shared" si="0"/>
        <v>#DIV/0!</v>
      </c>
      <c r="BI24" s="115">
        <v>4</v>
      </c>
      <c r="BJ24" s="16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</row>
    <row r="25" spans="1:88" s="18" customFormat="1" ht="20.25" customHeight="1">
      <c r="A25" s="13">
        <v>22</v>
      </c>
      <c r="B25" s="14" t="s">
        <v>181</v>
      </c>
      <c r="C25" s="45">
        <f>'6 мес'!C25+'3 кварт'!C25</f>
        <v>0</v>
      </c>
      <c r="D25" s="45">
        <f>'6 мес'!D25+'3 кварт'!D25</f>
        <v>0</v>
      </c>
      <c r="E25" s="45">
        <f>'6 мес'!E25+'3 кварт'!E25</f>
        <v>0</v>
      </c>
      <c r="F25" s="45">
        <f>'6 мес'!F25+'3 кварт'!F25</f>
        <v>0</v>
      </c>
      <c r="G25" s="45">
        <f>'6 мес'!G25+'3 кварт'!G25</f>
        <v>0</v>
      </c>
      <c r="H25" s="45">
        <f>'6 мес'!H25+'3 кварт'!H25</f>
        <v>0</v>
      </c>
      <c r="I25" s="45">
        <f>'6 мес'!I25+'3 кварт'!I25</f>
        <v>0</v>
      </c>
      <c r="J25" s="45">
        <f>'6 мес'!J25+'3 кварт'!J25</f>
        <v>0</v>
      </c>
      <c r="K25" s="45">
        <f>'6 мес'!K25+'3 кварт'!K25</f>
        <v>0</v>
      </c>
      <c r="L25" s="45">
        <f>'6 мес'!L25+'3 кварт'!L25</f>
        <v>0</v>
      </c>
      <c r="M25" s="45">
        <f>'6 мес'!M25+'3 кварт'!M25</f>
        <v>0</v>
      </c>
      <c r="N25" s="45">
        <f>'6 мес'!N25+'3 кварт'!N25</f>
        <v>0</v>
      </c>
      <c r="O25" s="45">
        <f>'6 мес'!O25+'3 кварт'!O25</f>
        <v>0</v>
      </c>
      <c r="P25" s="45">
        <f>'6 мес'!P25+'3 кварт'!P25</f>
        <v>0</v>
      </c>
      <c r="Q25" s="45">
        <f>'6 мес'!Q25+'3 кварт'!Q25</f>
        <v>0</v>
      </c>
      <c r="R25" s="45">
        <f>'6 мес'!R25+'3 кварт'!R25</f>
        <v>0</v>
      </c>
      <c r="S25" s="45">
        <f>'6 мес'!S25+'3 кварт'!S25</f>
        <v>0</v>
      </c>
      <c r="T25" s="45">
        <f>'6 мес'!T25+'3 кварт'!T25</f>
        <v>0</v>
      </c>
      <c r="U25" s="45">
        <f>'6 мес'!U25+'3 кварт'!U25</f>
        <v>0</v>
      </c>
      <c r="V25" s="45">
        <f>'6 мес'!V25+'3 кварт'!V25</f>
        <v>0</v>
      </c>
      <c r="W25" s="45">
        <f>'6 мес'!W25+'3 кварт'!W25</f>
        <v>0</v>
      </c>
      <c r="X25" s="45">
        <f>'6 мес'!X25+'3 кварт'!X25</f>
        <v>0</v>
      </c>
      <c r="Y25" s="45">
        <f>'6 мес'!Y25+'3 кварт'!Y25</f>
        <v>0</v>
      </c>
      <c r="Z25" s="45">
        <f>'6 мес'!Z25+'3 кварт'!Z25</f>
        <v>0</v>
      </c>
      <c r="AA25" s="45">
        <f>'6 мес'!AA25+'3 кварт'!AA25</f>
        <v>0</v>
      </c>
      <c r="AB25" s="45">
        <f>'6 мес'!AB25+'3 кварт'!AB25</f>
        <v>0</v>
      </c>
      <c r="AC25" s="45">
        <f>'6 мес'!AC25+'3 кварт'!AC25</f>
        <v>0</v>
      </c>
      <c r="AD25" s="45">
        <f>'6 мес'!AD25+'3 кварт'!AD25</f>
        <v>0</v>
      </c>
      <c r="AE25" s="45">
        <f>'6 мес'!AE25+'3 кварт'!AE25</f>
        <v>0</v>
      </c>
      <c r="AF25" s="45">
        <f>'6 мес'!AF25+'3 кварт'!AF25</f>
        <v>0</v>
      </c>
      <c r="AG25" s="45">
        <f>'6 мес'!AG25+'3 кварт'!AG25</f>
        <v>0</v>
      </c>
      <c r="AH25" s="45">
        <f>'6 мес'!AH25+'3 кварт'!AH25</f>
        <v>0</v>
      </c>
      <c r="AI25" s="45">
        <f>'6 мес'!AI25+'3 кварт'!AI25</f>
        <v>0</v>
      </c>
      <c r="AJ25" s="45">
        <f>'6 мес'!AJ25+'3 кварт'!AJ25</f>
        <v>0</v>
      </c>
      <c r="AK25" s="45">
        <f>'6 мес'!AK25+'3 кварт'!AK25</f>
        <v>3</v>
      </c>
      <c r="AL25" s="45">
        <f>'6 мес'!AL25+'3 кварт'!AL25</f>
        <v>24.994</v>
      </c>
      <c r="AM25" s="45">
        <f>'6 мес'!AM25+'3 кварт'!AM25</f>
        <v>0</v>
      </c>
      <c r="AN25" s="45">
        <f>'6 мес'!AN25+'3 кварт'!AN25</f>
        <v>0</v>
      </c>
      <c r="AO25" s="45">
        <f>'6 мес'!AO25+'3 кварт'!AO25</f>
        <v>0</v>
      </c>
      <c r="AP25" s="45">
        <f>'6 мес'!AP25+'3 кварт'!AP25</f>
        <v>0</v>
      </c>
      <c r="AQ25" s="45">
        <f>'6 мес'!AQ25+'3 кварт'!AQ25</f>
        <v>3</v>
      </c>
      <c r="AR25" s="45">
        <f>'6 мес'!AR25+'3 кварт'!AR25</f>
        <v>2.0339999999999998</v>
      </c>
      <c r="AS25" s="45">
        <f>'6 мес'!AS25+'3 кварт'!AS25</f>
        <v>0</v>
      </c>
      <c r="AT25" s="45">
        <f>'6 мес'!AT25+'3 кварт'!AT25</f>
        <v>0</v>
      </c>
      <c r="AU25" s="45">
        <f>'6 мес'!AU25+'3 кварт'!AU25</f>
        <v>0</v>
      </c>
      <c r="AV25" s="45">
        <f>'6 мес'!AV25+'3 кварт'!AV25</f>
        <v>0</v>
      </c>
      <c r="AW25" s="45">
        <f>'6 мес'!AW25+'3 кварт'!AW25</f>
        <v>2</v>
      </c>
      <c r="AX25" s="45">
        <f>'6 мес'!AX25+'3 кварт'!AX25</f>
        <v>1.53</v>
      </c>
      <c r="AY25" s="45">
        <f>'6 мес'!AY25+'3 кварт'!AY25</f>
        <v>0</v>
      </c>
      <c r="AZ25" s="45">
        <f>'6 мес'!AZ25+'3 кварт'!AZ25</f>
        <v>0</v>
      </c>
      <c r="BA25" s="45">
        <f>'6 мес'!BA25+'3 кварт'!BA25</f>
        <v>0</v>
      </c>
      <c r="BB25" s="45">
        <f>'6 мес'!BB25+'3 кварт'!BB25</f>
        <v>0</v>
      </c>
      <c r="BC25" s="45">
        <f>'6 мес'!BC25+'3 кварт'!BC25</f>
        <v>0</v>
      </c>
      <c r="BD25" s="45">
        <f>'6 мес'!BD25+'3 кварт'!BD25</f>
        <v>0</v>
      </c>
      <c r="BE25" s="45">
        <f>'6 мес'!BE25+'3 кварт'!BE25</f>
        <v>0.20100000000000001</v>
      </c>
      <c r="BF25" s="46">
        <f t="shared" si="1"/>
        <v>28.759</v>
      </c>
      <c r="BG25" s="45"/>
      <c r="BH25" s="17" t="e">
        <f t="shared" si="0"/>
        <v>#DIV/0!</v>
      </c>
      <c r="BI25" s="115">
        <v>10</v>
      </c>
      <c r="BJ25" s="16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</row>
    <row r="26" spans="1:88" s="18" customFormat="1" ht="20.25" customHeight="1">
      <c r="A26" s="13">
        <v>23</v>
      </c>
      <c r="B26" s="14" t="s">
        <v>182</v>
      </c>
      <c r="C26" s="45">
        <f>'6 мес'!C26+'3 кварт'!C26</f>
        <v>0</v>
      </c>
      <c r="D26" s="45">
        <f>'6 мес'!D26+'3 кварт'!D26</f>
        <v>0</v>
      </c>
      <c r="E26" s="45">
        <f>'6 мес'!E26+'3 кварт'!E26</f>
        <v>0</v>
      </c>
      <c r="F26" s="45">
        <f>'6 мес'!F26+'3 кварт'!F26</f>
        <v>0</v>
      </c>
      <c r="G26" s="45">
        <f>'6 мес'!G26+'3 кварт'!G26</f>
        <v>0</v>
      </c>
      <c r="H26" s="45">
        <f>'6 мес'!H26+'3 кварт'!H26</f>
        <v>0</v>
      </c>
      <c r="I26" s="45">
        <f>'6 мес'!I26+'3 кварт'!I26</f>
        <v>0</v>
      </c>
      <c r="J26" s="45">
        <f>'6 мес'!J26+'3 кварт'!J26</f>
        <v>0</v>
      </c>
      <c r="K26" s="45">
        <f>'6 мес'!K26+'3 кварт'!K26</f>
        <v>0</v>
      </c>
      <c r="L26" s="45">
        <f>'6 мес'!L26+'3 кварт'!L26</f>
        <v>0</v>
      </c>
      <c r="M26" s="45">
        <f>'6 мес'!M26+'3 кварт'!M26</f>
        <v>0</v>
      </c>
      <c r="N26" s="45">
        <f>'6 мес'!N26+'3 кварт'!N26</f>
        <v>0</v>
      </c>
      <c r="O26" s="45">
        <f>'6 мес'!O26+'3 кварт'!O26</f>
        <v>0</v>
      </c>
      <c r="P26" s="45">
        <f>'6 мес'!P26+'3 кварт'!P26</f>
        <v>0</v>
      </c>
      <c r="Q26" s="45">
        <f>'6 мес'!Q26+'3 кварт'!Q26</f>
        <v>0</v>
      </c>
      <c r="R26" s="45">
        <f>'6 мес'!R26+'3 кварт'!R26</f>
        <v>0</v>
      </c>
      <c r="S26" s="45">
        <f>'6 мес'!S26+'3 кварт'!S26</f>
        <v>0</v>
      </c>
      <c r="T26" s="45">
        <f>'6 мес'!T26+'3 кварт'!T26</f>
        <v>0</v>
      </c>
      <c r="U26" s="45">
        <f>'6 мес'!U26+'3 кварт'!U26</f>
        <v>0</v>
      </c>
      <c r="V26" s="45">
        <f>'6 мес'!V26+'3 кварт'!V26</f>
        <v>0</v>
      </c>
      <c r="W26" s="45">
        <f>'6 мес'!W26+'3 кварт'!W26</f>
        <v>0</v>
      </c>
      <c r="X26" s="45">
        <f>'6 мес'!X26+'3 кварт'!X26</f>
        <v>0</v>
      </c>
      <c r="Y26" s="45">
        <f>'6 мес'!Y26+'3 кварт'!Y26</f>
        <v>0</v>
      </c>
      <c r="Z26" s="45">
        <f>'6 мес'!Z26+'3 кварт'!Z26</f>
        <v>0</v>
      </c>
      <c r="AA26" s="45">
        <f>'6 мес'!AA26+'3 кварт'!AA26</f>
        <v>0</v>
      </c>
      <c r="AB26" s="45">
        <f>'6 мес'!AB26+'3 кварт'!AB26</f>
        <v>0</v>
      </c>
      <c r="AC26" s="45">
        <f>'6 мес'!AC26+'3 кварт'!AC26</f>
        <v>0</v>
      </c>
      <c r="AD26" s="45">
        <f>'6 мес'!AD26+'3 кварт'!AD26</f>
        <v>0</v>
      </c>
      <c r="AE26" s="45">
        <f>'6 мес'!AE26+'3 кварт'!AE26</f>
        <v>0</v>
      </c>
      <c r="AF26" s="45">
        <f>'6 мес'!AF26+'3 кварт'!AF26</f>
        <v>0</v>
      </c>
      <c r="AG26" s="45">
        <f>'6 мес'!AG26+'3 кварт'!AG26</f>
        <v>0</v>
      </c>
      <c r="AH26" s="45">
        <f>'6 мес'!AH26+'3 кварт'!AH26</f>
        <v>0</v>
      </c>
      <c r="AI26" s="45">
        <f>'6 мес'!AI26+'3 кварт'!AI26</f>
        <v>0</v>
      </c>
      <c r="AJ26" s="45">
        <f>'6 мес'!AJ26+'3 кварт'!AJ26</f>
        <v>0</v>
      </c>
      <c r="AK26" s="45">
        <f>'6 мес'!AK26+'3 кварт'!AK26</f>
        <v>3</v>
      </c>
      <c r="AL26" s="45">
        <f>'6 мес'!AL26+'3 кварт'!AL26</f>
        <v>24.994</v>
      </c>
      <c r="AM26" s="45">
        <f>'6 мес'!AM26+'3 кварт'!AM26</f>
        <v>3</v>
      </c>
      <c r="AN26" s="45">
        <f>'6 мес'!AN26+'3 кварт'!AN26</f>
        <v>3.266</v>
      </c>
      <c r="AO26" s="45">
        <f>'6 мес'!AO26+'3 кварт'!AO26</f>
        <v>1</v>
      </c>
      <c r="AP26" s="45">
        <f>'6 мес'!AP26+'3 кварт'!AP26</f>
        <v>4.6980000000000004</v>
      </c>
      <c r="AQ26" s="45">
        <f>'6 мес'!AQ26+'3 кварт'!AQ26</f>
        <v>5</v>
      </c>
      <c r="AR26" s="45">
        <f>'6 мес'!AR26+'3 кварт'!AR26</f>
        <v>4.3129999999999997</v>
      </c>
      <c r="AS26" s="45">
        <f>'6 мес'!AS26+'3 кварт'!AS26</f>
        <v>0</v>
      </c>
      <c r="AT26" s="45">
        <f>'6 мес'!AT26+'3 кварт'!AT26</f>
        <v>0</v>
      </c>
      <c r="AU26" s="45">
        <f>'6 мес'!AU26+'3 кварт'!AU26</f>
        <v>0</v>
      </c>
      <c r="AV26" s="45">
        <f>'6 мес'!AV26+'3 кварт'!AV26</f>
        <v>0</v>
      </c>
      <c r="AW26" s="45">
        <f>'6 мес'!AW26+'3 кварт'!AW26</f>
        <v>5</v>
      </c>
      <c r="AX26" s="45">
        <f>'6 мес'!AX26+'3 кварт'!AX26</f>
        <v>1.7930000000000001</v>
      </c>
      <c r="AY26" s="45">
        <f>'6 мес'!AY26+'3 кварт'!AY26</f>
        <v>0</v>
      </c>
      <c r="AZ26" s="45">
        <f>'6 мес'!AZ26+'3 кварт'!AZ26</f>
        <v>0</v>
      </c>
      <c r="BA26" s="45">
        <f>'6 мес'!BA26+'3 кварт'!BA26</f>
        <v>0</v>
      </c>
      <c r="BB26" s="45">
        <f>'6 мес'!BB26+'3 кварт'!BB26</f>
        <v>0</v>
      </c>
      <c r="BC26" s="45">
        <f>'6 мес'!BC26+'3 кварт'!BC26</f>
        <v>0</v>
      </c>
      <c r="BD26" s="45">
        <f>'6 мес'!BD26+'3 кварт'!BD26</f>
        <v>0</v>
      </c>
      <c r="BE26" s="45">
        <f>'6 мес'!BE26+'3 кварт'!BE26</f>
        <v>0.34499999999999997</v>
      </c>
      <c r="BF26" s="46">
        <f t="shared" si="1"/>
        <v>39.408999999999999</v>
      </c>
      <c r="BG26" s="45"/>
      <c r="BH26" s="17" t="e">
        <f t="shared" si="0"/>
        <v>#DIV/0!</v>
      </c>
      <c r="BI26" s="115">
        <v>12</v>
      </c>
      <c r="BJ26" s="16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</row>
    <row r="27" spans="1:88" s="18" customFormat="1" ht="20.25" customHeight="1">
      <c r="A27" s="13">
        <v>24</v>
      </c>
      <c r="B27" s="14" t="s">
        <v>183</v>
      </c>
      <c r="C27" s="45">
        <f>'6 мес'!C27+'3 кварт'!C27</f>
        <v>0</v>
      </c>
      <c r="D27" s="45">
        <f>'6 мес'!D27+'3 кварт'!D27</f>
        <v>0</v>
      </c>
      <c r="E27" s="45">
        <f>'6 мес'!E27+'3 кварт'!E27</f>
        <v>0</v>
      </c>
      <c r="F27" s="45">
        <f>'6 мес'!F27+'3 кварт'!F27</f>
        <v>0</v>
      </c>
      <c r="G27" s="45">
        <f>'6 мес'!G27+'3 кварт'!G27</f>
        <v>0</v>
      </c>
      <c r="H27" s="45">
        <f>'6 мес'!H27+'3 кварт'!H27</f>
        <v>0</v>
      </c>
      <c r="I27" s="45">
        <f>'6 мес'!I27+'3 кварт'!I27</f>
        <v>0</v>
      </c>
      <c r="J27" s="45">
        <f>'6 мес'!J27+'3 кварт'!J27</f>
        <v>0</v>
      </c>
      <c r="K27" s="45">
        <f>'6 мес'!K27+'3 кварт'!K27</f>
        <v>0</v>
      </c>
      <c r="L27" s="45">
        <f>'6 мес'!L27+'3 кварт'!L27</f>
        <v>0</v>
      </c>
      <c r="M27" s="45">
        <f>'6 мес'!M27+'3 кварт'!M27</f>
        <v>0</v>
      </c>
      <c r="N27" s="45">
        <f>'6 мес'!N27+'3 кварт'!N27</f>
        <v>0</v>
      </c>
      <c r="O27" s="45">
        <f>'6 мес'!O27+'3 кварт'!O27</f>
        <v>0</v>
      </c>
      <c r="P27" s="45">
        <f>'6 мес'!P27+'3 кварт'!P27</f>
        <v>0</v>
      </c>
      <c r="Q27" s="45">
        <f>'6 мес'!Q27+'3 кварт'!Q27</f>
        <v>0</v>
      </c>
      <c r="R27" s="45">
        <f>'6 мес'!R27+'3 кварт'!R27</f>
        <v>0</v>
      </c>
      <c r="S27" s="45">
        <f>'6 мес'!S27+'3 кварт'!S27</f>
        <v>0</v>
      </c>
      <c r="T27" s="45">
        <f>'6 мес'!T27+'3 кварт'!T27</f>
        <v>0</v>
      </c>
      <c r="U27" s="45">
        <f>'6 мес'!U27+'3 кварт'!U27</f>
        <v>0</v>
      </c>
      <c r="V27" s="45">
        <f>'6 мес'!V27+'3 кварт'!V27</f>
        <v>0</v>
      </c>
      <c r="W27" s="45">
        <f>'6 мес'!W27+'3 кварт'!W27</f>
        <v>0</v>
      </c>
      <c r="X27" s="45">
        <f>'6 мес'!X27+'3 кварт'!X27</f>
        <v>0</v>
      </c>
      <c r="Y27" s="45">
        <f>'6 мес'!Y27+'3 кварт'!Y27</f>
        <v>0</v>
      </c>
      <c r="Z27" s="45">
        <f>'6 мес'!Z27+'3 кварт'!Z27</f>
        <v>0</v>
      </c>
      <c r="AA27" s="45">
        <f>'6 мес'!AA27+'3 кварт'!AA27</f>
        <v>0</v>
      </c>
      <c r="AB27" s="45">
        <f>'6 мес'!AB27+'3 кварт'!AB27</f>
        <v>0</v>
      </c>
      <c r="AC27" s="45">
        <f>'6 мес'!AC27+'3 кварт'!AC27</f>
        <v>0</v>
      </c>
      <c r="AD27" s="45">
        <f>'6 мес'!AD27+'3 кварт'!AD27</f>
        <v>0</v>
      </c>
      <c r="AE27" s="45">
        <f>'6 мес'!AE27+'3 кварт'!AE27</f>
        <v>0</v>
      </c>
      <c r="AF27" s="45">
        <f>'6 мес'!AF27+'3 кварт'!AF27</f>
        <v>0</v>
      </c>
      <c r="AG27" s="45">
        <f>'6 мес'!AG27+'3 кварт'!AG27</f>
        <v>0</v>
      </c>
      <c r="AH27" s="45">
        <f>'6 мес'!AH27+'3 кварт'!AH27</f>
        <v>0</v>
      </c>
      <c r="AI27" s="45">
        <f>'6 мес'!AI27+'3 кварт'!AI27</f>
        <v>0</v>
      </c>
      <c r="AJ27" s="45">
        <f>'6 мес'!AJ27+'3 кварт'!AJ27</f>
        <v>0</v>
      </c>
      <c r="AK27" s="45">
        <f>'6 мес'!AK27+'3 кварт'!AK27</f>
        <v>3</v>
      </c>
      <c r="AL27" s="45">
        <f>'6 мес'!AL27+'3 кварт'!AL27</f>
        <v>24.994</v>
      </c>
      <c r="AM27" s="45">
        <f>'6 мес'!AM27+'3 кварт'!AM27</f>
        <v>0</v>
      </c>
      <c r="AN27" s="45">
        <f>'6 мес'!AN27+'3 кварт'!AN27</f>
        <v>0</v>
      </c>
      <c r="AO27" s="45">
        <f>'6 мес'!AO27+'3 кварт'!AO27</f>
        <v>0</v>
      </c>
      <c r="AP27" s="45">
        <f>'6 мес'!AP27+'3 кварт'!AP27</f>
        <v>0</v>
      </c>
      <c r="AQ27" s="45">
        <f>'6 мес'!AQ27+'3 кварт'!AQ27</f>
        <v>5</v>
      </c>
      <c r="AR27" s="45">
        <f>'6 мес'!AR27+'3 кварт'!AR27</f>
        <v>3.2730000000000001</v>
      </c>
      <c r="AS27" s="45">
        <f>'6 мес'!AS27+'3 кварт'!AS27</f>
        <v>0</v>
      </c>
      <c r="AT27" s="45">
        <f>'6 мес'!AT27+'3 кварт'!AT27</f>
        <v>0</v>
      </c>
      <c r="AU27" s="45">
        <f>'6 мес'!AU27+'3 кварт'!AU27</f>
        <v>0</v>
      </c>
      <c r="AV27" s="45">
        <f>'6 мес'!AV27+'3 кварт'!AV27</f>
        <v>0</v>
      </c>
      <c r="AW27" s="45">
        <f>'6 мес'!AW27+'3 кварт'!AW27</f>
        <v>1</v>
      </c>
      <c r="AX27" s="45">
        <f>'6 мес'!AX27+'3 кварт'!AX27</f>
        <v>0.20100000000000001</v>
      </c>
      <c r="AY27" s="45">
        <f>'6 мес'!AY27+'3 кварт'!AY27</f>
        <v>0</v>
      </c>
      <c r="AZ27" s="45">
        <f>'6 мес'!AZ27+'3 кварт'!AZ27</f>
        <v>0</v>
      </c>
      <c r="BA27" s="45">
        <f>'6 мес'!BA27+'3 кварт'!BA27</f>
        <v>0</v>
      </c>
      <c r="BB27" s="45">
        <f>'6 мес'!BB27+'3 кварт'!BB27</f>
        <v>0</v>
      </c>
      <c r="BC27" s="45">
        <f>'6 мес'!BC27+'3 кварт'!BC27</f>
        <v>0</v>
      </c>
      <c r="BD27" s="45">
        <f>'6 мес'!BD27+'3 кварт'!BD27</f>
        <v>0</v>
      </c>
      <c r="BE27" s="45">
        <f>'6 мес'!BE27+'3 кварт'!BE27</f>
        <v>0</v>
      </c>
      <c r="BF27" s="46">
        <f t="shared" si="1"/>
        <v>28.468</v>
      </c>
      <c r="BG27" s="45"/>
      <c r="BH27" s="17" t="e">
        <f t="shared" si="0"/>
        <v>#DIV/0!</v>
      </c>
      <c r="BI27" s="115">
        <v>14</v>
      </c>
      <c r="BJ27" s="16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</row>
    <row r="28" spans="1:88" s="18" customFormat="1" ht="20.25" customHeight="1">
      <c r="A28" s="13">
        <v>25</v>
      </c>
      <c r="B28" s="14" t="s">
        <v>184</v>
      </c>
      <c r="C28" s="45">
        <f>'6 мес'!C28+'3 кварт'!C28</f>
        <v>0</v>
      </c>
      <c r="D28" s="45">
        <f>'6 мес'!D28+'3 кварт'!D28</f>
        <v>0</v>
      </c>
      <c r="E28" s="45">
        <f>'6 мес'!E28+'3 кварт'!E28</f>
        <v>0</v>
      </c>
      <c r="F28" s="45">
        <f>'6 мес'!F28+'3 кварт'!F28</f>
        <v>0</v>
      </c>
      <c r="G28" s="45">
        <f>'6 мес'!G28+'3 кварт'!G28</f>
        <v>43</v>
      </c>
      <c r="H28" s="45">
        <f>'6 мес'!H28+'3 кварт'!H28</f>
        <v>4.3730000000000002</v>
      </c>
      <c r="I28" s="45">
        <f>'6 мес'!I28+'3 кварт'!I28</f>
        <v>0</v>
      </c>
      <c r="J28" s="45">
        <f>'6 мес'!J28+'3 кварт'!J28</f>
        <v>0</v>
      </c>
      <c r="K28" s="45">
        <f>'6 мес'!K28+'3 кварт'!K28</f>
        <v>0</v>
      </c>
      <c r="L28" s="45">
        <f>'6 мес'!L28+'3 кварт'!L28</f>
        <v>0</v>
      </c>
      <c r="M28" s="45">
        <f>'6 мес'!M28+'3 кварт'!M28</f>
        <v>0</v>
      </c>
      <c r="N28" s="45">
        <f>'6 мес'!N28+'3 кварт'!N28</f>
        <v>0</v>
      </c>
      <c r="O28" s="45">
        <f>'6 мес'!O28+'3 кварт'!O28</f>
        <v>0</v>
      </c>
      <c r="P28" s="45">
        <f>'6 мес'!P28+'3 кварт'!P28</f>
        <v>0</v>
      </c>
      <c r="Q28" s="45">
        <f>'6 мес'!Q28+'3 кварт'!Q28</f>
        <v>0</v>
      </c>
      <c r="R28" s="45">
        <f>'6 мес'!R28+'3 кварт'!R28</f>
        <v>0</v>
      </c>
      <c r="S28" s="45">
        <f>'6 мес'!S28+'3 кварт'!S28</f>
        <v>0</v>
      </c>
      <c r="T28" s="45">
        <f>'6 мес'!T28+'3 кварт'!T28</f>
        <v>0</v>
      </c>
      <c r="U28" s="45">
        <f>'6 мес'!U28+'3 кварт'!U28</f>
        <v>0</v>
      </c>
      <c r="V28" s="45">
        <f>'6 мес'!V28+'3 кварт'!V28</f>
        <v>0</v>
      </c>
      <c r="W28" s="45">
        <f>'6 мес'!W28+'3 кварт'!W28</f>
        <v>0</v>
      </c>
      <c r="X28" s="45">
        <f>'6 мес'!X28+'3 кварт'!X28</f>
        <v>0</v>
      </c>
      <c r="Y28" s="45">
        <f>'6 мес'!Y28+'3 кварт'!Y28</f>
        <v>0</v>
      </c>
      <c r="Z28" s="45">
        <f>'6 мес'!Z28+'3 кварт'!Z28</f>
        <v>0</v>
      </c>
      <c r="AA28" s="45">
        <f>'6 мес'!AA28+'3 кварт'!AA28</f>
        <v>0</v>
      </c>
      <c r="AB28" s="45">
        <f>'6 мес'!AB28+'3 кварт'!AB28</f>
        <v>0</v>
      </c>
      <c r="AC28" s="45">
        <f>'6 мес'!AC28+'3 кварт'!AC28</f>
        <v>0</v>
      </c>
      <c r="AD28" s="45">
        <f>'6 мес'!AD28+'3 кварт'!AD28</f>
        <v>0</v>
      </c>
      <c r="AE28" s="45">
        <f>'6 мес'!AE28+'3 кварт'!AE28</f>
        <v>0</v>
      </c>
      <c r="AF28" s="45">
        <f>'6 мес'!AF28+'3 кварт'!AF28</f>
        <v>0</v>
      </c>
      <c r="AG28" s="45">
        <f>'6 мес'!AG28+'3 кварт'!AG28</f>
        <v>0</v>
      </c>
      <c r="AH28" s="45">
        <f>'6 мес'!AH28+'3 кварт'!AH28</f>
        <v>0</v>
      </c>
      <c r="AI28" s="45">
        <f>'6 мес'!AI28+'3 кварт'!AI28</f>
        <v>0</v>
      </c>
      <c r="AJ28" s="45">
        <f>'6 мес'!AJ28+'3 кварт'!AJ28</f>
        <v>0</v>
      </c>
      <c r="AK28" s="45">
        <f>'6 мес'!AK28+'3 кварт'!AK28</f>
        <v>5</v>
      </c>
      <c r="AL28" s="45">
        <f>'6 мес'!AL28+'3 кварт'!AL28</f>
        <v>27.442999999999998</v>
      </c>
      <c r="AM28" s="45">
        <f>'6 мес'!AM28+'3 кварт'!AM28</f>
        <v>0</v>
      </c>
      <c r="AN28" s="45">
        <f>'6 мес'!AN28+'3 кварт'!AN28</f>
        <v>0</v>
      </c>
      <c r="AO28" s="45">
        <f>'6 мес'!AO28+'3 кварт'!AO28</f>
        <v>1</v>
      </c>
      <c r="AP28" s="45">
        <f>'6 мес'!AP28+'3 кварт'!AP28</f>
        <v>4.8630000000000004</v>
      </c>
      <c r="AQ28" s="45">
        <f>'6 мес'!AQ28+'3 кварт'!AQ28</f>
        <v>4</v>
      </c>
      <c r="AR28" s="45">
        <f>'6 мес'!AR28+'3 кварт'!AR28</f>
        <v>2.8610000000000002</v>
      </c>
      <c r="AS28" s="45">
        <f>'6 мес'!AS28+'3 кварт'!AS28</f>
        <v>0</v>
      </c>
      <c r="AT28" s="45">
        <f>'6 мес'!AT28+'3 кварт'!AT28</f>
        <v>0</v>
      </c>
      <c r="AU28" s="45">
        <f>'6 мес'!AU28+'3 кварт'!AU28</f>
        <v>0</v>
      </c>
      <c r="AV28" s="45">
        <f>'6 мес'!AV28+'3 кварт'!AV28</f>
        <v>0</v>
      </c>
      <c r="AW28" s="45">
        <f>'6 мес'!AW28+'3 кварт'!AW28</f>
        <v>3</v>
      </c>
      <c r="AX28" s="45">
        <f>'6 мес'!AX28+'3 кварт'!AX28</f>
        <v>1.407</v>
      </c>
      <c r="AY28" s="45">
        <f>'6 мес'!AY28+'3 кварт'!AY28</f>
        <v>0</v>
      </c>
      <c r="AZ28" s="45">
        <f>'6 мес'!AZ28+'3 кварт'!AZ28</f>
        <v>0</v>
      </c>
      <c r="BA28" s="45">
        <f>'6 мес'!BA28+'3 кварт'!BA28</f>
        <v>0</v>
      </c>
      <c r="BB28" s="45">
        <f>'6 мес'!BB28+'3 кварт'!BB28</f>
        <v>0</v>
      </c>
      <c r="BC28" s="45">
        <f>'6 мес'!BC28+'3 кварт'!BC28</f>
        <v>0</v>
      </c>
      <c r="BD28" s="45">
        <f>'6 мес'!BD28+'3 кварт'!BD28</f>
        <v>0</v>
      </c>
      <c r="BE28" s="45">
        <f>'6 мес'!BE28+'3 кварт'!BE28</f>
        <v>0</v>
      </c>
      <c r="BF28" s="46">
        <f t="shared" si="1"/>
        <v>40.947000000000003</v>
      </c>
      <c r="BG28" s="45"/>
      <c r="BH28" s="17" t="e">
        <f t="shared" si="0"/>
        <v>#DIV/0!</v>
      </c>
      <c r="BI28" s="115">
        <v>16</v>
      </c>
      <c r="BJ28" s="16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</row>
    <row r="29" spans="1:88" s="18" customFormat="1" ht="20.25" customHeight="1">
      <c r="A29" s="13">
        <v>26</v>
      </c>
      <c r="B29" s="14" t="s">
        <v>185</v>
      </c>
      <c r="C29" s="45">
        <f>'6 мес'!C29+'3 кварт'!C29</f>
        <v>0</v>
      </c>
      <c r="D29" s="45">
        <f>'6 мес'!D29+'3 кварт'!D29</f>
        <v>0</v>
      </c>
      <c r="E29" s="45">
        <f>'6 мес'!E29+'3 кварт'!E29</f>
        <v>28</v>
      </c>
      <c r="F29" s="45">
        <f>'6 мес'!F29+'3 кварт'!F29</f>
        <v>6.9989999999999997</v>
      </c>
      <c r="G29" s="45">
        <f>'6 мес'!G29+'3 кварт'!G29</f>
        <v>32.6</v>
      </c>
      <c r="H29" s="45">
        <f>'6 мес'!H29+'3 кварт'!H29</f>
        <v>3.3340000000000001</v>
      </c>
      <c r="I29" s="45">
        <f>'6 мес'!I29+'3 кварт'!I29</f>
        <v>1</v>
      </c>
      <c r="J29" s="45">
        <f>'6 мес'!J29+'3 кварт'!J29</f>
        <v>230.126</v>
      </c>
      <c r="K29" s="45">
        <f>'6 мес'!K29+'3 кварт'!K29</f>
        <v>0</v>
      </c>
      <c r="L29" s="45">
        <f>'6 мес'!L29+'3 кварт'!L29</f>
        <v>0</v>
      </c>
      <c r="M29" s="45">
        <f>'6 мес'!M29+'3 кварт'!M29</f>
        <v>0</v>
      </c>
      <c r="N29" s="45">
        <f>'6 мес'!N29+'3 кварт'!N29</f>
        <v>0</v>
      </c>
      <c r="O29" s="45">
        <f>'6 мес'!O29+'3 кварт'!O29</f>
        <v>0</v>
      </c>
      <c r="P29" s="45">
        <f>'6 мес'!P29+'3 кварт'!P29</f>
        <v>0</v>
      </c>
      <c r="Q29" s="45">
        <f>'6 мес'!Q29+'3 кварт'!Q29</f>
        <v>0</v>
      </c>
      <c r="R29" s="45">
        <f>'6 мес'!R29+'3 кварт'!R29</f>
        <v>0</v>
      </c>
      <c r="S29" s="45">
        <f>'6 мес'!S29+'3 кварт'!S29</f>
        <v>1</v>
      </c>
      <c r="T29" s="45">
        <f>'6 мес'!T29+'3 кварт'!T29</f>
        <v>1.6</v>
      </c>
      <c r="U29" s="45">
        <f>'6 мес'!U29+'3 кварт'!U29</f>
        <v>5</v>
      </c>
      <c r="V29" s="45">
        <f>'6 мес'!V29+'3 кварт'!V29</f>
        <v>44.569000000000003</v>
      </c>
      <c r="W29" s="45">
        <f>'6 мес'!W29+'3 кварт'!W29</f>
        <v>3</v>
      </c>
      <c r="X29" s="45">
        <f>'6 мес'!X29+'3 кварт'!X29</f>
        <v>3.734</v>
      </c>
      <c r="Y29" s="45">
        <f>'6 мес'!Y29+'3 кварт'!Y29</f>
        <v>4.5</v>
      </c>
      <c r="Z29" s="45">
        <f>'6 мес'!Z29+'3 кварт'!Z29</f>
        <v>1.4379999999999999</v>
      </c>
      <c r="AA29" s="45">
        <f>'6 мес'!AA29+'3 кварт'!AA29</f>
        <v>0</v>
      </c>
      <c r="AB29" s="45">
        <f>'6 мес'!AB29+'3 кварт'!AB29</f>
        <v>0</v>
      </c>
      <c r="AC29" s="45">
        <f>'6 мес'!AC29+'3 кварт'!AC29</f>
        <v>0</v>
      </c>
      <c r="AD29" s="45">
        <f>'6 мес'!AD29+'3 кварт'!AD29</f>
        <v>0</v>
      </c>
      <c r="AE29" s="45">
        <f>'6 мес'!AE29+'3 кварт'!AE29</f>
        <v>0</v>
      </c>
      <c r="AF29" s="45">
        <f>'6 мес'!AF29+'3 кварт'!AF29</f>
        <v>0</v>
      </c>
      <c r="AG29" s="45">
        <f>'6 мес'!AG29+'3 кварт'!AG29</f>
        <v>0</v>
      </c>
      <c r="AH29" s="45">
        <f>'6 мес'!AH29+'3 кварт'!AH29</f>
        <v>0</v>
      </c>
      <c r="AI29" s="45">
        <f>'6 мес'!AI29+'3 кварт'!AI29</f>
        <v>140</v>
      </c>
      <c r="AJ29" s="45">
        <f>'6 мес'!AJ29+'3 кварт'!AJ29</f>
        <v>317.86500000000001</v>
      </c>
      <c r="AK29" s="45">
        <f>'6 мес'!AK29+'3 кварт'!AK29</f>
        <v>0</v>
      </c>
      <c r="AL29" s="45">
        <f>'6 мес'!AL29+'3 кварт'!AL29</f>
        <v>0</v>
      </c>
      <c r="AM29" s="45">
        <f>'6 мес'!AM29+'3 кварт'!AM29</f>
        <v>0</v>
      </c>
      <c r="AN29" s="45">
        <f>'6 мес'!AN29+'3 кварт'!AN29</f>
        <v>0</v>
      </c>
      <c r="AO29" s="45">
        <f>'6 мес'!AO29+'3 кварт'!AO29</f>
        <v>8</v>
      </c>
      <c r="AP29" s="45">
        <f>'6 мес'!AP29+'3 кварт'!AP29</f>
        <v>33.475000000000001</v>
      </c>
      <c r="AQ29" s="45">
        <f>'6 мес'!AQ29+'3 кварт'!AQ29</f>
        <v>38</v>
      </c>
      <c r="AR29" s="45">
        <f>'6 мес'!AR29+'3 кварт'!AR29</f>
        <v>51.406999999999996</v>
      </c>
      <c r="AS29" s="45">
        <f>'6 мес'!AS29+'3 кварт'!AS29</f>
        <v>0</v>
      </c>
      <c r="AT29" s="45">
        <f>'6 мес'!AT29+'3 кварт'!AT29</f>
        <v>0</v>
      </c>
      <c r="AU29" s="45">
        <f>'6 мес'!AU29+'3 кварт'!AU29</f>
        <v>0</v>
      </c>
      <c r="AV29" s="45">
        <f>'6 мес'!AV29+'3 кварт'!AV29</f>
        <v>0</v>
      </c>
      <c r="AW29" s="45">
        <f>'6 мес'!AW29+'3 кварт'!AW29</f>
        <v>21</v>
      </c>
      <c r="AX29" s="45">
        <f>'6 мес'!AX29+'3 кварт'!AX29</f>
        <v>9.0499999999999989</v>
      </c>
      <c r="AY29" s="45">
        <f>'6 мес'!AY29+'3 кварт'!AY29</f>
        <v>0</v>
      </c>
      <c r="AZ29" s="45">
        <f>'6 мес'!AZ29+'3 кварт'!AZ29</f>
        <v>0</v>
      </c>
      <c r="BA29" s="45">
        <f>'6 мес'!BA29+'3 кварт'!BA29</f>
        <v>0</v>
      </c>
      <c r="BB29" s="45">
        <f>'6 мес'!BB29+'3 кварт'!BB29</f>
        <v>0</v>
      </c>
      <c r="BC29" s="45">
        <f>'6 мес'!BC29+'3 кварт'!BC29</f>
        <v>0</v>
      </c>
      <c r="BD29" s="45">
        <f>'6 мес'!BD29+'3 кварт'!BD29</f>
        <v>0</v>
      </c>
      <c r="BE29" s="45">
        <f>'6 мес'!BE29+'3 кварт'!BE29</f>
        <v>16.488</v>
      </c>
      <c r="BF29" s="46">
        <f t="shared" si="1"/>
        <v>720.08500000000004</v>
      </c>
      <c r="BG29" s="45"/>
      <c r="BH29" s="17" t="e">
        <f t="shared" si="0"/>
        <v>#DIV/0!</v>
      </c>
      <c r="BI29" s="115">
        <v>43</v>
      </c>
      <c r="BJ29" s="16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</row>
    <row r="30" spans="1:88" s="26" customFormat="1" ht="20.25" customHeight="1" thickBot="1">
      <c r="A30" s="19"/>
      <c r="B30" s="62" t="s">
        <v>42</v>
      </c>
      <c r="C30" s="47">
        <f>SUM(C4:C29)</f>
        <v>24</v>
      </c>
      <c r="D30" s="58">
        <f>SUM(D4:D29)</f>
        <v>13.552</v>
      </c>
      <c r="E30" s="59">
        <f>SUM(E4:E29)</f>
        <v>1851.0000000000002</v>
      </c>
      <c r="F30" s="58">
        <f>SUM(F4:F29)</f>
        <v>514.21399999999994</v>
      </c>
      <c r="G30" s="59">
        <f t="shared" ref="G30:BG30" si="2">SUM(G4:G29)</f>
        <v>400.31000000000006</v>
      </c>
      <c r="H30" s="58">
        <f t="shared" si="2"/>
        <v>48.57</v>
      </c>
      <c r="I30" s="60">
        <f t="shared" si="2"/>
        <v>7</v>
      </c>
      <c r="J30" s="58">
        <f t="shared" si="2"/>
        <v>1684.84</v>
      </c>
      <c r="K30" s="60">
        <f t="shared" si="2"/>
        <v>0</v>
      </c>
      <c r="L30" s="58">
        <f t="shared" si="2"/>
        <v>0</v>
      </c>
      <c r="M30" s="60">
        <f t="shared" si="2"/>
        <v>0</v>
      </c>
      <c r="N30" s="58">
        <f t="shared" si="2"/>
        <v>0</v>
      </c>
      <c r="O30" s="60">
        <f t="shared" si="2"/>
        <v>0</v>
      </c>
      <c r="P30" s="58">
        <f t="shared" si="2"/>
        <v>0</v>
      </c>
      <c r="Q30" s="60">
        <f t="shared" si="2"/>
        <v>219.6</v>
      </c>
      <c r="R30" s="58">
        <f t="shared" si="2"/>
        <v>309.12</v>
      </c>
      <c r="S30" s="60">
        <f t="shared" si="2"/>
        <v>33</v>
      </c>
      <c r="T30" s="58">
        <f t="shared" si="2"/>
        <v>26.655000000000001</v>
      </c>
      <c r="U30" s="60">
        <f t="shared" si="2"/>
        <v>75</v>
      </c>
      <c r="V30" s="58">
        <f t="shared" si="2"/>
        <v>639.24799999999993</v>
      </c>
      <c r="W30" s="60">
        <f t="shared" si="2"/>
        <v>72</v>
      </c>
      <c r="X30" s="58">
        <f t="shared" si="2"/>
        <v>84.308000000000007</v>
      </c>
      <c r="Y30" s="59">
        <f t="shared" si="2"/>
        <v>4.5</v>
      </c>
      <c r="Z30" s="58">
        <f t="shared" si="2"/>
        <v>1.4379999999999999</v>
      </c>
      <c r="AA30" s="60">
        <f t="shared" si="2"/>
        <v>4.2</v>
      </c>
      <c r="AB30" s="58">
        <f t="shared" si="2"/>
        <v>5.5229999999999997</v>
      </c>
      <c r="AC30" s="60">
        <f t="shared" si="2"/>
        <v>1</v>
      </c>
      <c r="AD30" s="58">
        <f t="shared" si="2"/>
        <v>0.84</v>
      </c>
      <c r="AE30" s="60">
        <f t="shared" si="2"/>
        <v>0</v>
      </c>
      <c r="AF30" s="58">
        <f t="shared" si="2"/>
        <v>0</v>
      </c>
      <c r="AG30" s="60">
        <f t="shared" si="2"/>
        <v>373.70000000000005</v>
      </c>
      <c r="AH30" s="58">
        <f t="shared" si="2"/>
        <v>855.45400000000006</v>
      </c>
      <c r="AI30" s="60">
        <f t="shared" si="2"/>
        <v>306.7</v>
      </c>
      <c r="AJ30" s="58">
        <f t="shared" si="2"/>
        <v>706.32600000000002</v>
      </c>
      <c r="AK30" s="60">
        <f t="shared" si="2"/>
        <v>166.5</v>
      </c>
      <c r="AL30" s="58">
        <f t="shared" si="2"/>
        <v>572.90300000000002</v>
      </c>
      <c r="AM30" s="60">
        <f t="shared" si="2"/>
        <v>359.90000000000003</v>
      </c>
      <c r="AN30" s="58">
        <f t="shared" si="2"/>
        <v>449.99500000000006</v>
      </c>
      <c r="AO30" s="60">
        <f t="shared" si="2"/>
        <v>28</v>
      </c>
      <c r="AP30" s="58">
        <f t="shared" si="2"/>
        <v>100.68</v>
      </c>
      <c r="AQ30" s="60">
        <f t="shared" si="2"/>
        <v>431</v>
      </c>
      <c r="AR30" s="58">
        <f t="shared" si="2"/>
        <v>607.86500000000001</v>
      </c>
      <c r="AS30" s="60">
        <f t="shared" si="2"/>
        <v>0</v>
      </c>
      <c r="AT30" s="58">
        <f t="shared" si="2"/>
        <v>0</v>
      </c>
      <c r="AU30" s="60">
        <f t="shared" si="2"/>
        <v>208.89999999999998</v>
      </c>
      <c r="AV30" s="58">
        <f t="shared" si="2"/>
        <v>137.892</v>
      </c>
      <c r="AW30" s="60">
        <f t="shared" si="2"/>
        <v>348</v>
      </c>
      <c r="AX30" s="58">
        <f t="shared" si="2"/>
        <v>217.86000000000004</v>
      </c>
      <c r="AY30" s="60">
        <f t="shared" si="2"/>
        <v>14</v>
      </c>
      <c r="AZ30" s="58">
        <f t="shared" si="2"/>
        <v>12.45</v>
      </c>
      <c r="BA30" s="59">
        <f t="shared" si="2"/>
        <v>0</v>
      </c>
      <c r="BB30" s="58">
        <f t="shared" si="2"/>
        <v>0</v>
      </c>
      <c r="BC30" s="58">
        <f t="shared" si="2"/>
        <v>0</v>
      </c>
      <c r="BD30" s="58">
        <f t="shared" si="2"/>
        <v>0</v>
      </c>
      <c r="BE30" s="58">
        <f t="shared" si="2"/>
        <v>117.88200000000001</v>
      </c>
      <c r="BF30" s="49">
        <f t="shared" si="2"/>
        <v>7107.6150000000007</v>
      </c>
      <c r="BG30" s="57">
        <f t="shared" si="2"/>
        <v>0</v>
      </c>
      <c r="BH30" s="54" t="e">
        <f t="shared" si="0"/>
        <v>#DIV/0!</v>
      </c>
      <c r="BI30" s="82"/>
      <c r="BJ30" s="16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</row>
    <row r="31" spans="1:88" s="9" customFormat="1" ht="61.5" customHeight="1">
      <c r="A31" s="7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100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98</v>
      </c>
      <c r="BD31" s="175"/>
      <c r="BE31" s="5" t="s">
        <v>59</v>
      </c>
      <c r="BF31" s="6" t="s">
        <v>60</v>
      </c>
      <c r="BG31" s="7" t="s">
        <v>207</v>
      </c>
      <c r="BH31" s="7" t="s">
        <v>96</v>
      </c>
      <c r="BI31" s="67" t="s">
        <v>62</v>
      </c>
      <c r="BJ31" s="8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</row>
    <row r="32" spans="1:88" s="9" customFormat="1" ht="20.25" customHeight="1" thickBot="1">
      <c r="A32" s="7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8"/>
      <c r="BJ32" s="68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</row>
    <row r="33" spans="1:88" s="18" customFormat="1" ht="20.25" customHeight="1">
      <c r="A33" s="13">
        <v>27</v>
      </c>
      <c r="B33" s="14" t="s">
        <v>165</v>
      </c>
      <c r="C33" s="45">
        <f>'6 мес'!C33+'3 кварт'!C33</f>
        <v>5</v>
      </c>
      <c r="D33" s="45">
        <f>'6 мес'!D33+'3 кварт'!D33</f>
        <v>0.91900000000000004</v>
      </c>
      <c r="E33" s="45">
        <f>'6 мес'!E33+'3 кварт'!E33</f>
        <v>0</v>
      </c>
      <c r="F33" s="45">
        <f>'6 мес'!F33+'3 кварт'!F33</f>
        <v>0</v>
      </c>
      <c r="G33" s="45">
        <f>'6 мес'!G33+'3 кварт'!G33</f>
        <v>0</v>
      </c>
      <c r="H33" s="45">
        <f>'6 мес'!H33+'3 кварт'!H33</f>
        <v>0</v>
      </c>
      <c r="I33" s="45">
        <f>'6 мес'!I33+'3 кварт'!I33</f>
        <v>0</v>
      </c>
      <c r="J33" s="45">
        <f>'6 мес'!J33+'3 кварт'!J33</f>
        <v>0</v>
      </c>
      <c r="K33" s="45">
        <f>'6 мес'!K33+'3 кварт'!K33</f>
        <v>5</v>
      </c>
      <c r="L33" s="45">
        <f>'6 мес'!L33+'3 кварт'!L33</f>
        <v>2.9660000000000002</v>
      </c>
      <c r="M33" s="45">
        <f>'6 мес'!M33+'3 кварт'!M33</f>
        <v>0</v>
      </c>
      <c r="N33" s="45">
        <f>'6 мес'!N33+'3 кварт'!N33</f>
        <v>0</v>
      </c>
      <c r="O33" s="45">
        <f>'6 мес'!O33+'3 кварт'!O33</f>
        <v>0</v>
      </c>
      <c r="P33" s="45">
        <f>'6 мес'!P33+'3 кварт'!P33</f>
        <v>0</v>
      </c>
      <c r="Q33" s="45">
        <f>'6 мес'!Q33+'3 кварт'!Q33</f>
        <v>0</v>
      </c>
      <c r="R33" s="45">
        <f>'6 мес'!R33+'3 кварт'!R33</f>
        <v>0</v>
      </c>
      <c r="S33" s="45">
        <f>'6 мес'!S33+'3 кварт'!S33</f>
        <v>1</v>
      </c>
      <c r="T33" s="45">
        <f>'6 мес'!T33+'3 кварт'!T33</f>
        <v>0.17699999999999999</v>
      </c>
      <c r="U33" s="45">
        <f>'6 мес'!U33+'3 кварт'!U33</f>
        <v>0</v>
      </c>
      <c r="V33" s="45">
        <f>'6 мес'!V33+'3 кварт'!V33</f>
        <v>0</v>
      </c>
      <c r="W33" s="45">
        <f>'6 мес'!W33+'3 кварт'!W33</f>
        <v>15</v>
      </c>
      <c r="X33" s="45">
        <f>'6 мес'!X33+'3 кварт'!X33</f>
        <v>24.042000000000002</v>
      </c>
      <c r="Y33" s="45">
        <f>'6 мес'!Y33+'3 кварт'!Y33</f>
        <v>0</v>
      </c>
      <c r="Z33" s="45">
        <f>'6 мес'!Z33+'3 кварт'!Z33</f>
        <v>0</v>
      </c>
      <c r="AA33" s="45">
        <f>'6 мес'!AA33+'3 кварт'!AA33</f>
        <v>0</v>
      </c>
      <c r="AB33" s="45">
        <f>'6 мес'!AB33+'3 кварт'!AB33</f>
        <v>0</v>
      </c>
      <c r="AC33" s="45">
        <f>'6 мес'!AC33+'3 кварт'!AC33</f>
        <v>0</v>
      </c>
      <c r="AD33" s="45">
        <f>'6 мес'!AD33+'3 кварт'!AD33</f>
        <v>0</v>
      </c>
      <c r="AE33" s="45">
        <f>'6 мес'!AE33+'3 кварт'!AE33</f>
        <v>2</v>
      </c>
      <c r="AF33" s="45">
        <f>'6 мес'!AF33+'3 кварт'!AF33</f>
        <v>30.965</v>
      </c>
      <c r="AG33" s="45">
        <f>'6 мес'!AG33+'3 кварт'!AG33</f>
        <v>0</v>
      </c>
      <c r="AH33" s="45">
        <f>'6 мес'!AH33+'3 кварт'!AH33</f>
        <v>0</v>
      </c>
      <c r="AI33" s="45">
        <f>'6 мес'!AI33+'3 кварт'!AI33</f>
        <v>0</v>
      </c>
      <c r="AJ33" s="45">
        <f>'6 мес'!AJ33+'3 кварт'!AJ33</f>
        <v>0</v>
      </c>
      <c r="AK33" s="45">
        <f>'6 мес'!AK33+'3 кварт'!AK33</f>
        <v>0</v>
      </c>
      <c r="AL33" s="45">
        <f>'6 мес'!AL33+'3 кварт'!AL33</f>
        <v>0</v>
      </c>
      <c r="AM33" s="45">
        <f>'6 мес'!AM33+'3 кварт'!AM33</f>
        <v>3</v>
      </c>
      <c r="AN33" s="45">
        <f>'6 мес'!AN33+'3 кварт'!AN33</f>
        <v>3.0979999999999999</v>
      </c>
      <c r="AO33" s="45">
        <f>'6 мес'!AO33+'3 кварт'!AO33</f>
        <v>0</v>
      </c>
      <c r="AP33" s="45">
        <f>'6 мес'!AP33+'3 кварт'!AP33</f>
        <v>0</v>
      </c>
      <c r="AQ33" s="45">
        <f>'6 мес'!AQ33+'3 кварт'!AQ33</f>
        <v>36</v>
      </c>
      <c r="AR33" s="45">
        <f>'6 мес'!AR33+'3 кварт'!AR33</f>
        <v>34.483999999999995</v>
      </c>
      <c r="AS33" s="45">
        <f>'6 мес'!AS33+'3 кварт'!AS33</f>
        <v>0</v>
      </c>
      <c r="AT33" s="45">
        <f>'6 мес'!AT33+'3 кварт'!AT33</f>
        <v>0</v>
      </c>
      <c r="AU33" s="45">
        <f>'6 мес'!AU33+'3 кварт'!AU33</f>
        <v>6</v>
      </c>
      <c r="AV33" s="45">
        <f>'6 мес'!AV33+'3 кварт'!AV33</f>
        <v>0.66900000000000004</v>
      </c>
      <c r="AW33" s="45">
        <f>'6 мес'!AW33+'3 кварт'!AW33</f>
        <v>0</v>
      </c>
      <c r="AX33" s="45">
        <f>'6 мес'!AX33+'3 кварт'!AX33</f>
        <v>0</v>
      </c>
      <c r="AY33" s="45">
        <f>'6 мес'!AY33+'3 кварт'!AY33</f>
        <v>1</v>
      </c>
      <c r="AZ33" s="45">
        <f>'6 мес'!AZ33+'3 кварт'!AZ33</f>
        <v>2.62</v>
      </c>
      <c r="BA33" s="45">
        <f>'6 мес'!BA33+'3 кварт'!BA33</f>
        <v>0</v>
      </c>
      <c r="BB33" s="45">
        <f>'6 мес'!BB33+'3 кварт'!BB33</f>
        <v>0</v>
      </c>
      <c r="BC33" s="45">
        <f>'6 мес'!BC33+'3 кварт'!BC33</f>
        <v>0</v>
      </c>
      <c r="BD33" s="45">
        <f>'6 мес'!BD33+'3 кварт'!BD33</f>
        <v>0</v>
      </c>
      <c r="BE33" s="45">
        <f>'6 мес'!BE33+'3 кварт'!BE33</f>
        <v>9.8099999999999987</v>
      </c>
      <c r="BF33" s="48">
        <f t="shared" si="1"/>
        <v>109.75</v>
      </c>
      <c r="BG33" s="61"/>
      <c r="BH33" s="17" t="e">
        <f t="shared" ref="BH33:BH52" si="3">BF33*100/BG33</f>
        <v>#DIV/0!</v>
      </c>
      <c r="BI33" s="73" t="s">
        <v>63</v>
      </c>
      <c r="BJ33" s="6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</row>
    <row r="34" spans="1:88" s="18" customFormat="1" ht="20.25" customHeight="1">
      <c r="A34" s="13">
        <v>28</v>
      </c>
      <c r="B34" s="14" t="s">
        <v>166</v>
      </c>
      <c r="C34" s="45">
        <f>'6 мес'!C34+'3 кварт'!C34</f>
        <v>4</v>
      </c>
      <c r="D34" s="45">
        <f>'6 мес'!D34+'3 кварт'!D34</f>
        <v>0.73899999999999999</v>
      </c>
      <c r="E34" s="45">
        <f>'6 мес'!E34+'3 кварт'!E34</f>
        <v>0</v>
      </c>
      <c r="F34" s="45">
        <f>'6 мес'!F34+'3 кварт'!F34</f>
        <v>0</v>
      </c>
      <c r="G34" s="45">
        <f>'6 мес'!G34+'3 кварт'!G34</f>
        <v>0</v>
      </c>
      <c r="H34" s="45">
        <f>'6 мес'!H34+'3 кварт'!H34</f>
        <v>0</v>
      </c>
      <c r="I34" s="45">
        <f>'6 мес'!I34+'3 кварт'!I34</f>
        <v>0</v>
      </c>
      <c r="J34" s="45">
        <f>'6 мес'!J34+'3 кварт'!J34</f>
        <v>0</v>
      </c>
      <c r="K34" s="45">
        <f>'6 мес'!K34+'3 кварт'!K34</f>
        <v>1</v>
      </c>
      <c r="L34" s="45">
        <f>'6 мес'!L34+'3 кварт'!L34</f>
        <v>0.32600000000000001</v>
      </c>
      <c r="M34" s="45">
        <f>'6 мес'!M34+'3 кварт'!M34</f>
        <v>0</v>
      </c>
      <c r="N34" s="45">
        <f>'6 мес'!N34+'3 кварт'!N34</f>
        <v>0</v>
      </c>
      <c r="O34" s="45">
        <f>'6 мес'!O34+'3 кварт'!O34</f>
        <v>0</v>
      </c>
      <c r="P34" s="45">
        <f>'6 мес'!P34+'3 кварт'!P34</f>
        <v>0</v>
      </c>
      <c r="Q34" s="45">
        <f>'6 мес'!Q34+'3 кварт'!Q34</f>
        <v>0</v>
      </c>
      <c r="R34" s="45">
        <f>'6 мес'!R34+'3 кварт'!R34</f>
        <v>0</v>
      </c>
      <c r="S34" s="45">
        <f>'6 мес'!S34+'3 кварт'!S34</f>
        <v>1</v>
      </c>
      <c r="T34" s="45">
        <f>'6 мес'!T34+'3 кварт'!T34</f>
        <v>0.45600000000000002</v>
      </c>
      <c r="U34" s="45">
        <f>'6 мес'!U34+'3 кварт'!U34</f>
        <v>0</v>
      </c>
      <c r="V34" s="45">
        <f>'6 мес'!V34+'3 кварт'!V34</f>
        <v>0</v>
      </c>
      <c r="W34" s="45">
        <f>'6 мес'!W34+'3 кварт'!W34</f>
        <v>22</v>
      </c>
      <c r="X34" s="45">
        <f>'6 мес'!X34+'3 кварт'!X34</f>
        <v>26.401</v>
      </c>
      <c r="Y34" s="45">
        <f>'6 мес'!Y34+'3 кварт'!Y34</f>
        <v>0</v>
      </c>
      <c r="Z34" s="45">
        <f>'6 мес'!Z34+'3 кварт'!Z34</f>
        <v>0</v>
      </c>
      <c r="AA34" s="45">
        <f>'6 мес'!AA34+'3 кварт'!AA34</f>
        <v>0</v>
      </c>
      <c r="AB34" s="45">
        <f>'6 мес'!AB34+'3 кварт'!AB34</f>
        <v>0</v>
      </c>
      <c r="AC34" s="45">
        <f>'6 мес'!AC34+'3 кварт'!AC34</f>
        <v>0</v>
      </c>
      <c r="AD34" s="45">
        <f>'6 мес'!AD34+'3 кварт'!AD34</f>
        <v>0</v>
      </c>
      <c r="AE34" s="45">
        <f>'6 мес'!AE34+'3 кварт'!AE34</f>
        <v>0</v>
      </c>
      <c r="AF34" s="45">
        <f>'6 мес'!AF34+'3 кварт'!AF34</f>
        <v>0</v>
      </c>
      <c r="AG34" s="45">
        <f>'6 мес'!AG34+'3 кварт'!AG34</f>
        <v>0.25</v>
      </c>
      <c r="AH34" s="45">
        <f>'6 мес'!AH34+'3 кварт'!AH34</f>
        <v>1.365</v>
      </c>
      <c r="AI34" s="45">
        <f>'6 мес'!AI34+'3 кварт'!AI34</f>
        <v>0</v>
      </c>
      <c r="AJ34" s="45">
        <f>'6 мес'!AJ34+'3 кварт'!AJ34</f>
        <v>0</v>
      </c>
      <c r="AK34" s="45">
        <f>'6 мес'!AK34+'3 кварт'!AK34</f>
        <v>0</v>
      </c>
      <c r="AL34" s="45">
        <f>'6 мес'!AL34+'3 кварт'!AL34</f>
        <v>0</v>
      </c>
      <c r="AM34" s="45">
        <f>'6 мес'!AM34+'3 кварт'!AM34</f>
        <v>3</v>
      </c>
      <c r="AN34" s="45">
        <f>'6 мес'!AN34+'3 кварт'!AN34</f>
        <v>3.407</v>
      </c>
      <c r="AO34" s="45">
        <f>'6 мес'!AO34+'3 кварт'!AO34</f>
        <v>0</v>
      </c>
      <c r="AP34" s="45">
        <f>'6 мес'!AP34+'3 кварт'!AP34</f>
        <v>0</v>
      </c>
      <c r="AQ34" s="45">
        <f>'6 мес'!AQ34+'3 кварт'!AQ34</f>
        <v>19</v>
      </c>
      <c r="AR34" s="45">
        <f>'6 мес'!AR34+'3 кварт'!AR34</f>
        <v>18.541</v>
      </c>
      <c r="AS34" s="45">
        <f>'6 мес'!AS34+'3 кварт'!AS34</f>
        <v>0</v>
      </c>
      <c r="AT34" s="45">
        <f>'6 мес'!AT34+'3 кварт'!AT34</f>
        <v>0</v>
      </c>
      <c r="AU34" s="45">
        <f>'6 мес'!AU34+'3 кварт'!AU34</f>
        <v>0</v>
      </c>
      <c r="AV34" s="45">
        <f>'6 мес'!AV34+'3 кварт'!AV34</f>
        <v>0</v>
      </c>
      <c r="AW34" s="45">
        <f>'6 мес'!AW34+'3 кварт'!AW34</f>
        <v>49</v>
      </c>
      <c r="AX34" s="45">
        <f>'6 мес'!AX34+'3 кварт'!AX34</f>
        <v>36.228999999999999</v>
      </c>
      <c r="AY34" s="45">
        <f>'6 мес'!AY34+'3 кварт'!AY34</f>
        <v>0</v>
      </c>
      <c r="AZ34" s="45">
        <f>'6 мес'!AZ34+'3 кварт'!AZ34</f>
        <v>0</v>
      </c>
      <c r="BA34" s="45">
        <f>'6 мес'!BA34+'3 кварт'!BA34</f>
        <v>0</v>
      </c>
      <c r="BB34" s="45">
        <f>'6 мес'!BB34+'3 кварт'!BB34</f>
        <v>0</v>
      </c>
      <c r="BC34" s="45">
        <f>'6 мес'!BC34+'3 кварт'!BC34</f>
        <v>0</v>
      </c>
      <c r="BD34" s="45">
        <f>'6 мес'!BD34+'3 кварт'!BD34</f>
        <v>0</v>
      </c>
      <c r="BE34" s="45">
        <f>'6 мес'!BE34+'3 кварт'!BE34</f>
        <v>8.495000000000001</v>
      </c>
      <c r="BF34" s="48">
        <f t="shared" si="1"/>
        <v>95.959000000000003</v>
      </c>
      <c r="BG34" s="61"/>
      <c r="BH34" s="17" t="e">
        <f t="shared" si="3"/>
        <v>#DIV/0!</v>
      </c>
      <c r="BI34" s="71" t="s">
        <v>64</v>
      </c>
      <c r="BJ34" s="1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</row>
    <row r="35" spans="1:88" s="18" customFormat="1" ht="20.25" customHeight="1">
      <c r="A35" s="13">
        <v>29</v>
      </c>
      <c r="B35" s="14" t="s">
        <v>43</v>
      </c>
      <c r="C35" s="45">
        <f>'6 мес'!C35+'3 кварт'!C35</f>
        <v>0</v>
      </c>
      <c r="D35" s="45">
        <f>'6 мес'!D35+'3 кварт'!D35</f>
        <v>0</v>
      </c>
      <c r="E35" s="45">
        <f>'6 мес'!E35+'3 кварт'!E35</f>
        <v>0</v>
      </c>
      <c r="F35" s="45">
        <f>'6 мес'!F35+'3 кварт'!F35</f>
        <v>0</v>
      </c>
      <c r="G35" s="45">
        <f>'6 мес'!G35+'3 кварт'!G35</f>
        <v>18.239999999999998</v>
      </c>
      <c r="H35" s="45">
        <f>'6 мес'!H35+'3 кварт'!H35</f>
        <v>1.865</v>
      </c>
      <c r="I35" s="45">
        <f>'6 мес'!I35+'3 кварт'!I35</f>
        <v>0</v>
      </c>
      <c r="J35" s="45">
        <f>'6 мес'!J35+'3 кварт'!J35</f>
        <v>0</v>
      </c>
      <c r="K35" s="45">
        <f>'6 мес'!K35+'3 кварт'!K35</f>
        <v>6</v>
      </c>
      <c r="L35" s="45">
        <f>'6 мес'!L35+'3 кварт'!L35</f>
        <v>1.958</v>
      </c>
      <c r="M35" s="45">
        <f>'6 мес'!M35+'3 кварт'!M35</f>
        <v>0</v>
      </c>
      <c r="N35" s="45">
        <f>'6 мес'!N35+'3 кварт'!N35</f>
        <v>0</v>
      </c>
      <c r="O35" s="45">
        <f>'6 мес'!O35+'3 кварт'!O35</f>
        <v>0</v>
      </c>
      <c r="P35" s="45">
        <f>'6 мес'!P35+'3 кварт'!P35</f>
        <v>0</v>
      </c>
      <c r="Q35" s="45">
        <f>'6 мес'!Q35+'3 кварт'!Q35</f>
        <v>0</v>
      </c>
      <c r="R35" s="45">
        <f>'6 мес'!R35+'3 кварт'!R35</f>
        <v>0</v>
      </c>
      <c r="S35" s="45">
        <f>'6 мес'!S35+'3 кварт'!S35</f>
        <v>4</v>
      </c>
      <c r="T35" s="45">
        <f>'6 мес'!T35+'3 кварт'!T35</f>
        <v>0.83799999999999997</v>
      </c>
      <c r="U35" s="45">
        <f>'6 мес'!U35+'3 кварт'!U35</f>
        <v>0</v>
      </c>
      <c r="V35" s="45">
        <f>'6 мес'!V35+'3 кварт'!V35</f>
        <v>0</v>
      </c>
      <c r="W35" s="45">
        <f>'6 мес'!W35+'3 кварт'!W35</f>
        <v>4</v>
      </c>
      <c r="X35" s="45">
        <f>'6 мес'!X35+'3 кварт'!X35</f>
        <v>9.0370000000000008</v>
      </c>
      <c r="Y35" s="45">
        <f>'6 мес'!Y35+'3 кварт'!Y35</f>
        <v>0</v>
      </c>
      <c r="Z35" s="45">
        <f>'6 мес'!Z35+'3 кварт'!Z35</f>
        <v>0</v>
      </c>
      <c r="AA35" s="45">
        <f>'6 мес'!AA35+'3 кварт'!AA35</f>
        <v>0</v>
      </c>
      <c r="AB35" s="45">
        <f>'6 мес'!AB35+'3 кварт'!AB35</f>
        <v>0</v>
      </c>
      <c r="AC35" s="45">
        <f>'6 мес'!AC35+'3 кварт'!AC35</f>
        <v>0</v>
      </c>
      <c r="AD35" s="45">
        <f>'6 мес'!AD35+'3 кварт'!AD35</f>
        <v>0</v>
      </c>
      <c r="AE35" s="45">
        <f>'6 мес'!AE35+'3 кварт'!AE35</f>
        <v>0</v>
      </c>
      <c r="AF35" s="45">
        <f>'6 мес'!AF35+'3 кварт'!AF35</f>
        <v>0</v>
      </c>
      <c r="AG35" s="45">
        <f>'6 мес'!AG35+'3 кварт'!AG35</f>
        <v>0</v>
      </c>
      <c r="AH35" s="45">
        <f>'6 мес'!AH35+'3 кварт'!AH35</f>
        <v>0</v>
      </c>
      <c r="AI35" s="45">
        <f>'6 мес'!AI35+'3 кварт'!AI35</f>
        <v>0</v>
      </c>
      <c r="AJ35" s="45">
        <f>'6 мес'!AJ35+'3 кварт'!AJ35</f>
        <v>0</v>
      </c>
      <c r="AK35" s="45">
        <f>'6 мес'!AK35+'3 кварт'!AK35</f>
        <v>0</v>
      </c>
      <c r="AL35" s="45">
        <f>'6 мес'!AL35+'3 кварт'!AL35</f>
        <v>0</v>
      </c>
      <c r="AM35" s="45">
        <f>'6 мес'!AM35+'3 кварт'!AM35</f>
        <v>0</v>
      </c>
      <c r="AN35" s="45">
        <f>'6 мес'!AN35+'3 кварт'!AN35</f>
        <v>0</v>
      </c>
      <c r="AO35" s="45">
        <f>'6 мес'!AO35+'3 кварт'!AO35</f>
        <v>0</v>
      </c>
      <c r="AP35" s="45">
        <f>'6 мес'!AP35+'3 кварт'!AP35</f>
        <v>0</v>
      </c>
      <c r="AQ35" s="45">
        <f>'6 мес'!AQ35+'3 кварт'!AQ35</f>
        <v>8</v>
      </c>
      <c r="AR35" s="45">
        <f>'6 мес'!AR35+'3 кварт'!AR35</f>
        <v>12.827999999999999</v>
      </c>
      <c r="AS35" s="45">
        <f>'6 мес'!AS35+'3 кварт'!AS35</f>
        <v>0</v>
      </c>
      <c r="AT35" s="45">
        <f>'6 мес'!AT35+'3 кварт'!AT35</f>
        <v>0</v>
      </c>
      <c r="AU35" s="45">
        <f>'6 мес'!AU35+'3 кварт'!AU35</f>
        <v>0</v>
      </c>
      <c r="AV35" s="45">
        <f>'6 мес'!AV35+'3 кварт'!AV35</f>
        <v>0</v>
      </c>
      <c r="AW35" s="45">
        <f>'6 мес'!AW35+'3 кварт'!AW35</f>
        <v>7</v>
      </c>
      <c r="AX35" s="45">
        <f>'6 мес'!AX35+'3 кварт'!AX35</f>
        <v>3.2160000000000002</v>
      </c>
      <c r="AY35" s="45">
        <f>'6 мес'!AY35+'3 кварт'!AY35</f>
        <v>0</v>
      </c>
      <c r="AZ35" s="45">
        <f>'6 мес'!AZ35+'3 кварт'!AZ35</f>
        <v>0</v>
      </c>
      <c r="BA35" s="45">
        <f>'6 мес'!BA35+'3 кварт'!BA35</f>
        <v>0</v>
      </c>
      <c r="BB35" s="45">
        <f>'6 мес'!BB35+'3 кварт'!BB35</f>
        <v>0</v>
      </c>
      <c r="BC35" s="45">
        <f>'6 мес'!BC35+'3 кварт'!BC35</f>
        <v>0</v>
      </c>
      <c r="BD35" s="45">
        <f>'6 мес'!BD35+'3 кварт'!BD35</f>
        <v>0</v>
      </c>
      <c r="BE35" s="45">
        <f>'6 мес'!BE35+'3 кварт'!BE35</f>
        <v>3.0759999999999996</v>
      </c>
      <c r="BF35" s="48">
        <f t="shared" si="1"/>
        <v>32.817999999999998</v>
      </c>
      <c r="BG35" s="61"/>
      <c r="BH35" s="17" t="e">
        <f t="shared" si="3"/>
        <v>#DIV/0!</v>
      </c>
      <c r="BI35" s="71">
        <v>2</v>
      </c>
      <c r="BJ35" s="16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</row>
    <row r="36" spans="1:88" ht="20.25" customHeight="1">
      <c r="A36" s="13">
        <v>30</v>
      </c>
      <c r="B36" s="14" t="s">
        <v>44</v>
      </c>
      <c r="C36" s="45">
        <f>'6 мес'!C36+'3 кварт'!C36</f>
        <v>0</v>
      </c>
      <c r="D36" s="45">
        <f>'6 мес'!D36+'3 кварт'!D36</f>
        <v>0</v>
      </c>
      <c r="E36" s="45">
        <f>'6 мес'!E36+'3 кварт'!E36</f>
        <v>0</v>
      </c>
      <c r="F36" s="45">
        <f>'6 мес'!F36+'3 кварт'!F36</f>
        <v>0</v>
      </c>
      <c r="G36" s="45">
        <f>'6 мес'!G36+'3 кварт'!G36</f>
        <v>20</v>
      </c>
      <c r="H36" s="45">
        <f>'6 мес'!H36+'3 кварт'!H36</f>
        <v>2.0449999999999999</v>
      </c>
      <c r="I36" s="45">
        <f>'6 мес'!I36+'3 кварт'!I36</f>
        <v>1</v>
      </c>
      <c r="J36" s="45">
        <f>'6 мес'!J36+'3 кварт'!J36</f>
        <v>89.926000000000002</v>
      </c>
      <c r="K36" s="45">
        <f>'6 мес'!K36+'3 кварт'!K36</f>
        <v>0</v>
      </c>
      <c r="L36" s="45">
        <f>'6 мес'!L36+'3 кварт'!L36</f>
        <v>0</v>
      </c>
      <c r="M36" s="45">
        <f>'6 мес'!M36+'3 кварт'!M36</f>
        <v>0</v>
      </c>
      <c r="N36" s="45">
        <f>'6 мес'!N36+'3 кварт'!N36</f>
        <v>0</v>
      </c>
      <c r="O36" s="45">
        <f>'6 мес'!O36+'3 кварт'!O36</f>
        <v>0</v>
      </c>
      <c r="P36" s="45">
        <f>'6 мес'!P36+'3 кварт'!P36</f>
        <v>0</v>
      </c>
      <c r="Q36" s="45">
        <f>'6 мес'!Q36+'3 кварт'!Q36</f>
        <v>0</v>
      </c>
      <c r="R36" s="45">
        <f>'6 мес'!R36+'3 кварт'!R36</f>
        <v>0</v>
      </c>
      <c r="S36" s="45">
        <f>'6 мес'!S36+'3 кварт'!S36</f>
        <v>2</v>
      </c>
      <c r="T36" s="45">
        <f>'6 мес'!T36+'3 кварт'!T36</f>
        <v>0.41799999999999998</v>
      </c>
      <c r="U36" s="45">
        <f>'6 мес'!U36+'3 кварт'!U36</f>
        <v>0</v>
      </c>
      <c r="V36" s="45">
        <f>'6 мес'!V36+'3 кварт'!V36</f>
        <v>0</v>
      </c>
      <c r="W36" s="45">
        <f>'6 мес'!W36+'3 кварт'!W36</f>
        <v>0</v>
      </c>
      <c r="X36" s="45">
        <f>'6 мес'!X36+'3 кварт'!X36</f>
        <v>0</v>
      </c>
      <c r="Y36" s="45">
        <f>'6 мес'!Y36+'3 кварт'!Y36</f>
        <v>0</v>
      </c>
      <c r="Z36" s="45">
        <f>'6 мес'!Z36+'3 кварт'!Z36</f>
        <v>0</v>
      </c>
      <c r="AA36" s="45">
        <f>'6 мес'!AA36+'3 кварт'!AA36</f>
        <v>0</v>
      </c>
      <c r="AB36" s="45">
        <f>'6 мес'!AB36+'3 кварт'!AB36</f>
        <v>0</v>
      </c>
      <c r="AC36" s="45">
        <f>'6 мес'!AC36+'3 кварт'!AC36</f>
        <v>0</v>
      </c>
      <c r="AD36" s="45">
        <f>'6 мес'!AD36+'3 кварт'!AD36</f>
        <v>0</v>
      </c>
      <c r="AE36" s="45">
        <f>'6 мес'!AE36+'3 кварт'!AE36</f>
        <v>0</v>
      </c>
      <c r="AF36" s="45">
        <f>'6 мес'!AF36+'3 кварт'!AF36</f>
        <v>0</v>
      </c>
      <c r="AG36" s="45">
        <f>'6 мес'!AG36+'3 кварт'!AG36</f>
        <v>0</v>
      </c>
      <c r="AH36" s="45">
        <f>'6 мес'!AH36+'3 кварт'!AH36</f>
        <v>0</v>
      </c>
      <c r="AI36" s="45">
        <f>'6 мес'!AI36+'3 кварт'!AI36</f>
        <v>0</v>
      </c>
      <c r="AJ36" s="45">
        <f>'6 мес'!AJ36+'3 кварт'!AJ36</f>
        <v>0</v>
      </c>
      <c r="AK36" s="45">
        <f>'6 мес'!AK36+'3 кварт'!AK36</f>
        <v>0</v>
      </c>
      <c r="AL36" s="45">
        <f>'6 мес'!AL36+'3 кварт'!AL36</f>
        <v>0</v>
      </c>
      <c r="AM36" s="45">
        <f>'6 мес'!AM36+'3 кварт'!AM36</f>
        <v>0</v>
      </c>
      <c r="AN36" s="45">
        <f>'6 мес'!AN36+'3 кварт'!AN36</f>
        <v>0</v>
      </c>
      <c r="AO36" s="45">
        <f>'6 мес'!AO36+'3 кварт'!AO36</f>
        <v>0</v>
      </c>
      <c r="AP36" s="45">
        <f>'6 мес'!AP36+'3 кварт'!AP36</f>
        <v>0</v>
      </c>
      <c r="AQ36" s="45">
        <f>'6 мес'!AQ36+'3 кварт'!AQ36</f>
        <v>9</v>
      </c>
      <c r="AR36" s="45">
        <f>'6 мес'!AR36+'3 кварт'!AR36</f>
        <v>13.484999999999999</v>
      </c>
      <c r="AS36" s="45">
        <f>'6 мес'!AS36+'3 кварт'!AS36</f>
        <v>0</v>
      </c>
      <c r="AT36" s="45">
        <f>'6 мес'!AT36+'3 кварт'!AT36</f>
        <v>0</v>
      </c>
      <c r="AU36" s="45">
        <f>'6 мес'!AU36+'3 кварт'!AU36</f>
        <v>0</v>
      </c>
      <c r="AV36" s="45">
        <f>'6 мес'!AV36+'3 кварт'!AV36</f>
        <v>0</v>
      </c>
      <c r="AW36" s="45">
        <f>'6 мес'!AW36+'3 кварт'!AW36</f>
        <v>0</v>
      </c>
      <c r="AX36" s="45">
        <f>'6 мес'!AX36+'3 кварт'!AX36</f>
        <v>0</v>
      </c>
      <c r="AY36" s="45">
        <f>'6 мес'!AY36+'3 кварт'!AY36</f>
        <v>0</v>
      </c>
      <c r="AZ36" s="45">
        <f>'6 мес'!AZ36+'3 кварт'!AZ36</f>
        <v>0</v>
      </c>
      <c r="BA36" s="45">
        <f>'6 мес'!BA36+'3 кварт'!BA36</f>
        <v>0</v>
      </c>
      <c r="BB36" s="45">
        <f>'6 мес'!BB36+'3 кварт'!BB36</f>
        <v>0</v>
      </c>
      <c r="BC36" s="45">
        <f>'6 мес'!BC36+'3 кварт'!BC36</f>
        <v>0</v>
      </c>
      <c r="BD36" s="45">
        <f>'6 мес'!BD36+'3 кварт'!BD36</f>
        <v>0</v>
      </c>
      <c r="BE36" s="45">
        <f>'6 мес'!BE36+'3 кварт'!BE36</f>
        <v>2.5609999999999999</v>
      </c>
      <c r="BF36" s="48">
        <f t="shared" si="1"/>
        <v>108.435</v>
      </c>
      <c r="BG36" s="61"/>
      <c r="BH36" s="17" t="e">
        <f t="shared" si="3"/>
        <v>#DIV/0!</v>
      </c>
      <c r="BI36" s="71">
        <v>4</v>
      </c>
      <c r="BJ36" s="16"/>
    </row>
    <row r="37" spans="1:88" ht="20.25" customHeight="1">
      <c r="A37" s="13">
        <v>31</v>
      </c>
      <c r="B37" s="14" t="s">
        <v>167</v>
      </c>
      <c r="C37" s="45">
        <f>'6 мес'!C37+'3 кварт'!C37</f>
        <v>0</v>
      </c>
      <c r="D37" s="45">
        <f>'6 мес'!D37+'3 кварт'!D37</f>
        <v>0</v>
      </c>
      <c r="E37" s="45">
        <f>'6 мес'!E37+'3 кварт'!E37</f>
        <v>0</v>
      </c>
      <c r="F37" s="45">
        <f>'6 мес'!F37+'3 кварт'!F37</f>
        <v>0</v>
      </c>
      <c r="G37" s="45">
        <f>'6 мес'!G37+'3 кварт'!G37</f>
        <v>9</v>
      </c>
      <c r="H37" s="45">
        <f>'6 мес'!H37+'3 кварт'!H37</f>
        <v>0.92</v>
      </c>
      <c r="I37" s="45">
        <f>'6 мес'!I37+'3 кварт'!I37</f>
        <v>1</v>
      </c>
      <c r="J37" s="45">
        <f>'6 мес'!J37+'3 кварт'!J37</f>
        <v>91.075999999999993</v>
      </c>
      <c r="K37" s="45">
        <f>'6 мес'!K37+'3 кварт'!K37</f>
        <v>0</v>
      </c>
      <c r="L37" s="45">
        <f>'6 мес'!L37+'3 кварт'!L37</f>
        <v>0</v>
      </c>
      <c r="M37" s="45">
        <f>'6 мес'!M37+'3 кварт'!M37</f>
        <v>0</v>
      </c>
      <c r="N37" s="45">
        <f>'6 мес'!N37+'3 кварт'!N37</f>
        <v>0</v>
      </c>
      <c r="O37" s="45">
        <f>'6 мес'!O37+'3 кварт'!O37</f>
        <v>0</v>
      </c>
      <c r="P37" s="45">
        <f>'6 мес'!P37+'3 кварт'!P37</f>
        <v>0</v>
      </c>
      <c r="Q37" s="45">
        <f>'6 мес'!Q37+'3 кварт'!Q37</f>
        <v>0</v>
      </c>
      <c r="R37" s="45">
        <f>'6 мес'!R37+'3 кварт'!R37</f>
        <v>0</v>
      </c>
      <c r="S37" s="45">
        <f>'6 мес'!S37+'3 кварт'!S37</f>
        <v>1</v>
      </c>
      <c r="T37" s="45">
        <f>'6 мес'!T37+'3 кварт'!T37</f>
        <v>1.0649999999999999</v>
      </c>
      <c r="U37" s="45">
        <f>'6 мес'!U37+'3 кварт'!U37</f>
        <v>0</v>
      </c>
      <c r="V37" s="45">
        <f>'6 мес'!V37+'3 кварт'!V37</f>
        <v>0</v>
      </c>
      <c r="W37" s="45">
        <f>'6 мес'!W37+'3 кварт'!W37</f>
        <v>1</v>
      </c>
      <c r="X37" s="45">
        <f>'6 мес'!X37+'3 кварт'!X37</f>
        <v>1.5169999999999999</v>
      </c>
      <c r="Y37" s="45">
        <f>'6 мес'!Y37+'3 кварт'!Y37</f>
        <v>0</v>
      </c>
      <c r="Z37" s="45">
        <f>'6 мес'!Z37+'3 кварт'!Z37</f>
        <v>0</v>
      </c>
      <c r="AA37" s="45">
        <f>'6 мес'!AA37+'3 кварт'!AA37</f>
        <v>0</v>
      </c>
      <c r="AB37" s="45">
        <f>'6 мес'!AB37+'3 кварт'!AB37</f>
        <v>0</v>
      </c>
      <c r="AC37" s="45">
        <f>'6 мес'!AC37+'3 кварт'!AC37</f>
        <v>0</v>
      </c>
      <c r="AD37" s="45">
        <f>'6 мес'!AD37+'3 кварт'!AD37</f>
        <v>0</v>
      </c>
      <c r="AE37" s="45">
        <f>'6 мес'!AE37+'3 кварт'!AE37</f>
        <v>0</v>
      </c>
      <c r="AF37" s="45">
        <f>'6 мес'!AF37+'3 кварт'!AF37</f>
        <v>0</v>
      </c>
      <c r="AG37" s="45">
        <f>'6 мес'!AG37+'3 кварт'!AG37</f>
        <v>0</v>
      </c>
      <c r="AH37" s="45">
        <f>'6 мес'!AH37+'3 кварт'!AH37</f>
        <v>0</v>
      </c>
      <c r="AI37" s="45">
        <f>'6 мес'!AI37+'3 кварт'!AI37</f>
        <v>0</v>
      </c>
      <c r="AJ37" s="45">
        <f>'6 мес'!AJ37+'3 кварт'!AJ37</f>
        <v>0</v>
      </c>
      <c r="AK37" s="45">
        <f>'6 мес'!AK37+'3 кварт'!AK37</f>
        <v>0</v>
      </c>
      <c r="AL37" s="45">
        <f>'6 мес'!AL37+'3 кварт'!AL37</f>
        <v>0</v>
      </c>
      <c r="AM37" s="45">
        <f>'6 мес'!AM37+'3 кварт'!AM37</f>
        <v>0</v>
      </c>
      <c r="AN37" s="45">
        <f>'6 мес'!AN37+'3 кварт'!AN37</f>
        <v>0</v>
      </c>
      <c r="AO37" s="45">
        <f>'6 мес'!AO37+'3 кварт'!AO37</f>
        <v>0</v>
      </c>
      <c r="AP37" s="45">
        <f>'6 мес'!AP37+'3 кварт'!AP37</f>
        <v>0</v>
      </c>
      <c r="AQ37" s="45">
        <f>'6 мес'!AQ37+'3 кварт'!AQ37</f>
        <v>6</v>
      </c>
      <c r="AR37" s="45">
        <f>'6 мес'!AR37+'3 кварт'!AR37</f>
        <v>11.513999999999999</v>
      </c>
      <c r="AS37" s="45">
        <f>'6 мес'!AS37+'3 кварт'!AS37</f>
        <v>0</v>
      </c>
      <c r="AT37" s="45">
        <f>'6 мес'!AT37+'3 кварт'!AT37</f>
        <v>0</v>
      </c>
      <c r="AU37" s="45">
        <f>'6 мес'!AU37+'3 кварт'!AU37</f>
        <v>0</v>
      </c>
      <c r="AV37" s="45">
        <f>'6 мес'!AV37+'3 кварт'!AV37</f>
        <v>0</v>
      </c>
      <c r="AW37" s="45">
        <f>'6 мес'!AW37+'3 кварт'!AW37</f>
        <v>1</v>
      </c>
      <c r="AX37" s="45">
        <f>'6 мес'!AX37+'3 кварт'!AX37</f>
        <v>1.6719999999999999</v>
      </c>
      <c r="AY37" s="45">
        <f>'6 мес'!AY37+'3 кварт'!AY37</f>
        <v>0</v>
      </c>
      <c r="AZ37" s="45">
        <f>'6 мес'!AZ37+'3 кварт'!AZ37</f>
        <v>0</v>
      </c>
      <c r="BA37" s="45">
        <f>'6 мес'!BA37+'3 кварт'!BA37</f>
        <v>0</v>
      </c>
      <c r="BB37" s="45">
        <f>'6 мес'!BB37+'3 кварт'!BB37</f>
        <v>0</v>
      </c>
      <c r="BC37" s="45">
        <f>'6 мес'!BC37+'3 кварт'!BC37</f>
        <v>0</v>
      </c>
      <c r="BD37" s="45">
        <f>'6 мес'!BD37+'3 кварт'!BD37</f>
        <v>0</v>
      </c>
      <c r="BE37" s="45">
        <f>'6 мес'!BE37+'3 кварт'!BE37</f>
        <v>0.68500000000000005</v>
      </c>
      <c r="BF37" s="48">
        <f t="shared" si="1"/>
        <v>108.44899999999998</v>
      </c>
      <c r="BG37" s="61"/>
      <c r="BH37" s="17" t="e">
        <f t="shared" si="3"/>
        <v>#DIV/0!</v>
      </c>
      <c r="BI37" s="71" t="s">
        <v>65</v>
      </c>
      <c r="BJ37" s="16"/>
    </row>
    <row r="38" spans="1:88" ht="20.25" customHeight="1">
      <c r="A38" s="13">
        <v>32</v>
      </c>
      <c r="B38" s="14" t="s">
        <v>168</v>
      </c>
      <c r="C38" s="45">
        <f>'6 мес'!C38+'3 кварт'!C38</f>
        <v>0</v>
      </c>
      <c r="D38" s="45">
        <f>'6 мес'!D38+'3 кварт'!D38</f>
        <v>0</v>
      </c>
      <c r="E38" s="45">
        <f>'6 мес'!E38+'3 кварт'!E38</f>
        <v>0</v>
      </c>
      <c r="F38" s="45">
        <f>'6 мес'!F38+'3 кварт'!F38</f>
        <v>0</v>
      </c>
      <c r="G38" s="45">
        <f>'6 мес'!G38+'3 кварт'!G38</f>
        <v>0</v>
      </c>
      <c r="H38" s="45">
        <f>'6 мес'!H38+'3 кварт'!H38</f>
        <v>0</v>
      </c>
      <c r="I38" s="45">
        <f>'6 мес'!I38+'3 кварт'!I38</f>
        <v>0</v>
      </c>
      <c r="J38" s="45">
        <f>'6 мес'!J38+'3 кварт'!J38</f>
        <v>0</v>
      </c>
      <c r="K38" s="45">
        <f>'6 мес'!K38+'3 кварт'!K38</f>
        <v>0</v>
      </c>
      <c r="L38" s="45">
        <f>'6 мес'!L38+'3 кварт'!L38</f>
        <v>0</v>
      </c>
      <c r="M38" s="45">
        <f>'6 мес'!M38+'3 кварт'!M38</f>
        <v>0</v>
      </c>
      <c r="N38" s="45">
        <f>'6 мес'!N38+'3 кварт'!N38</f>
        <v>0</v>
      </c>
      <c r="O38" s="45">
        <f>'6 мес'!O38+'3 кварт'!O38</f>
        <v>0</v>
      </c>
      <c r="P38" s="45">
        <f>'6 мес'!P38+'3 кварт'!P38</f>
        <v>0</v>
      </c>
      <c r="Q38" s="45">
        <f>'6 мес'!Q38+'3 кварт'!Q38</f>
        <v>120.8</v>
      </c>
      <c r="R38" s="45">
        <f>'6 мес'!R38+'3 кварт'!R38</f>
        <v>169.315</v>
      </c>
      <c r="S38" s="45">
        <f>'6 мес'!S38+'3 кварт'!S38</f>
        <v>0</v>
      </c>
      <c r="T38" s="45">
        <f>'6 мес'!T38+'3 кварт'!T38</f>
        <v>0</v>
      </c>
      <c r="U38" s="45">
        <f>'6 мес'!U38+'3 кварт'!U38</f>
        <v>0</v>
      </c>
      <c r="V38" s="45">
        <f>'6 мес'!V38+'3 кварт'!V38</f>
        <v>0</v>
      </c>
      <c r="W38" s="45">
        <f>'6 мес'!W38+'3 кварт'!W38</f>
        <v>3</v>
      </c>
      <c r="X38" s="45">
        <f>'6 мес'!X38+'3 кварт'!X38</f>
        <v>12.823</v>
      </c>
      <c r="Y38" s="45">
        <f>'6 мес'!Y38+'3 кварт'!Y38</f>
        <v>0</v>
      </c>
      <c r="Z38" s="45">
        <f>'6 мес'!Z38+'3 кварт'!Z38</f>
        <v>0</v>
      </c>
      <c r="AA38" s="45">
        <f>'6 мес'!AA38+'3 кварт'!AA38</f>
        <v>0</v>
      </c>
      <c r="AB38" s="45">
        <f>'6 мес'!AB38+'3 кварт'!AB38</f>
        <v>0</v>
      </c>
      <c r="AC38" s="45">
        <f>'6 мес'!AC38+'3 кварт'!AC38</f>
        <v>0</v>
      </c>
      <c r="AD38" s="45">
        <f>'6 мес'!AD38+'3 кварт'!AD38</f>
        <v>0</v>
      </c>
      <c r="AE38" s="45">
        <f>'6 мес'!AE38+'3 кварт'!AE38</f>
        <v>0</v>
      </c>
      <c r="AF38" s="45">
        <f>'6 мес'!AF38+'3 кварт'!AF38</f>
        <v>0</v>
      </c>
      <c r="AG38" s="45">
        <f>'6 мес'!AG38+'3 кварт'!AG38</f>
        <v>0</v>
      </c>
      <c r="AH38" s="45">
        <f>'6 мес'!AH38+'3 кварт'!AH38</f>
        <v>0</v>
      </c>
      <c r="AI38" s="45">
        <f>'6 мес'!AI38+'3 кварт'!AI38</f>
        <v>0</v>
      </c>
      <c r="AJ38" s="45">
        <f>'6 мес'!AJ38+'3 кварт'!AJ38</f>
        <v>0</v>
      </c>
      <c r="AK38" s="45">
        <f>'6 мес'!AK38+'3 кварт'!AK38</f>
        <v>10.5</v>
      </c>
      <c r="AL38" s="45">
        <f>'6 мес'!AL38+'3 кварт'!AL38</f>
        <v>17.664999999999999</v>
      </c>
      <c r="AM38" s="45">
        <f>'6 мес'!AM38+'3 кварт'!AM38</f>
        <v>0</v>
      </c>
      <c r="AN38" s="45">
        <f>'6 мес'!AN38+'3 кварт'!AN38</f>
        <v>0</v>
      </c>
      <c r="AO38" s="45">
        <f>'6 мес'!AO38+'3 кварт'!AO38</f>
        <v>0</v>
      </c>
      <c r="AP38" s="45">
        <f>'6 мес'!AP38+'3 кварт'!AP38</f>
        <v>0</v>
      </c>
      <c r="AQ38" s="45">
        <f>'6 мес'!AQ38+'3 кварт'!AQ38</f>
        <v>13</v>
      </c>
      <c r="AR38" s="45">
        <f>'6 мес'!AR38+'3 кварт'!AR38</f>
        <v>17.783000000000001</v>
      </c>
      <c r="AS38" s="45">
        <f>'6 мес'!AS38+'3 кварт'!AS38</f>
        <v>0</v>
      </c>
      <c r="AT38" s="45">
        <f>'6 мес'!AT38+'3 кварт'!AT38</f>
        <v>0</v>
      </c>
      <c r="AU38" s="45">
        <f>'6 мес'!AU38+'3 кварт'!AU38</f>
        <v>39.21</v>
      </c>
      <c r="AV38" s="45">
        <f>'6 мес'!AV38+'3 кварт'!AV38</f>
        <v>6.0119999999999996</v>
      </c>
      <c r="AW38" s="45">
        <f>'6 мес'!AW38+'3 кварт'!AW38</f>
        <v>31</v>
      </c>
      <c r="AX38" s="45">
        <f>'6 мес'!AX38+'3 кварт'!AX38</f>
        <v>24.206</v>
      </c>
      <c r="AY38" s="45">
        <f>'6 мес'!AY38+'3 кварт'!AY38</f>
        <v>0</v>
      </c>
      <c r="AZ38" s="45">
        <f>'6 мес'!AZ38+'3 кварт'!AZ38</f>
        <v>0</v>
      </c>
      <c r="BA38" s="45">
        <f>'6 мес'!BA38+'3 кварт'!BA38</f>
        <v>0</v>
      </c>
      <c r="BB38" s="45">
        <f>'6 мес'!BB38+'3 кварт'!BB38</f>
        <v>0</v>
      </c>
      <c r="BC38" s="45">
        <f>'6 мес'!BC38+'3 кварт'!BC38</f>
        <v>0</v>
      </c>
      <c r="BD38" s="45">
        <f>'6 мес'!BD38+'3 кварт'!BD38</f>
        <v>0</v>
      </c>
      <c r="BE38" s="45">
        <f>'6 мес'!BE38+'3 кварт'!BE38</f>
        <v>1.6239999999999999</v>
      </c>
      <c r="BF38" s="48">
        <f t="shared" si="1"/>
        <v>249.428</v>
      </c>
      <c r="BG38" s="61"/>
      <c r="BH38" s="17" t="e">
        <f t="shared" si="3"/>
        <v>#DIV/0!</v>
      </c>
      <c r="BI38" s="71" t="s">
        <v>66</v>
      </c>
      <c r="BJ38" s="16"/>
    </row>
    <row r="39" spans="1:88" ht="20.25" customHeight="1">
      <c r="A39" s="13">
        <v>33</v>
      </c>
      <c r="B39" s="14" t="s">
        <v>45</v>
      </c>
      <c r="C39" s="45">
        <f>'6 мес'!C39+'3 кварт'!C39</f>
        <v>0</v>
      </c>
      <c r="D39" s="45">
        <f>'6 мес'!D39+'3 кварт'!D39</f>
        <v>0</v>
      </c>
      <c r="E39" s="45">
        <f>'6 мес'!E39+'3 кварт'!E39</f>
        <v>0</v>
      </c>
      <c r="F39" s="45">
        <f>'6 мес'!F39+'3 кварт'!F39</f>
        <v>0</v>
      </c>
      <c r="G39" s="45">
        <f>'6 мес'!G39+'3 кварт'!G39</f>
        <v>18.920000000000002</v>
      </c>
      <c r="H39" s="45">
        <f>'6 мес'!H39+'3 кварт'!H39</f>
        <v>1.9350000000000001</v>
      </c>
      <c r="I39" s="45">
        <f>'6 мес'!I39+'3 кварт'!I39</f>
        <v>0</v>
      </c>
      <c r="J39" s="45">
        <f>'6 мес'!J39+'3 кварт'!J39</f>
        <v>0</v>
      </c>
      <c r="K39" s="45">
        <f>'6 мес'!K39+'3 кварт'!K39</f>
        <v>0</v>
      </c>
      <c r="L39" s="45">
        <f>'6 мес'!L39+'3 кварт'!L39</f>
        <v>0</v>
      </c>
      <c r="M39" s="45">
        <f>'6 мес'!M39+'3 кварт'!M39</f>
        <v>0</v>
      </c>
      <c r="N39" s="45">
        <f>'6 мес'!N39+'3 кварт'!N39</f>
        <v>0</v>
      </c>
      <c r="O39" s="45">
        <f>'6 мес'!O39+'3 кварт'!O39</f>
        <v>1</v>
      </c>
      <c r="P39" s="45">
        <f>'6 мес'!P39+'3 кварт'!P39</f>
        <v>10.135999999999999</v>
      </c>
      <c r="Q39" s="45">
        <f>'6 мес'!Q39+'3 кварт'!Q39</f>
        <v>0</v>
      </c>
      <c r="R39" s="45">
        <f>'6 мес'!R39+'3 кварт'!R39</f>
        <v>0</v>
      </c>
      <c r="S39" s="45">
        <f>'6 мес'!S39+'3 кварт'!S39</f>
        <v>3</v>
      </c>
      <c r="T39" s="45">
        <f>'6 мес'!T39+'3 кварт'!T39</f>
        <v>0.53100000000000003</v>
      </c>
      <c r="U39" s="45">
        <f>'6 мес'!U39+'3 кварт'!U39</f>
        <v>0</v>
      </c>
      <c r="V39" s="45">
        <f>'6 мес'!V39+'3 кварт'!V39</f>
        <v>0</v>
      </c>
      <c r="W39" s="45">
        <f>'6 мес'!W39+'3 кварт'!W39</f>
        <v>0</v>
      </c>
      <c r="X39" s="45">
        <f>'6 мес'!X39+'3 кварт'!X39</f>
        <v>0</v>
      </c>
      <c r="Y39" s="45">
        <f>'6 мес'!Y39+'3 кварт'!Y39</f>
        <v>0</v>
      </c>
      <c r="Z39" s="45">
        <f>'6 мес'!Z39+'3 кварт'!Z39</f>
        <v>0</v>
      </c>
      <c r="AA39" s="45">
        <f>'6 мес'!AA39+'3 кварт'!AA39</f>
        <v>0</v>
      </c>
      <c r="AB39" s="45">
        <f>'6 мес'!AB39+'3 кварт'!AB39</f>
        <v>0</v>
      </c>
      <c r="AC39" s="45">
        <f>'6 мес'!AC39+'3 кварт'!AC39</f>
        <v>0</v>
      </c>
      <c r="AD39" s="45">
        <f>'6 мес'!AD39+'3 кварт'!AD39</f>
        <v>0</v>
      </c>
      <c r="AE39" s="45">
        <f>'6 мес'!AE39+'3 кварт'!AE39</f>
        <v>0</v>
      </c>
      <c r="AF39" s="45">
        <f>'6 мес'!AF39+'3 кварт'!AF39</f>
        <v>0</v>
      </c>
      <c r="AG39" s="45">
        <f>'6 мес'!AG39+'3 кварт'!AG39</f>
        <v>0</v>
      </c>
      <c r="AH39" s="45">
        <f>'6 мес'!AH39+'3 кварт'!AH39</f>
        <v>0</v>
      </c>
      <c r="AI39" s="45">
        <f>'6 мес'!AI39+'3 кварт'!AI39</f>
        <v>0</v>
      </c>
      <c r="AJ39" s="45">
        <f>'6 мес'!AJ39+'3 кварт'!AJ39</f>
        <v>0</v>
      </c>
      <c r="AK39" s="45">
        <f>'6 мес'!AK39+'3 кварт'!AK39</f>
        <v>0</v>
      </c>
      <c r="AL39" s="45">
        <f>'6 мес'!AL39+'3 кварт'!AL39</f>
        <v>0</v>
      </c>
      <c r="AM39" s="45">
        <f>'6 мес'!AM39+'3 кварт'!AM39</f>
        <v>3</v>
      </c>
      <c r="AN39" s="45">
        <f>'6 мес'!AN39+'3 кварт'!AN39</f>
        <v>2.6760000000000002</v>
      </c>
      <c r="AO39" s="45">
        <f>'6 мес'!AO39+'3 кварт'!AO39</f>
        <v>0</v>
      </c>
      <c r="AP39" s="45">
        <f>'6 мес'!AP39+'3 кварт'!AP39</f>
        <v>0</v>
      </c>
      <c r="AQ39" s="45">
        <f>'6 мес'!AQ39+'3 кварт'!AQ39</f>
        <v>7</v>
      </c>
      <c r="AR39" s="45">
        <f>'6 мес'!AR39+'3 кварт'!AR39</f>
        <v>11.804</v>
      </c>
      <c r="AS39" s="45">
        <f>'6 мес'!AS39+'3 кварт'!AS39</f>
        <v>0</v>
      </c>
      <c r="AT39" s="45">
        <f>'6 мес'!AT39+'3 кварт'!AT39</f>
        <v>0</v>
      </c>
      <c r="AU39" s="45">
        <f>'6 мес'!AU39+'3 кварт'!AU39</f>
        <v>0</v>
      </c>
      <c r="AV39" s="45">
        <f>'6 мес'!AV39+'3 кварт'!AV39</f>
        <v>0</v>
      </c>
      <c r="AW39" s="45">
        <f>'6 мес'!AW39+'3 кварт'!AW39</f>
        <v>0</v>
      </c>
      <c r="AX39" s="45">
        <f>'6 мес'!AX39+'3 кварт'!AX39</f>
        <v>0</v>
      </c>
      <c r="AY39" s="45">
        <f>'6 мес'!AY39+'3 кварт'!AY39</f>
        <v>0</v>
      </c>
      <c r="AZ39" s="45">
        <f>'6 мес'!AZ39+'3 кварт'!AZ39</f>
        <v>0</v>
      </c>
      <c r="BA39" s="45">
        <f>'6 мес'!BA39+'3 кварт'!BA39</f>
        <v>0</v>
      </c>
      <c r="BB39" s="45">
        <f>'6 мес'!BB39+'3 кварт'!BB39</f>
        <v>0</v>
      </c>
      <c r="BC39" s="45">
        <f>'6 мес'!BC39+'3 кварт'!BC39</f>
        <v>0</v>
      </c>
      <c r="BD39" s="45">
        <f>'6 мес'!BD39+'3 кварт'!BD39</f>
        <v>0</v>
      </c>
      <c r="BE39" s="45">
        <f>'6 мес'!BE39+'3 кварт'!BE39</f>
        <v>0</v>
      </c>
      <c r="BF39" s="48">
        <f t="shared" si="1"/>
        <v>27.082000000000001</v>
      </c>
      <c r="BG39" s="61"/>
      <c r="BH39" s="17" t="e">
        <f t="shared" si="3"/>
        <v>#DIV/0!</v>
      </c>
      <c r="BI39" s="71">
        <v>6</v>
      </c>
      <c r="BJ39" s="16"/>
    </row>
    <row r="40" spans="1:88" ht="20.25" customHeight="1">
      <c r="A40" s="13">
        <v>34</v>
      </c>
      <c r="B40" s="14" t="s">
        <v>159</v>
      </c>
      <c r="C40" s="45">
        <f>'6 мес'!C40+'3 кварт'!C40</f>
        <v>0</v>
      </c>
      <c r="D40" s="45">
        <f>'6 мес'!D40+'3 кварт'!D40</f>
        <v>0</v>
      </c>
      <c r="E40" s="45">
        <f>'6 мес'!E40+'3 кварт'!E40</f>
        <v>0</v>
      </c>
      <c r="F40" s="45">
        <f>'6 мес'!F40+'3 кварт'!F40</f>
        <v>0</v>
      </c>
      <c r="G40" s="45">
        <f>'6 мес'!G40+'3 кварт'!G40</f>
        <v>0</v>
      </c>
      <c r="H40" s="45">
        <f>'6 мес'!H40+'3 кварт'!H40</f>
        <v>0</v>
      </c>
      <c r="I40" s="45">
        <f>'6 мес'!I40+'3 кварт'!I40</f>
        <v>0</v>
      </c>
      <c r="J40" s="45">
        <f>'6 мес'!J40+'3 кварт'!J40</f>
        <v>0</v>
      </c>
      <c r="K40" s="45">
        <f>'6 мес'!K40+'3 кварт'!K40</f>
        <v>0</v>
      </c>
      <c r="L40" s="45">
        <f>'6 мес'!L40+'3 кварт'!L40</f>
        <v>0</v>
      </c>
      <c r="M40" s="45">
        <f>'6 мес'!M40+'3 кварт'!M40</f>
        <v>0</v>
      </c>
      <c r="N40" s="45">
        <f>'6 мес'!N40+'3 кварт'!N40</f>
        <v>0</v>
      </c>
      <c r="O40" s="45">
        <f>'6 мес'!O40+'3 кварт'!O40</f>
        <v>0</v>
      </c>
      <c r="P40" s="45">
        <f>'6 мес'!P40+'3 кварт'!P40</f>
        <v>0</v>
      </c>
      <c r="Q40" s="45">
        <f>'6 мес'!Q40+'3 кварт'!Q40</f>
        <v>3</v>
      </c>
      <c r="R40" s="45">
        <f>'6 мес'!R40+'3 кварт'!R40</f>
        <v>2.4609999999999999</v>
      </c>
      <c r="S40" s="45">
        <f>'6 мес'!S40+'3 кварт'!S40</f>
        <v>0</v>
      </c>
      <c r="T40" s="45">
        <f>'6 мес'!T40+'3 кварт'!T40</f>
        <v>0</v>
      </c>
      <c r="U40" s="45">
        <f>'6 мес'!U40+'3 кварт'!U40</f>
        <v>0</v>
      </c>
      <c r="V40" s="45">
        <f>'6 мес'!V40+'3 кварт'!V40</f>
        <v>0</v>
      </c>
      <c r="W40" s="45">
        <f>'6 мес'!W40+'3 кварт'!W40</f>
        <v>1</v>
      </c>
      <c r="X40" s="45">
        <f>'6 мес'!X40+'3 кварт'!X40</f>
        <v>1.718</v>
      </c>
      <c r="Y40" s="45">
        <f>'6 мес'!Y40+'3 кварт'!Y40</f>
        <v>0</v>
      </c>
      <c r="Z40" s="45">
        <f>'6 мес'!Z40+'3 кварт'!Z40</f>
        <v>0</v>
      </c>
      <c r="AA40" s="45">
        <f>'6 мес'!AA40+'3 кварт'!AA40</f>
        <v>0</v>
      </c>
      <c r="AB40" s="45">
        <f>'6 мес'!AB40+'3 кварт'!AB40</f>
        <v>0</v>
      </c>
      <c r="AC40" s="45">
        <f>'6 мес'!AC40+'3 кварт'!AC40</f>
        <v>0</v>
      </c>
      <c r="AD40" s="45">
        <f>'6 мес'!AD40+'3 кварт'!AD40</f>
        <v>0</v>
      </c>
      <c r="AE40" s="45">
        <f>'6 мес'!AE40+'3 кварт'!AE40</f>
        <v>0</v>
      </c>
      <c r="AF40" s="45">
        <f>'6 мес'!AF40+'3 кварт'!AF40</f>
        <v>0</v>
      </c>
      <c r="AG40" s="45">
        <f>'6 мес'!AG40+'3 кварт'!AG40</f>
        <v>0</v>
      </c>
      <c r="AH40" s="45">
        <f>'6 мес'!AH40+'3 кварт'!AH40</f>
        <v>0</v>
      </c>
      <c r="AI40" s="45">
        <f>'6 мес'!AI40+'3 кварт'!AI40</f>
        <v>0</v>
      </c>
      <c r="AJ40" s="45">
        <f>'6 мес'!AJ40+'3 кварт'!AJ40</f>
        <v>0</v>
      </c>
      <c r="AK40" s="45">
        <f>'6 мес'!AK40+'3 кварт'!AK40</f>
        <v>0</v>
      </c>
      <c r="AL40" s="45">
        <f>'6 мес'!AL40+'3 кварт'!AL40</f>
        <v>0</v>
      </c>
      <c r="AM40" s="45">
        <f>'6 мес'!AM40+'3 кварт'!AM40</f>
        <v>0</v>
      </c>
      <c r="AN40" s="45">
        <f>'6 мес'!AN40+'3 кварт'!AN40</f>
        <v>0</v>
      </c>
      <c r="AO40" s="45">
        <f>'6 мес'!AO40+'3 кварт'!AO40</f>
        <v>0</v>
      </c>
      <c r="AP40" s="45">
        <f>'6 мес'!AP40+'3 кварт'!AP40</f>
        <v>0</v>
      </c>
      <c r="AQ40" s="45">
        <f>'6 мес'!AQ40+'3 кварт'!AQ40</f>
        <v>65</v>
      </c>
      <c r="AR40" s="45">
        <f>'6 мес'!AR40+'3 кварт'!AR40</f>
        <v>73.064999999999998</v>
      </c>
      <c r="AS40" s="45">
        <f>'6 мес'!AS40+'3 кварт'!AS40</f>
        <v>0</v>
      </c>
      <c r="AT40" s="45">
        <f>'6 мес'!AT40+'3 кварт'!AT40</f>
        <v>0</v>
      </c>
      <c r="AU40" s="45">
        <f>'6 мес'!AU40+'3 кварт'!AU40</f>
        <v>0</v>
      </c>
      <c r="AV40" s="45">
        <f>'6 мес'!AV40+'3 кварт'!AV40</f>
        <v>0</v>
      </c>
      <c r="AW40" s="45">
        <f>'6 мес'!AW40+'3 кварт'!AW40</f>
        <v>3</v>
      </c>
      <c r="AX40" s="45">
        <f>'6 мес'!AX40+'3 кварт'!AX40</f>
        <v>1.5329999999999999</v>
      </c>
      <c r="AY40" s="45">
        <f>'6 мес'!AY40+'3 кварт'!AY40</f>
        <v>0</v>
      </c>
      <c r="AZ40" s="45">
        <f>'6 мес'!AZ40+'3 кварт'!AZ40</f>
        <v>0</v>
      </c>
      <c r="BA40" s="45">
        <f>'6 мес'!BA40+'3 кварт'!BA40</f>
        <v>0</v>
      </c>
      <c r="BB40" s="45">
        <f>'6 мес'!BB40+'3 кварт'!BB40</f>
        <v>0</v>
      </c>
      <c r="BC40" s="45">
        <f>'6 мес'!BC40+'3 кварт'!BC40</f>
        <v>0</v>
      </c>
      <c r="BD40" s="45">
        <f>'6 мес'!BD40+'3 кварт'!BD40</f>
        <v>0</v>
      </c>
      <c r="BE40" s="45">
        <f>'6 мес'!BE40+'3 кварт'!BE40</f>
        <v>313.435</v>
      </c>
      <c r="BF40" s="48">
        <f t="shared" si="1"/>
        <v>392.21199999999999</v>
      </c>
      <c r="BG40" s="61"/>
      <c r="BH40" s="17" t="e">
        <f t="shared" si="3"/>
        <v>#DIV/0!</v>
      </c>
      <c r="BI40" s="71" t="s">
        <v>70</v>
      </c>
      <c r="BJ40" s="16"/>
    </row>
    <row r="41" spans="1:88" ht="20.25" customHeight="1">
      <c r="A41" s="13">
        <v>35</v>
      </c>
      <c r="B41" s="14" t="s">
        <v>46</v>
      </c>
      <c r="C41" s="45">
        <f>'6 мес'!C41+'3 кварт'!C41</f>
        <v>0</v>
      </c>
      <c r="D41" s="45">
        <f>'6 мес'!D41+'3 кварт'!D41</f>
        <v>0</v>
      </c>
      <c r="E41" s="45">
        <f>'6 мес'!E41+'3 кварт'!E41</f>
        <v>0</v>
      </c>
      <c r="F41" s="45">
        <f>'6 мес'!F41+'3 кварт'!F41</f>
        <v>0</v>
      </c>
      <c r="G41" s="45">
        <f>'6 мес'!G41+'3 кварт'!G41</f>
        <v>16.89</v>
      </c>
      <c r="H41" s="45">
        <f>'6 мес'!H41+'3 кварт'!H41</f>
        <v>5.3040000000000003</v>
      </c>
      <c r="I41" s="45">
        <f>'6 мес'!I41+'3 кварт'!I41</f>
        <v>0</v>
      </c>
      <c r="J41" s="45">
        <f>'6 мес'!J41+'3 кварт'!J41</f>
        <v>0</v>
      </c>
      <c r="K41" s="45">
        <f>'6 мес'!K41+'3 кварт'!K41</f>
        <v>0</v>
      </c>
      <c r="L41" s="45">
        <f>'6 мес'!L41+'3 кварт'!L41</f>
        <v>0</v>
      </c>
      <c r="M41" s="45">
        <f>'6 мес'!M41+'3 кварт'!M41</f>
        <v>0</v>
      </c>
      <c r="N41" s="45">
        <f>'6 мес'!N41+'3 кварт'!N41</f>
        <v>0</v>
      </c>
      <c r="O41" s="45">
        <f>'6 мес'!O41+'3 кварт'!O41</f>
        <v>0</v>
      </c>
      <c r="P41" s="45">
        <f>'6 мес'!P41+'3 кварт'!P41</f>
        <v>0</v>
      </c>
      <c r="Q41" s="45">
        <f>'6 мес'!Q41+'3 кварт'!Q41</f>
        <v>0</v>
      </c>
      <c r="R41" s="45">
        <f>'6 мес'!R41+'3 кварт'!R41</f>
        <v>0</v>
      </c>
      <c r="S41" s="45">
        <f>'6 мес'!S41+'3 кварт'!S41</f>
        <v>0</v>
      </c>
      <c r="T41" s="45">
        <f>'6 мес'!T41+'3 кварт'!T41</f>
        <v>0</v>
      </c>
      <c r="U41" s="45">
        <f>'6 мес'!U41+'3 кварт'!U41</f>
        <v>0</v>
      </c>
      <c r="V41" s="45">
        <f>'6 мес'!V41+'3 кварт'!V41</f>
        <v>0</v>
      </c>
      <c r="W41" s="45">
        <f>'6 мес'!W41+'3 кварт'!W41</f>
        <v>2</v>
      </c>
      <c r="X41" s="45">
        <f>'6 мес'!X41+'3 кварт'!X41</f>
        <v>6.407</v>
      </c>
      <c r="Y41" s="45">
        <f>'6 мес'!Y41+'3 кварт'!Y41</f>
        <v>0</v>
      </c>
      <c r="Z41" s="45">
        <f>'6 мес'!Z41+'3 кварт'!Z41</f>
        <v>0</v>
      </c>
      <c r="AA41" s="45">
        <f>'6 мес'!AA41+'3 кварт'!AA41</f>
        <v>0</v>
      </c>
      <c r="AB41" s="45">
        <f>'6 мес'!AB41+'3 кварт'!AB41</f>
        <v>0</v>
      </c>
      <c r="AC41" s="45">
        <f>'6 мес'!AC41+'3 кварт'!AC41</f>
        <v>0</v>
      </c>
      <c r="AD41" s="45">
        <f>'6 мес'!AD41+'3 кварт'!AD41</f>
        <v>0</v>
      </c>
      <c r="AE41" s="45">
        <f>'6 мес'!AE41+'3 кварт'!AE41</f>
        <v>0</v>
      </c>
      <c r="AF41" s="45">
        <f>'6 мес'!AF41+'3 кварт'!AF41</f>
        <v>0</v>
      </c>
      <c r="AG41" s="45">
        <f>'6 мес'!AG41+'3 кварт'!AG41</f>
        <v>0</v>
      </c>
      <c r="AH41" s="45">
        <f>'6 мес'!AH41+'3 кварт'!AH41</f>
        <v>0</v>
      </c>
      <c r="AI41" s="45">
        <f>'6 мес'!AI41+'3 кварт'!AI41</f>
        <v>0</v>
      </c>
      <c r="AJ41" s="45">
        <f>'6 мес'!AJ41+'3 кварт'!AJ41</f>
        <v>0</v>
      </c>
      <c r="AK41" s="45">
        <f>'6 мес'!AK41+'3 кварт'!AK41</f>
        <v>0</v>
      </c>
      <c r="AL41" s="45">
        <f>'6 мес'!AL41+'3 кварт'!AL41</f>
        <v>0</v>
      </c>
      <c r="AM41" s="45">
        <f>'6 мес'!AM41+'3 кварт'!AM41</f>
        <v>0</v>
      </c>
      <c r="AN41" s="45">
        <f>'6 мес'!AN41+'3 кварт'!AN41</f>
        <v>0</v>
      </c>
      <c r="AO41" s="45">
        <f>'6 мес'!AO41+'3 кварт'!AO41</f>
        <v>0</v>
      </c>
      <c r="AP41" s="45">
        <f>'6 мес'!AP41+'3 кварт'!AP41</f>
        <v>0</v>
      </c>
      <c r="AQ41" s="45">
        <f>'6 мес'!AQ41+'3 кварт'!AQ41</f>
        <v>9</v>
      </c>
      <c r="AR41" s="45">
        <f>'6 мес'!AR41+'3 кварт'!AR41</f>
        <v>13.118</v>
      </c>
      <c r="AS41" s="45">
        <f>'6 мес'!AS41+'3 кварт'!AS41</f>
        <v>0</v>
      </c>
      <c r="AT41" s="45">
        <f>'6 мес'!AT41+'3 кварт'!AT41</f>
        <v>0</v>
      </c>
      <c r="AU41" s="45">
        <f>'6 мес'!AU41+'3 кварт'!AU41</f>
        <v>0</v>
      </c>
      <c r="AV41" s="45">
        <f>'6 мес'!AV41+'3 кварт'!AV41</f>
        <v>0</v>
      </c>
      <c r="AW41" s="45">
        <f>'6 мес'!AW41+'3 кварт'!AW41</f>
        <v>0</v>
      </c>
      <c r="AX41" s="45">
        <f>'6 мес'!AX41+'3 кварт'!AX41</f>
        <v>0</v>
      </c>
      <c r="AY41" s="45">
        <f>'6 мес'!AY41+'3 кварт'!AY41</f>
        <v>0</v>
      </c>
      <c r="AZ41" s="45">
        <f>'6 мес'!AZ41+'3 кварт'!AZ41</f>
        <v>0</v>
      </c>
      <c r="BA41" s="45">
        <f>'6 мес'!BA41+'3 кварт'!BA41</f>
        <v>0</v>
      </c>
      <c r="BB41" s="45">
        <f>'6 мес'!BB41+'3 кварт'!BB41</f>
        <v>0</v>
      </c>
      <c r="BC41" s="45">
        <f>'6 мес'!BC41+'3 кварт'!BC41</f>
        <v>0</v>
      </c>
      <c r="BD41" s="45">
        <f>'6 мес'!BD41+'3 кварт'!BD41</f>
        <v>0</v>
      </c>
      <c r="BE41" s="45">
        <f>'6 мес'!BE41+'3 кварт'!BE41</f>
        <v>0</v>
      </c>
      <c r="BF41" s="48">
        <f t="shared" si="1"/>
        <v>24.829000000000001</v>
      </c>
      <c r="BG41" s="61"/>
      <c r="BH41" s="17" t="e">
        <f t="shared" si="3"/>
        <v>#DIV/0!</v>
      </c>
      <c r="BI41" s="71">
        <v>7</v>
      </c>
      <c r="BJ41" s="16"/>
    </row>
    <row r="42" spans="1:88" ht="20.25" customHeight="1">
      <c r="A42" s="13">
        <v>36</v>
      </c>
      <c r="B42" s="14" t="s">
        <v>47</v>
      </c>
      <c r="C42" s="45">
        <f>'6 мес'!C42+'3 кварт'!C42</f>
        <v>6.6</v>
      </c>
      <c r="D42" s="45">
        <f>'6 мес'!D42+'3 кварт'!D42</f>
        <v>0.55400000000000005</v>
      </c>
      <c r="E42" s="45">
        <f>'6 мес'!E42+'3 кварт'!E42</f>
        <v>0</v>
      </c>
      <c r="F42" s="45">
        <f>'6 мес'!F42+'3 кварт'!F42</f>
        <v>0</v>
      </c>
      <c r="G42" s="45">
        <f>'6 мес'!G42+'3 кварт'!G42</f>
        <v>10.76</v>
      </c>
      <c r="H42" s="45">
        <f>'6 мес'!H42+'3 кварт'!H42</f>
        <v>1.1100000000000001</v>
      </c>
      <c r="I42" s="45">
        <f>'6 мес'!I42+'3 кварт'!I42</f>
        <v>0</v>
      </c>
      <c r="J42" s="45">
        <f>'6 мес'!J42+'3 кварт'!J42</f>
        <v>0</v>
      </c>
      <c r="K42" s="45">
        <f>'6 мес'!K42+'3 кварт'!K42</f>
        <v>0</v>
      </c>
      <c r="L42" s="45">
        <f>'6 мес'!L42+'3 кварт'!L42</f>
        <v>0</v>
      </c>
      <c r="M42" s="45">
        <f>'6 мес'!M42+'3 кварт'!M42</f>
        <v>0</v>
      </c>
      <c r="N42" s="45">
        <f>'6 мес'!N42+'3 кварт'!N42</f>
        <v>0</v>
      </c>
      <c r="O42" s="45">
        <f>'6 мес'!O42+'3 кварт'!O42</f>
        <v>0</v>
      </c>
      <c r="P42" s="45">
        <f>'6 мес'!P42+'3 кварт'!P42</f>
        <v>0</v>
      </c>
      <c r="Q42" s="45">
        <f>'6 мес'!Q42+'3 кварт'!Q42</f>
        <v>0</v>
      </c>
      <c r="R42" s="45">
        <f>'6 мес'!R42+'3 кварт'!R42</f>
        <v>0</v>
      </c>
      <c r="S42" s="45">
        <f>'6 мес'!S42+'3 кварт'!S42</f>
        <v>0</v>
      </c>
      <c r="T42" s="45">
        <f>'6 мес'!T42+'3 кварт'!T42</f>
        <v>0</v>
      </c>
      <c r="U42" s="45">
        <f>'6 мес'!U42+'3 кварт'!U42</f>
        <v>0</v>
      </c>
      <c r="V42" s="45">
        <f>'6 мес'!V42+'3 кварт'!V42</f>
        <v>0</v>
      </c>
      <c r="W42" s="45">
        <f>'6 мес'!W42+'3 кварт'!W42</f>
        <v>3</v>
      </c>
      <c r="X42" s="45">
        <f>'6 мес'!X42+'3 кварт'!X42</f>
        <v>9.26</v>
      </c>
      <c r="Y42" s="45">
        <f>'6 мес'!Y42+'3 кварт'!Y42</f>
        <v>1</v>
      </c>
      <c r="Z42" s="45">
        <f>'6 мес'!Z42+'3 кварт'!Z42</f>
        <v>0.72499999999999998</v>
      </c>
      <c r="AA42" s="45">
        <f>'6 мес'!AA42+'3 кварт'!AA42</f>
        <v>0</v>
      </c>
      <c r="AB42" s="45">
        <f>'6 мес'!AB42+'3 кварт'!AB42</f>
        <v>0</v>
      </c>
      <c r="AC42" s="45">
        <f>'6 мес'!AC42+'3 кварт'!AC42</f>
        <v>0</v>
      </c>
      <c r="AD42" s="45">
        <f>'6 мес'!AD42+'3 кварт'!AD42</f>
        <v>0</v>
      </c>
      <c r="AE42" s="45">
        <f>'6 мес'!AE42+'3 кварт'!AE42</f>
        <v>0</v>
      </c>
      <c r="AF42" s="45">
        <f>'6 мес'!AF42+'3 кварт'!AF42</f>
        <v>0</v>
      </c>
      <c r="AG42" s="45">
        <f>'6 мес'!AG42+'3 кварт'!AG42</f>
        <v>39</v>
      </c>
      <c r="AH42" s="45">
        <f>'6 мес'!AH42+'3 кварт'!AH42</f>
        <v>130.90199999999999</v>
      </c>
      <c r="AI42" s="45">
        <f>'6 мес'!AI42+'3 кварт'!AI42</f>
        <v>0</v>
      </c>
      <c r="AJ42" s="45">
        <f>'6 мес'!AJ42+'3 кварт'!AJ42</f>
        <v>0</v>
      </c>
      <c r="AK42" s="45">
        <f>'6 мес'!AK42+'3 кварт'!AK42</f>
        <v>0</v>
      </c>
      <c r="AL42" s="45">
        <f>'6 мес'!AL42+'3 кварт'!AL42</f>
        <v>0</v>
      </c>
      <c r="AM42" s="45">
        <f>'6 мес'!AM42+'3 кварт'!AM42</f>
        <v>2</v>
      </c>
      <c r="AN42" s="45">
        <f>'6 мес'!AN42+'3 кварт'!AN42</f>
        <v>1.966</v>
      </c>
      <c r="AO42" s="45">
        <f>'6 мес'!AO42+'3 кварт'!AO42</f>
        <v>0</v>
      </c>
      <c r="AP42" s="45">
        <f>'6 мес'!AP42+'3 кварт'!AP42</f>
        <v>0</v>
      </c>
      <c r="AQ42" s="45">
        <f>'6 мес'!AQ42+'3 кварт'!AQ42</f>
        <v>9</v>
      </c>
      <c r="AR42" s="45">
        <f>'6 мес'!AR42+'3 кварт'!AR42</f>
        <v>29.962</v>
      </c>
      <c r="AS42" s="45">
        <f>'6 мес'!AS42+'3 кварт'!AS42</f>
        <v>0</v>
      </c>
      <c r="AT42" s="45">
        <f>'6 мес'!AT42+'3 кварт'!AT42</f>
        <v>0</v>
      </c>
      <c r="AU42" s="45">
        <f>'6 мес'!AU42+'3 кварт'!AU42</f>
        <v>8</v>
      </c>
      <c r="AV42" s="45">
        <f>'6 мес'!AV42+'3 кварт'!AV42</f>
        <v>0.79300000000000004</v>
      </c>
      <c r="AW42" s="45">
        <f>'6 мес'!AW42+'3 кварт'!AW42</f>
        <v>0</v>
      </c>
      <c r="AX42" s="45">
        <f>'6 мес'!AX42+'3 кварт'!AX42</f>
        <v>0</v>
      </c>
      <c r="AY42" s="45">
        <f>'6 мес'!AY42+'3 кварт'!AY42</f>
        <v>0</v>
      </c>
      <c r="AZ42" s="45">
        <f>'6 мес'!AZ42+'3 кварт'!AZ42</f>
        <v>0</v>
      </c>
      <c r="BA42" s="45">
        <f>'6 мес'!BA42+'3 кварт'!BA42</f>
        <v>0</v>
      </c>
      <c r="BB42" s="45">
        <f>'6 мес'!BB42+'3 кварт'!BB42</f>
        <v>0</v>
      </c>
      <c r="BC42" s="45">
        <f>'6 мес'!BC42+'3 кварт'!BC42</f>
        <v>0</v>
      </c>
      <c r="BD42" s="45">
        <f>'6 мес'!BD42+'3 кварт'!BD42</f>
        <v>0</v>
      </c>
      <c r="BE42" s="45">
        <f>'6 мес'!BE42+'3 кварт'!BE42</f>
        <v>2.8889999999999998</v>
      </c>
      <c r="BF42" s="48">
        <f t="shared" si="1"/>
        <v>178.161</v>
      </c>
      <c r="BG42" s="61"/>
      <c r="BH42" s="17" t="e">
        <f t="shared" si="3"/>
        <v>#DIV/0!</v>
      </c>
      <c r="BI42" s="71">
        <v>8</v>
      </c>
      <c r="BJ42" s="16"/>
    </row>
    <row r="43" spans="1:88" ht="20.25" customHeight="1">
      <c r="A43" s="13">
        <v>37</v>
      </c>
      <c r="B43" s="14" t="s">
        <v>160</v>
      </c>
      <c r="C43" s="45">
        <f>'6 мес'!C43+'3 кварт'!C43</f>
        <v>0</v>
      </c>
      <c r="D43" s="45">
        <f>'6 мес'!D43+'3 кварт'!D43</f>
        <v>0</v>
      </c>
      <c r="E43" s="45">
        <f>'6 мес'!E43+'3 кварт'!E43</f>
        <v>0</v>
      </c>
      <c r="F43" s="45">
        <f>'6 мес'!F43+'3 кварт'!F43</f>
        <v>0</v>
      </c>
      <c r="G43" s="45">
        <f>'6 мес'!G43+'3 кварт'!G43</f>
        <v>117.83</v>
      </c>
      <c r="H43" s="45">
        <f>'6 мес'!H43+'3 кварт'!H43</f>
        <v>33.398000000000003</v>
      </c>
      <c r="I43" s="45">
        <f>'6 мес'!I43+'3 кварт'!I43</f>
        <v>1</v>
      </c>
      <c r="J43" s="45">
        <f>'6 мес'!J43+'3 кварт'!J43</f>
        <v>100.82299999999999</v>
      </c>
      <c r="K43" s="45">
        <f>'6 мес'!K43+'3 кварт'!K43</f>
        <v>0</v>
      </c>
      <c r="L43" s="45">
        <f>'6 мес'!L43+'3 кварт'!L43</f>
        <v>0</v>
      </c>
      <c r="M43" s="45">
        <f>'6 мес'!M43+'3 кварт'!M43</f>
        <v>0</v>
      </c>
      <c r="N43" s="45">
        <f>'6 мес'!N43+'3 кварт'!N43</f>
        <v>0</v>
      </c>
      <c r="O43" s="45">
        <f>'6 мес'!O43+'3 кварт'!O43</f>
        <v>0</v>
      </c>
      <c r="P43" s="45">
        <f>'6 мес'!P43+'3 кварт'!P43</f>
        <v>0</v>
      </c>
      <c r="Q43" s="45">
        <f>'6 мес'!Q43+'3 кварт'!Q43</f>
        <v>0</v>
      </c>
      <c r="R43" s="45">
        <f>'6 мес'!R43+'3 кварт'!R43</f>
        <v>0</v>
      </c>
      <c r="S43" s="45">
        <f>'6 мес'!S43+'3 кварт'!S43</f>
        <v>0</v>
      </c>
      <c r="T43" s="45">
        <f>'6 мес'!T43+'3 кварт'!T43</f>
        <v>0</v>
      </c>
      <c r="U43" s="45">
        <f>'6 мес'!U43+'3 кварт'!U43</f>
        <v>0</v>
      </c>
      <c r="V43" s="45">
        <f>'6 мес'!V43+'3 кварт'!V43</f>
        <v>0</v>
      </c>
      <c r="W43" s="45">
        <f>'6 мес'!W43+'3 кварт'!W43</f>
        <v>0</v>
      </c>
      <c r="X43" s="45">
        <f>'6 мес'!X43+'3 кварт'!X43</f>
        <v>0</v>
      </c>
      <c r="Y43" s="45">
        <f>'6 мес'!Y43+'3 кварт'!Y43</f>
        <v>0</v>
      </c>
      <c r="Z43" s="45">
        <f>'6 мес'!Z43+'3 кварт'!Z43</f>
        <v>0</v>
      </c>
      <c r="AA43" s="45">
        <f>'6 мес'!AA43+'3 кварт'!AA43</f>
        <v>0</v>
      </c>
      <c r="AB43" s="45">
        <f>'6 мес'!AB43+'3 кварт'!AB43</f>
        <v>0</v>
      </c>
      <c r="AC43" s="45">
        <f>'6 мес'!AC43+'3 кварт'!AC43</f>
        <v>0</v>
      </c>
      <c r="AD43" s="45">
        <f>'6 мес'!AD43+'3 кварт'!AD43</f>
        <v>0</v>
      </c>
      <c r="AE43" s="45">
        <f>'6 мес'!AE43+'3 кварт'!AE43</f>
        <v>0</v>
      </c>
      <c r="AF43" s="45">
        <f>'6 мес'!AF43+'3 кварт'!AF43</f>
        <v>0</v>
      </c>
      <c r="AG43" s="45">
        <f>'6 мес'!AG43+'3 кварт'!AG43</f>
        <v>0</v>
      </c>
      <c r="AH43" s="45">
        <f>'6 мес'!AH43+'3 кварт'!AH43</f>
        <v>0</v>
      </c>
      <c r="AI43" s="45">
        <f>'6 мес'!AI43+'3 кварт'!AI43</f>
        <v>0</v>
      </c>
      <c r="AJ43" s="45">
        <f>'6 мес'!AJ43+'3 кварт'!AJ43</f>
        <v>0</v>
      </c>
      <c r="AK43" s="45">
        <f>'6 мес'!AK43+'3 кварт'!AK43</f>
        <v>0</v>
      </c>
      <c r="AL43" s="45">
        <f>'6 мес'!AL43+'3 кварт'!AL43</f>
        <v>0</v>
      </c>
      <c r="AM43" s="45">
        <f>'6 мес'!AM43+'3 кварт'!AM43</f>
        <v>0</v>
      </c>
      <c r="AN43" s="45">
        <f>'6 мес'!AN43+'3 кварт'!AN43</f>
        <v>0</v>
      </c>
      <c r="AO43" s="45">
        <f>'6 мес'!AO43+'3 кварт'!AO43</f>
        <v>0</v>
      </c>
      <c r="AP43" s="45">
        <f>'6 мес'!AP43+'3 кварт'!AP43</f>
        <v>0</v>
      </c>
      <c r="AQ43" s="45">
        <f>'6 мес'!AQ43+'3 кварт'!AQ43</f>
        <v>9</v>
      </c>
      <c r="AR43" s="45">
        <f>'6 мес'!AR43+'3 кварт'!AR43</f>
        <v>13.148999999999999</v>
      </c>
      <c r="AS43" s="45">
        <f>'6 мес'!AS43+'3 кварт'!AS43</f>
        <v>0</v>
      </c>
      <c r="AT43" s="45">
        <f>'6 мес'!AT43+'3 кварт'!AT43</f>
        <v>0</v>
      </c>
      <c r="AU43" s="45">
        <f>'6 мес'!AU43+'3 кварт'!AU43</f>
        <v>0</v>
      </c>
      <c r="AV43" s="45">
        <f>'6 мес'!AV43+'3 кварт'!AV43</f>
        <v>0</v>
      </c>
      <c r="AW43" s="45">
        <f>'6 мес'!AW43+'3 кварт'!AW43</f>
        <v>0</v>
      </c>
      <c r="AX43" s="45">
        <f>'6 мес'!AX43+'3 кварт'!AX43</f>
        <v>0</v>
      </c>
      <c r="AY43" s="45">
        <f>'6 мес'!AY43+'3 кварт'!AY43</f>
        <v>0</v>
      </c>
      <c r="AZ43" s="45">
        <f>'6 мес'!AZ43+'3 кварт'!AZ43</f>
        <v>0</v>
      </c>
      <c r="BA43" s="45">
        <f>'6 мес'!BA43+'3 кварт'!BA43</f>
        <v>0</v>
      </c>
      <c r="BB43" s="45">
        <f>'6 мес'!BB43+'3 кварт'!BB43</f>
        <v>0</v>
      </c>
      <c r="BC43" s="45">
        <f>'6 мес'!BC43+'3 кварт'!BC43</f>
        <v>0</v>
      </c>
      <c r="BD43" s="45">
        <f>'6 мес'!BD43+'3 кварт'!BD43</f>
        <v>0</v>
      </c>
      <c r="BE43" s="45">
        <f>'6 мес'!BE43+'3 кварт'!BE43</f>
        <v>0</v>
      </c>
      <c r="BF43" s="48">
        <f t="shared" si="1"/>
        <v>147.37</v>
      </c>
      <c r="BG43" s="61"/>
      <c r="BH43" s="17" t="e">
        <f t="shared" si="3"/>
        <v>#DIV/0!</v>
      </c>
      <c r="BI43" s="71">
        <v>9</v>
      </c>
      <c r="BJ43" s="16"/>
    </row>
    <row r="44" spans="1:88" ht="20.25" customHeight="1">
      <c r="A44" s="13">
        <v>38</v>
      </c>
      <c r="B44" s="14" t="s">
        <v>48</v>
      </c>
      <c r="C44" s="45">
        <f>'6 мес'!C44+'3 кварт'!C44</f>
        <v>11.59</v>
      </c>
      <c r="D44" s="45">
        <f>'6 мес'!D44+'3 кварт'!D44</f>
        <v>0.97699999999999998</v>
      </c>
      <c r="E44" s="45">
        <f>'6 мес'!E44+'3 кварт'!E44</f>
        <v>0</v>
      </c>
      <c r="F44" s="45">
        <f>'6 мес'!F44+'3 кварт'!F44</f>
        <v>0</v>
      </c>
      <c r="G44" s="45">
        <f>'6 мес'!G44+'3 кварт'!G44</f>
        <v>7.87</v>
      </c>
      <c r="H44" s="45">
        <f>'6 мес'!H44+'3 кварт'!H44</f>
        <v>0.80500000000000005</v>
      </c>
      <c r="I44" s="45">
        <f>'6 мес'!I44+'3 кварт'!I44</f>
        <v>0</v>
      </c>
      <c r="J44" s="45">
        <f>'6 мес'!J44+'3 кварт'!J44</f>
        <v>0</v>
      </c>
      <c r="K44" s="45">
        <f>'6 мес'!K44+'3 кварт'!K44</f>
        <v>0</v>
      </c>
      <c r="L44" s="45">
        <f>'6 мес'!L44+'3 кварт'!L44</f>
        <v>0</v>
      </c>
      <c r="M44" s="45">
        <f>'6 мес'!M44+'3 кварт'!M44</f>
        <v>0</v>
      </c>
      <c r="N44" s="45">
        <f>'6 мес'!N44+'3 кварт'!N44</f>
        <v>0</v>
      </c>
      <c r="O44" s="45">
        <f>'6 мес'!O44+'3 кварт'!O44</f>
        <v>0</v>
      </c>
      <c r="P44" s="45">
        <f>'6 мес'!P44+'3 кварт'!P44</f>
        <v>0</v>
      </c>
      <c r="Q44" s="45">
        <f>'6 мес'!Q44+'3 кварт'!Q44</f>
        <v>0</v>
      </c>
      <c r="R44" s="45">
        <f>'6 мес'!R44+'3 кварт'!R44</f>
        <v>0</v>
      </c>
      <c r="S44" s="45">
        <f>'6 мес'!S44+'3 кварт'!S44</f>
        <v>0</v>
      </c>
      <c r="T44" s="45">
        <f>'6 мес'!T44+'3 кварт'!T44</f>
        <v>0</v>
      </c>
      <c r="U44" s="45">
        <f>'6 мес'!U44+'3 кварт'!U44</f>
        <v>0</v>
      </c>
      <c r="V44" s="45">
        <f>'6 мес'!V44+'3 кварт'!V44</f>
        <v>0</v>
      </c>
      <c r="W44" s="45">
        <f>'6 мес'!W44+'3 кварт'!W44</f>
        <v>5</v>
      </c>
      <c r="X44" s="45">
        <f>'6 мес'!X44+'3 кварт'!X44</f>
        <v>10.83</v>
      </c>
      <c r="Y44" s="45">
        <f>'6 мес'!Y44+'3 кварт'!Y44</f>
        <v>0</v>
      </c>
      <c r="Z44" s="45">
        <f>'6 мес'!Z44+'3 кварт'!Z44</f>
        <v>0</v>
      </c>
      <c r="AA44" s="45">
        <f>'6 мес'!AA44+'3 кварт'!AA44</f>
        <v>0</v>
      </c>
      <c r="AB44" s="45">
        <f>'6 мес'!AB44+'3 кварт'!AB44</f>
        <v>0</v>
      </c>
      <c r="AC44" s="45">
        <f>'6 мес'!AC44+'3 кварт'!AC44</f>
        <v>0</v>
      </c>
      <c r="AD44" s="45">
        <f>'6 мес'!AD44+'3 кварт'!AD44</f>
        <v>0</v>
      </c>
      <c r="AE44" s="45">
        <f>'6 мес'!AE44+'3 кварт'!AE44</f>
        <v>0</v>
      </c>
      <c r="AF44" s="45">
        <f>'6 мес'!AF44+'3 кварт'!AF44</f>
        <v>0</v>
      </c>
      <c r="AG44" s="45">
        <f>'6 мес'!AG44+'3 кварт'!AG44</f>
        <v>0</v>
      </c>
      <c r="AH44" s="45">
        <f>'6 мес'!AH44+'3 кварт'!AH44</f>
        <v>0</v>
      </c>
      <c r="AI44" s="45">
        <f>'6 мес'!AI44+'3 кварт'!AI44</f>
        <v>0</v>
      </c>
      <c r="AJ44" s="45">
        <f>'6 мес'!AJ44+'3 кварт'!AJ44</f>
        <v>0</v>
      </c>
      <c r="AK44" s="45">
        <f>'6 мес'!AK44+'3 кварт'!AK44</f>
        <v>0</v>
      </c>
      <c r="AL44" s="45">
        <f>'6 мес'!AL44+'3 кварт'!AL44</f>
        <v>0</v>
      </c>
      <c r="AM44" s="45">
        <f>'6 мес'!AM44+'3 кварт'!AM44</f>
        <v>0</v>
      </c>
      <c r="AN44" s="45">
        <f>'6 мес'!AN44+'3 кварт'!AN44</f>
        <v>0</v>
      </c>
      <c r="AO44" s="45">
        <f>'6 мес'!AO44+'3 кварт'!AO44</f>
        <v>0</v>
      </c>
      <c r="AP44" s="45">
        <f>'6 мес'!AP44+'3 кварт'!AP44</f>
        <v>0</v>
      </c>
      <c r="AQ44" s="45">
        <f>'6 мес'!AQ44+'3 кварт'!AQ44</f>
        <v>8</v>
      </c>
      <c r="AR44" s="45">
        <f>'6 мес'!AR44+'3 кварт'!AR44</f>
        <v>12.827999999999999</v>
      </c>
      <c r="AS44" s="45">
        <f>'6 мес'!AS44+'3 кварт'!AS44</f>
        <v>0</v>
      </c>
      <c r="AT44" s="45">
        <f>'6 мес'!AT44+'3 кварт'!AT44</f>
        <v>0</v>
      </c>
      <c r="AU44" s="45">
        <f>'6 мес'!AU44+'3 кварт'!AU44</f>
        <v>0</v>
      </c>
      <c r="AV44" s="45">
        <f>'6 мес'!AV44+'3 кварт'!AV44</f>
        <v>0</v>
      </c>
      <c r="AW44" s="45">
        <f>'6 мес'!AW44+'3 кварт'!AW44</f>
        <v>0</v>
      </c>
      <c r="AX44" s="45">
        <f>'6 мес'!AX44+'3 кварт'!AX44</f>
        <v>0</v>
      </c>
      <c r="AY44" s="45">
        <f>'6 мес'!AY44+'3 кварт'!AY44</f>
        <v>1</v>
      </c>
      <c r="AZ44" s="45">
        <f>'6 мес'!AZ44+'3 кварт'!AZ44</f>
        <v>1.669</v>
      </c>
      <c r="BA44" s="45">
        <f>'6 мес'!BA44+'3 кварт'!BA44</f>
        <v>0</v>
      </c>
      <c r="BB44" s="45">
        <f>'6 мес'!BB44+'3 кварт'!BB44</f>
        <v>0</v>
      </c>
      <c r="BC44" s="45">
        <f>'6 мес'!BC44+'3 кварт'!BC44</f>
        <v>0</v>
      </c>
      <c r="BD44" s="45">
        <f>'6 мес'!BD44+'3 кварт'!BD44</f>
        <v>0</v>
      </c>
      <c r="BE44" s="45">
        <f>'6 мес'!BE44+'3 кварт'!BE44</f>
        <v>6.4130000000000003</v>
      </c>
      <c r="BF44" s="48">
        <f t="shared" si="1"/>
        <v>33.521999999999998</v>
      </c>
      <c r="BG44" s="61"/>
      <c r="BH44" s="17" t="e">
        <f t="shared" si="3"/>
        <v>#DIV/0!</v>
      </c>
      <c r="BI44" s="114">
        <v>10</v>
      </c>
      <c r="BJ44" s="69"/>
    </row>
    <row r="45" spans="1:88" ht="20.25" customHeight="1">
      <c r="A45" s="13">
        <v>39</v>
      </c>
      <c r="B45" s="14" t="s">
        <v>161</v>
      </c>
      <c r="C45" s="45">
        <f>'6 мес'!C45+'3 кварт'!C45</f>
        <v>0</v>
      </c>
      <c r="D45" s="45">
        <f>'6 мес'!D45+'3 кварт'!D45</f>
        <v>0</v>
      </c>
      <c r="E45" s="45">
        <f>'6 мес'!E45+'3 кварт'!E45</f>
        <v>0</v>
      </c>
      <c r="F45" s="45">
        <f>'6 мес'!F45+'3 кварт'!F45</f>
        <v>0</v>
      </c>
      <c r="G45" s="45">
        <f>'6 мес'!G45+'3 кварт'!G45</f>
        <v>7.52</v>
      </c>
      <c r="H45" s="45">
        <f>'6 мес'!H45+'3 кварт'!H45</f>
        <v>0.77200000000000002</v>
      </c>
      <c r="I45" s="45">
        <f>'6 мес'!I45+'3 кварт'!I45</f>
        <v>1</v>
      </c>
      <c r="J45" s="45">
        <f>'6 мес'!J45+'3 кварт'!J45</f>
        <v>149.39400000000001</v>
      </c>
      <c r="K45" s="45">
        <f>'6 мес'!K45+'3 кварт'!K45</f>
        <v>0</v>
      </c>
      <c r="L45" s="45">
        <f>'6 мес'!L45+'3 кварт'!L45</f>
        <v>0</v>
      </c>
      <c r="M45" s="45">
        <f>'6 мес'!M45+'3 кварт'!M45</f>
        <v>0</v>
      </c>
      <c r="N45" s="45">
        <f>'6 мес'!N45+'3 кварт'!N45</f>
        <v>0</v>
      </c>
      <c r="O45" s="45">
        <f>'6 мес'!O45+'3 кварт'!O45</f>
        <v>0</v>
      </c>
      <c r="P45" s="45">
        <f>'6 мес'!P45+'3 кварт'!P45</f>
        <v>0</v>
      </c>
      <c r="Q45" s="45">
        <f>'6 мес'!Q45+'3 кварт'!Q45</f>
        <v>0</v>
      </c>
      <c r="R45" s="45">
        <f>'6 мес'!R45+'3 кварт'!R45</f>
        <v>0</v>
      </c>
      <c r="S45" s="45">
        <f>'6 мес'!S45+'3 кварт'!S45</f>
        <v>0</v>
      </c>
      <c r="T45" s="45">
        <f>'6 мес'!T45+'3 кварт'!T45</f>
        <v>0</v>
      </c>
      <c r="U45" s="45">
        <f>'6 мес'!U45+'3 кварт'!U45</f>
        <v>0</v>
      </c>
      <c r="V45" s="45">
        <f>'6 мес'!V45+'3 кварт'!V45</f>
        <v>0</v>
      </c>
      <c r="W45" s="45">
        <f>'6 мес'!W45+'3 кварт'!W45</f>
        <v>0</v>
      </c>
      <c r="X45" s="45">
        <f>'6 мес'!X45+'3 кварт'!X45</f>
        <v>0</v>
      </c>
      <c r="Y45" s="45">
        <f>'6 мес'!Y45+'3 кварт'!Y45</f>
        <v>0</v>
      </c>
      <c r="Z45" s="45">
        <f>'6 мес'!Z45+'3 кварт'!Z45</f>
        <v>0</v>
      </c>
      <c r="AA45" s="45">
        <f>'6 мес'!AA45+'3 кварт'!AA45</f>
        <v>0</v>
      </c>
      <c r="AB45" s="45">
        <f>'6 мес'!AB45+'3 кварт'!AB45</f>
        <v>0</v>
      </c>
      <c r="AC45" s="45">
        <f>'6 мес'!AC45+'3 кварт'!AC45</f>
        <v>0</v>
      </c>
      <c r="AD45" s="45">
        <f>'6 мес'!AD45+'3 кварт'!AD45</f>
        <v>0</v>
      </c>
      <c r="AE45" s="45">
        <f>'6 мес'!AE45+'3 кварт'!AE45</f>
        <v>0</v>
      </c>
      <c r="AF45" s="45">
        <f>'6 мес'!AF45+'3 кварт'!AF45</f>
        <v>0</v>
      </c>
      <c r="AG45" s="45">
        <f>'6 мес'!AG45+'3 кварт'!AG45</f>
        <v>0</v>
      </c>
      <c r="AH45" s="45">
        <f>'6 мес'!AH45+'3 кварт'!AH45</f>
        <v>0</v>
      </c>
      <c r="AI45" s="45">
        <f>'6 мес'!AI45+'3 кварт'!AI45</f>
        <v>0</v>
      </c>
      <c r="AJ45" s="45">
        <f>'6 мес'!AJ45+'3 кварт'!AJ45</f>
        <v>0</v>
      </c>
      <c r="AK45" s="45">
        <f>'6 мес'!AK45+'3 кварт'!AK45</f>
        <v>0</v>
      </c>
      <c r="AL45" s="45">
        <f>'6 мес'!AL45+'3 кварт'!AL45</f>
        <v>0</v>
      </c>
      <c r="AM45" s="45">
        <f>'6 мес'!AM45+'3 кварт'!AM45</f>
        <v>0</v>
      </c>
      <c r="AN45" s="45">
        <f>'6 мес'!AN45+'3 кварт'!AN45</f>
        <v>0</v>
      </c>
      <c r="AO45" s="45">
        <f>'6 мес'!AO45+'3 кварт'!AO45</f>
        <v>0</v>
      </c>
      <c r="AP45" s="45">
        <f>'6 мес'!AP45+'3 кварт'!AP45</f>
        <v>0</v>
      </c>
      <c r="AQ45" s="45">
        <f>'6 мес'!AQ45+'3 кварт'!AQ45</f>
        <v>134</v>
      </c>
      <c r="AR45" s="45">
        <f>'6 мес'!AR45+'3 кварт'!AR45</f>
        <v>146.70499999999998</v>
      </c>
      <c r="AS45" s="45">
        <f>'6 мес'!AS45+'3 кварт'!AS45</f>
        <v>0</v>
      </c>
      <c r="AT45" s="45">
        <f>'6 мес'!AT45+'3 кварт'!AT45</f>
        <v>0</v>
      </c>
      <c r="AU45" s="45">
        <f>'6 мес'!AU45+'3 кварт'!AU45</f>
        <v>35.200000000000003</v>
      </c>
      <c r="AV45" s="45">
        <f>'6 мес'!AV45+'3 кварт'!AV45</f>
        <v>14.5</v>
      </c>
      <c r="AW45" s="45">
        <f>'6 мес'!AW45+'3 кварт'!AW45</f>
        <v>5</v>
      </c>
      <c r="AX45" s="45">
        <f>'6 мес'!AX45+'3 кварт'!AX45</f>
        <v>3.7160000000000002</v>
      </c>
      <c r="AY45" s="45">
        <f>'6 мес'!AY45+'3 кварт'!AY45</f>
        <v>0</v>
      </c>
      <c r="AZ45" s="45">
        <f>'6 мес'!AZ45+'3 кварт'!AZ45</f>
        <v>0</v>
      </c>
      <c r="BA45" s="45">
        <f>'6 мес'!BA45+'3 кварт'!BA45</f>
        <v>0</v>
      </c>
      <c r="BB45" s="45">
        <f>'6 мес'!BB45+'3 кварт'!BB45</f>
        <v>0</v>
      </c>
      <c r="BC45" s="45">
        <f>'6 мес'!BC45+'3 кварт'!BC45</f>
        <v>0</v>
      </c>
      <c r="BD45" s="45">
        <f>'6 мес'!BD45+'3 кварт'!BD45</f>
        <v>0</v>
      </c>
      <c r="BE45" s="45">
        <f>'6 мес'!BE45+'3 кварт'!BE45</f>
        <v>260.83099999999996</v>
      </c>
      <c r="BF45" s="48">
        <f t="shared" si="1"/>
        <v>575.91799999999989</v>
      </c>
      <c r="BG45" s="45"/>
      <c r="BH45" s="17" t="e">
        <f t="shared" si="3"/>
        <v>#DIV/0!</v>
      </c>
      <c r="BI45" s="73" t="s">
        <v>71</v>
      </c>
      <c r="BJ45" s="69"/>
    </row>
    <row r="46" spans="1:88" ht="20.25" customHeight="1">
      <c r="A46" s="13">
        <v>40</v>
      </c>
      <c r="B46" s="14" t="s">
        <v>162</v>
      </c>
      <c r="C46" s="45">
        <f>'6 мес'!C46+'3 кварт'!C46</f>
        <v>0</v>
      </c>
      <c r="D46" s="45">
        <f>'6 мес'!D46+'3 кварт'!D46</f>
        <v>0</v>
      </c>
      <c r="E46" s="45">
        <f>'6 мес'!E46+'3 кварт'!E46</f>
        <v>0</v>
      </c>
      <c r="F46" s="45">
        <f>'6 мес'!F46+'3 кварт'!F46</f>
        <v>0</v>
      </c>
      <c r="G46" s="45">
        <f>'6 мес'!G46+'3 кварт'!G46</f>
        <v>19.079999999999998</v>
      </c>
      <c r="H46" s="45">
        <f>'6 мес'!H46+'3 кварт'!H46</f>
        <v>1.9510000000000001</v>
      </c>
      <c r="I46" s="45">
        <f>'6 мес'!I46+'3 кварт'!I46</f>
        <v>0</v>
      </c>
      <c r="J46" s="45">
        <f>'6 мес'!J46+'3 кварт'!J46</f>
        <v>0</v>
      </c>
      <c r="K46" s="45">
        <f>'6 мес'!K46+'3 кварт'!K46</f>
        <v>9</v>
      </c>
      <c r="L46" s="45">
        <f>'6 мес'!L46+'3 кварт'!L46</f>
        <v>3.351</v>
      </c>
      <c r="M46" s="45">
        <f>'6 мес'!M46+'3 кварт'!M46</f>
        <v>0</v>
      </c>
      <c r="N46" s="45">
        <f>'6 мес'!N46+'3 кварт'!N46</f>
        <v>0</v>
      </c>
      <c r="O46" s="45">
        <f>'6 мес'!O46+'3 кварт'!O46</f>
        <v>0</v>
      </c>
      <c r="P46" s="45">
        <f>'6 мес'!P46+'3 кварт'!P46</f>
        <v>0</v>
      </c>
      <c r="Q46" s="45">
        <f>'6 мес'!Q46+'3 кварт'!Q46</f>
        <v>0</v>
      </c>
      <c r="R46" s="45">
        <f>'6 мес'!R46+'3 кварт'!R46</f>
        <v>0</v>
      </c>
      <c r="S46" s="45">
        <f>'6 мес'!S46+'3 кварт'!S46</f>
        <v>1</v>
      </c>
      <c r="T46" s="45">
        <f>'6 мес'!T46+'3 кварт'!T46</f>
        <v>1.212</v>
      </c>
      <c r="U46" s="45">
        <f>'6 мес'!U46+'3 кварт'!U46</f>
        <v>0</v>
      </c>
      <c r="V46" s="45">
        <f>'6 мес'!V46+'3 кварт'!V46</f>
        <v>0</v>
      </c>
      <c r="W46" s="45">
        <f>'6 мес'!W46+'3 кварт'!W46</f>
        <v>9</v>
      </c>
      <c r="X46" s="45">
        <f>'6 мес'!X46+'3 кварт'!X46</f>
        <v>11.903</v>
      </c>
      <c r="Y46" s="45">
        <f>'6 мес'!Y46+'3 кварт'!Y46</f>
        <v>0</v>
      </c>
      <c r="Z46" s="45">
        <f>'6 мес'!Z46+'3 кварт'!Z46</f>
        <v>0</v>
      </c>
      <c r="AA46" s="45">
        <f>'6 мес'!AA46+'3 кварт'!AA46</f>
        <v>7</v>
      </c>
      <c r="AB46" s="45">
        <f>'6 мес'!AB46+'3 кварт'!AB46</f>
        <v>11.555999999999999</v>
      </c>
      <c r="AC46" s="45">
        <f>'6 мес'!AC46+'3 кварт'!AC46</f>
        <v>0</v>
      </c>
      <c r="AD46" s="45">
        <f>'6 мес'!AD46+'3 кварт'!AD46</f>
        <v>0</v>
      </c>
      <c r="AE46" s="45">
        <f>'6 мес'!AE46+'3 кварт'!AE46</f>
        <v>0</v>
      </c>
      <c r="AF46" s="45">
        <f>'6 мес'!AF46+'3 кварт'!AF46</f>
        <v>0</v>
      </c>
      <c r="AG46" s="45">
        <f>'6 мес'!AG46+'3 кварт'!AG46</f>
        <v>16</v>
      </c>
      <c r="AH46" s="45">
        <f>'6 мес'!AH46+'3 кварт'!AH46</f>
        <v>40.462000000000003</v>
      </c>
      <c r="AI46" s="45">
        <f>'6 мес'!AI46+'3 кварт'!AI46</f>
        <v>0</v>
      </c>
      <c r="AJ46" s="45">
        <f>'6 мес'!AJ46+'3 кварт'!AJ46</f>
        <v>0</v>
      </c>
      <c r="AK46" s="45">
        <f>'6 мес'!AK46+'3 кварт'!AK46</f>
        <v>0</v>
      </c>
      <c r="AL46" s="45">
        <f>'6 мес'!AL46+'3 кварт'!AL46</f>
        <v>0</v>
      </c>
      <c r="AM46" s="45">
        <f>'6 мес'!AM46+'3 кварт'!AM46</f>
        <v>0</v>
      </c>
      <c r="AN46" s="45">
        <f>'6 мес'!AN46+'3 кварт'!AN46</f>
        <v>0</v>
      </c>
      <c r="AO46" s="45">
        <f>'6 мес'!AO46+'3 кварт'!AO46</f>
        <v>0</v>
      </c>
      <c r="AP46" s="45">
        <f>'6 мес'!AP46+'3 кварт'!AP46</f>
        <v>0</v>
      </c>
      <c r="AQ46" s="45">
        <f>'6 мес'!AQ46+'3 кварт'!AQ46</f>
        <v>9</v>
      </c>
      <c r="AR46" s="45">
        <f>'6 мес'!AR46+'3 кварт'!AR46</f>
        <v>13.324999999999999</v>
      </c>
      <c r="AS46" s="45">
        <f>'6 мес'!AS46+'3 кварт'!AS46</f>
        <v>0</v>
      </c>
      <c r="AT46" s="45">
        <f>'6 мес'!AT46+'3 кварт'!AT46</f>
        <v>0</v>
      </c>
      <c r="AU46" s="45">
        <f>'6 мес'!AU46+'3 кварт'!AU46</f>
        <v>0</v>
      </c>
      <c r="AV46" s="45">
        <f>'6 мес'!AV46+'3 кварт'!AV46</f>
        <v>0</v>
      </c>
      <c r="AW46" s="45">
        <f>'6 мес'!AW46+'3 кварт'!AW46</f>
        <v>1</v>
      </c>
      <c r="AX46" s="45">
        <f>'6 мес'!AX46+'3 кварт'!AX46</f>
        <v>0.76700000000000002</v>
      </c>
      <c r="AY46" s="45">
        <f>'6 мес'!AY46+'3 кварт'!AY46</f>
        <v>0</v>
      </c>
      <c r="AZ46" s="45">
        <f>'6 мес'!AZ46+'3 кварт'!AZ46</f>
        <v>0</v>
      </c>
      <c r="BA46" s="45">
        <f>'6 мес'!BA46+'3 кварт'!BA46</f>
        <v>0</v>
      </c>
      <c r="BB46" s="45">
        <f>'6 мес'!BB46+'3 кварт'!BB46</f>
        <v>0</v>
      </c>
      <c r="BC46" s="45">
        <f>'6 мес'!BC46+'3 кварт'!BC46</f>
        <v>0</v>
      </c>
      <c r="BD46" s="45">
        <f>'6 мес'!BD46+'3 кварт'!BD46</f>
        <v>0</v>
      </c>
      <c r="BE46" s="45">
        <f>'6 мес'!BE46+'3 кварт'!BE46</f>
        <v>1.536</v>
      </c>
      <c r="BF46" s="48">
        <f t="shared" si="1"/>
        <v>86.063000000000002</v>
      </c>
      <c r="BG46" s="61"/>
      <c r="BH46" s="17" t="e">
        <f t="shared" si="3"/>
        <v>#DIV/0!</v>
      </c>
      <c r="BI46" s="73" t="s">
        <v>67</v>
      </c>
      <c r="BJ46" s="69"/>
    </row>
    <row r="47" spans="1:88" ht="20.25" customHeight="1">
      <c r="A47" s="13">
        <v>41</v>
      </c>
      <c r="B47" s="14" t="s">
        <v>163</v>
      </c>
      <c r="C47" s="45">
        <f>'6 мес'!C47+'3 кварт'!C47</f>
        <v>7.8</v>
      </c>
      <c r="D47" s="45">
        <f>'6 мес'!D47+'3 кварт'!D47</f>
        <v>5.8129999999999997</v>
      </c>
      <c r="E47" s="45">
        <f>'6 мес'!E47+'3 кварт'!E47</f>
        <v>0</v>
      </c>
      <c r="F47" s="45">
        <f>'6 мес'!F47+'3 кварт'!F47</f>
        <v>0</v>
      </c>
      <c r="G47" s="45">
        <f>'6 мес'!G47+'3 кварт'!G47</f>
        <v>0</v>
      </c>
      <c r="H47" s="45">
        <f>'6 мес'!H47+'3 кварт'!H47</f>
        <v>0</v>
      </c>
      <c r="I47" s="45">
        <f>'6 мес'!I47+'3 кварт'!I47</f>
        <v>1</v>
      </c>
      <c r="J47" s="45">
        <f>'6 мес'!J47+'3 кварт'!J47</f>
        <v>91.73</v>
      </c>
      <c r="K47" s="45">
        <f>'6 мес'!K47+'3 кварт'!K47</f>
        <v>0</v>
      </c>
      <c r="L47" s="45">
        <f>'6 мес'!L47+'3 кварт'!L47</f>
        <v>0</v>
      </c>
      <c r="M47" s="45">
        <f>'6 мес'!M47+'3 кварт'!M47</f>
        <v>0</v>
      </c>
      <c r="N47" s="45">
        <f>'6 мес'!N47+'3 кварт'!N47</f>
        <v>0</v>
      </c>
      <c r="O47" s="45">
        <f>'6 мес'!O47+'3 кварт'!O47</f>
        <v>0</v>
      </c>
      <c r="P47" s="45">
        <f>'6 мес'!P47+'3 кварт'!P47</f>
        <v>0</v>
      </c>
      <c r="Q47" s="45">
        <f>'6 мес'!Q47+'3 кварт'!Q47</f>
        <v>89.6</v>
      </c>
      <c r="R47" s="45">
        <f>'6 мес'!R47+'3 кварт'!R47</f>
        <v>125.40600000000001</v>
      </c>
      <c r="S47" s="45">
        <f>'6 мес'!S47+'3 кварт'!S47</f>
        <v>0</v>
      </c>
      <c r="T47" s="45">
        <f>'6 мес'!T47+'3 кварт'!T47</f>
        <v>0</v>
      </c>
      <c r="U47" s="45">
        <f>'6 мес'!U47+'3 кварт'!U47</f>
        <v>0</v>
      </c>
      <c r="V47" s="45">
        <f>'6 мес'!V47+'3 кварт'!V47</f>
        <v>0</v>
      </c>
      <c r="W47" s="45">
        <f>'6 мес'!W47+'3 кварт'!W47</f>
        <v>14</v>
      </c>
      <c r="X47" s="45">
        <f>'6 мес'!X47+'3 кварт'!X47</f>
        <v>12.745999999999999</v>
      </c>
      <c r="Y47" s="45">
        <f>'6 мес'!Y47+'3 кварт'!Y47</f>
        <v>0</v>
      </c>
      <c r="Z47" s="45">
        <f>'6 мес'!Z47+'3 кварт'!Z47</f>
        <v>0</v>
      </c>
      <c r="AA47" s="45">
        <f>'6 мес'!AA47+'3 кварт'!AA47</f>
        <v>0</v>
      </c>
      <c r="AB47" s="45">
        <f>'6 мес'!AB47+'3 кварт'!AB47</f>
        <v>0</v>
      </c>
      <c r="AC47" s="45">
        <f>'6 мес'!AC47+'3 кварт'!AC47</f>
        <v>0</v>
      </c>
      <c r="AD47" s="45">
        <f>'6 мес'!AD47+'3 кварт'!AD47</f>
        <v>0</v>
      </c>
      <c r="AE47" s="45">
        <f>'6 мес'!AE47+'3 кварт'!AE47</f>
        <v>2</v>
      </c>
      <c r="AF47" s="45">
        <f>'6 мес'!AF47+'3 кварт'!AF47</f>
        <v>31.399000000000001</v>
      </c>
      <c r="AG47" s="45">
        <f>'6 мес'!AG47+'3 кварт'!AG47</f>
        <v>0</v>
      </c>
      <c r="AH47" s="45">
        <f>'6 мес'!AH47+'3 кварт'!AH47</f>
        <v>0</v>
      </c>
      <c r="AI47" s="45">
        <f>'6 мес'!AI47+'3 кварт'!AI47</f>
        <v>0</v>
      </c>
      <c r="AJ47" s="45">
        <f>'6 мес'!AJ47+'3 кварт'!AJ47</f>
        <v>0</v>
      </c>
      <c r="AK47" s="45">
        <f>'6 мес'!AK47+'3 кварт'!AK47</f>
        <v>0</v>
      </c>
      <c r="AL47" s="45">
        <f>'6 мес'!AL47+'3 кварт'!AL47</f>
        <v>0</v>
      </c>
      <c r="AM47" s="45">
        <f>'6 мес'!AM47+'3 кварт'!AM47</f>
        <v>0</v>
      </c>
      <c r="AN47" s="45">
        <f>'6 мес'!AN47+'3 кварт'!AN47</f>
        <v>0</v>
      </c>
      <c r="AO47" s="45">
        <f>'6 мес'!AO47+'3 кварт'!AO47</f>
        <v>0</v>
      </c>
      <c r="AP47" s="45">
        <f>'6 мес'!AP47+'3 кварт'!AP47</f>
        <v>0</v>
      </c>
      <c r="AQ47" s="45">
        <f>'6 мес'!AQ47+'3 кварт'!AQ47</f>
        <v>23</v>
      </c>
      <c r="AR47" s="45">
        <f>'6 мес'!AR47+'3 кварт'!AR47</f>
        <v>39.963999999999999</v>
      </c>
      <c r="AS47" s="45">
        <f>'6 мес'!AS47+'3 кварт'!AS47</f>
        <v>0</v>
      </c>
      <c r="AT47" s="45">
        <f>'6 мес'!AT47+'3 кварт'!AT47</f>
        <v>0</v>
      </c>
      <c r="AU47" s="45">
        <f>'6 мес'!AU47+'3 кварт'!AU47</f>
        <v>0</v>
      </c>
      <c r="AV47" s="45">
        <f>'6 мес'!AV47+'3 кварт'!AV47</f>
        <v>0</v>
      </c>
      <c r="AW47" s="45">
        <f>'6 мес'!AW47+'3 кварт'!AW47</f>
        <v>35</v>
      </c>
      <c r="AX47" s="45">
        <f>'6 мес'!AX47+'3 кварт'!AX47</f>
        <v>28.396999999999998</v>
      </c>
      <c r="AY47" s="45">
        <f>'6 мес'!AY47+'3 кварт'!AY47</f>
        <v>1</v>
      </c>
      <c r="AZ47" s="45">
        <f>'6 мес'!AZ47+'3 кварт'!AZ47</f>
        <v>0.73499999999999999</v>
      </c>
      <c r="BA47" s="45">
        <f>'6 мес'!BA47+'3 кварт'!BA47</f>
        <v>0</v>
      </c>
      <c r="BB47" s="45">
        <f>'6 мес'!BB47+'3 кварт'!BB47</f>
        <v>0</v>
      </c>
      <c r="BC47" s="45">
        <f>'6 мес'!BC47+'3 кварт'!BC47</f>
        <v>0</v>
      </c>
      <c r="BD47" s="45">
        <f>'6 мес'!BD47+'3 кварт'!BD47</f>
        <v>0</v>
      </c>
      <c r="BE47" s="45">
        <f>'6 мес'!BE47+'3 кварт'!BE47</f>
        <v>9.7479999999999993</v>
      </c>
      <c r="BF47" s="48">
        <f t="shared" si="1"/>
        <v>345.93800000000005</v>
      </c>
      <c r="BG47" s="61"/>
      <c r="BH47" s="17" t="e">
        <f t="shared" si="3"/>
        <v>#DIV/0!</v>
      </c>
      <c r="BI47" s="71" t="s">
        <v>68</v>
      </c>
      <c r="BJ47" s="16"/>
    </row>
    <row r="48" spans="1:88" ht="20.25" customHeight="1">
      <c r="A48" s="13">
        <v>42</v>
      </c>
      <c r="B48" s="14" t="s">
        <v>164</v>
      </c>
      <c r="C48" s="45">
        <f>'6 мес'!C48+'3 кварт'!C48</f>
        <v>0</v>
      </c>
      <c r="D48" s="45">
        <f>'6 мес'!D48+'3 кварт'!D48</f>
        <v>0</v>
      </c>
      <c r="E48" s="45">
        <f>'6 мес'!E48+'3 кварт'!E48</f>
        <v>0</v>
      </c>
      <c r="F48" s="45">
        <f>'6 мес'!F48+'3 кварт'!F48</f>
        <v>0</v>
      </c>
      <c r="G48" s="45">
        <f>'6 мес'!G48+'3 кварт'!G48</f>
        <v>0</v>
      </c>
      <c r="H48" s="45">
        <f>'6 мес'!H48+'3 кварт'!H48</f>
        <v>0</v>
      </c>
      <c r="I48" s="45">
        <f>'6 мес'!I48+'3 кварт'!I48</f>
        <v>0</v>
      </c>
      <c r="J48" s="45">
        <f>'6 мес'!J48+'3 кварт'!J48</f>
        <v>0</v>
      </c>
      <c r="K48" s="45">
        <f>'6 мес'!K48+'3 кварт'!K48</f>
        <v>0</v>
      </c>
      <c r="L48" s="45">
        <f>'6 мес'!L48+'3 кварт'!L48</f>
        <v>0</v>
      </c>
      <c r="M48" s="45">
        <f>'6 мес'!M48+'3 кварт'!M48</f>
        <v>0</v>
      </c>
      <c r="N48" s="45">
        <f>'6 мес'!N48+'3 кварт'!N48</f>
        <v>0</v>
      </c>
      <c r="O48" s="45">
        <f>'6 мес'!O48+'3 кварт'!O48</f>
        <v>0</v>
      </c>
      <c r="P48" s="45">
        <f>'6 мес'!P48+'3 кварт'!P48</f>
        <v>0</v>
      </c>
      <c r="Q48" s="45">
        <f>'6 мес'!Q48+'3 кварт'!Q48</f>
        <v>0</v>
      </c>
      <c r="R48" s="45">
        <f>'6 мес'!R48+'3 кварт'!R48</f>
        <v>0</v>
      </c>
      <c r="S48" s="45">
        <f>'6 мес'!S48+'3 кварт'!S48</f>
        <v>2</v>
      </c>
      <c r="T48" s="45">
        <f>'6 мес'!T48+'3 кварт'!T48</f>
        <v>6.0880000000000001</v>
      </c>
      <c r="U48" s="45">
        <f>'6 мес'!U48+'3 кварт'!U48</f>
        <v>0</v>
      </c>
      <c r="V48" s="45">
        <f>'6 мес'!V48+'3 кварт'!V48</f>
        <v>0</v>
      </c>
      <c r="W48" s="45">
        <f>'6 мес'!W48+'3 кварт'!W48</f>
        <v>3</v>
      </c>
      <c r="X48" s="45">
        <f>'6 мес'!X48+'3 кварт'!X48</f>
        <v>5.2279999999999998</v>
      </c>
      <c r="Y48" s="45">
        <f>'6 мес'!Y48+'3 кварт'!Y48</f>
        <v>0</v>
      </c>
      <c r="Z48" s="45">
        <f>'6 мес'!Z48+'3 кварт'!Z48</f>
        <v>0</v>
      </c>
      <c r="AA48" s="45">
        <f>'6 мес'!AA48+'3 кварт'!AA48</f>
        <v>0</v>
      </c>
      <c r="AB48" s="45">
        <f>'6 мес'!AB48+'3 кварт'!AB48</f>
        <v>0</v>
      </c>
      <c r="AC48" s="45">
        <f>'6 мес'!AC48+'3 кварт'!AC48</f>
        <v>0</v>
      </c>
      <c r="AD48" s="45">
        <f>'6 мес'!AD48+'3 кварт'!AD48</f>
        <v>0</v>
      </c>
      <c r="AE48" s="45">
        <f>'6 мес'!AE48+'3 кварт'!AE48</f>
        <v>0</v>
      </c>
      <c r="AF48" s="45">
        <f>'6 мес'!AF48+'3 кварт'!AF48</f>
        <v>0</v>
      </c>
      <c r="AG48" s="45">
        <f>'6 мес'!AG48+'3 кварт'!AG48</f>
        <v>0</v>
      </c>
      <c r="AH48" s="45">
        <f>'6 мес'!AH48+'3 кварт'!AH48</f>
        <v>0</v>
      </c>
      <c r="AI48" s="45">
        <f>'6 мес'!AI48+'3 кварт'!AI48</f>
        <v>2</v>
      </c>
      <c r="AJ48" s="45">
        <f>'6 мес'!AJ48+'3 кварт'!AJ48</f>
        <v>1.927</v>
      </c>
      <c r="AK48" s="45">
        <f>'6 мес'!AK48+'3 кварт'!AK48</f>
        <v>0</v>
      </c>
      <c r="AL48" s="45">
        <f>'6 мес'!AL48+'3 кварт'!AL48</f>
        <v>0</v>
      </c>
      <c r="AM48" s="45">
        <f>'6 мес'!AM48+'3 кварт'!AM48</f>
        <v>0</v>
      </c>
      <c r="AN48" s="45">
        <f>'6 мес'!AN48+'3 кварт'!AN48</f>
        <v>0</v>
      </c>
      <c r="AO48" s="45">
        <f>'6 мес'!AO48+'3 кварт'!AO48</f>
        <v>0</v>
      </c>
      <c r="AP48" s="45">
        <f>'6 мес'!AP48+'3 кварт'!AP48</f>
        <v>0</v>
      </c>
      <c r="AQ48" s="45">
        <f>'6 мес'!AQ48+'3 кварт'!AQ48</f>
        <v>6</v>
      </c>
      <c r="AR48" s="45">
        <f>'6 мес'!AR48+'3 кварт'!AR48</f>
        <v>11.513999999999999</v>
      </c>
      <c r="AS48" s="45">
        <f>'6 мес'!AS48+'3 кварт'!AS48</f>
        <v>0</v>
      </c>
      <c r="AT48" s="45">
        <f>'6 мес'!AT48+'3 кварт'!AT48</f>
        <v>0</v>
      </c>
      <c r="AU48" s="45">
        <f>'6 мес'!AU48+'3 кварт'!AU48</f>
        <v>0</v>
      </c>
      <c r="AV48" s="45">
        <f>'6 мес'!AV48+'3 кварт'!AV48</f>
        <v>0</v>
      </c>
      <c r="AW48" s="45">
        <f>'6 мес'!AW48+'3 кварт'!AW48</f>
        <v>29</v>
      </c>
      <c r="AX48" s="45">
        <f>'6 мес'!AX48+'3 кварт'!AX48</f>
        <v>23.927999999999997</v>
      </c>
      <c r="AY48" s="45">
        <f>'6 мес'!AY48+'3 кварт'!AY48</f>
        <v>0</v>
      </c>
      <c r="AZ48" s="45">
        <f>'6 мес'!AZ48+'3 кварт'!AZ48</f>
        <v>0</v>
      </c>
      <c r="BA48" s="45">
        <f>'6 мес'!BA48+'3 кварт'!BA48</f>
        <v>0</v>
      </c>
      <c r="BB48" s="45">
        <f>'6 мес'!BB48+'3 кварт'!BB48</f>
        <v>0</v>
      </c>
      <c r="BC48" s="45">
        <f>'6 мес'!BC48+'3 кварт'!BC48</f>
        <v>0</v>
      </c>
      <c r="BD48" s="45">
        <f>'6 мес'!BD48+'3 кварт'!BD48</f>
        <v>0</v>
      </c>
      <c r="BE48" s="45">
        <f>'6 мес'!BE48+'3 кварт'!BE48</f>
        <v>1.9159999999999999</v>
      </c>
      <c r="BF48" s="48">
        <f t="shared" si="1"/>
        <v>50.600999999999992</v>
      </c>
      <c r="BG48" s="61"/>
      <c r="BH48" s="17" t="e">
        <f t="shared" si="3"/>
        <v>#DIV/0!</v>
      </c>
      <c r="BI48" s="71" t="s">
        <v>69</v>
      </c>
      <c r="BJ48" s="16"/>
    </row>
    <row r="49" spans="1:88" ht="20.25" customHeight="1">
      <c r="A49" s="13">
        <v>43</v>
      </c>
      <c r="B49" s="14" t="s">
        <v>50</v>
      </c>
      <c r="C49" s="45">
        <f>'6 мес'!C49+'3 кварт'!C49</f>
        <v>0</v>
      </c>
      <c r="D49" s="45">
        <f>'6 мес'!D49+'3 кварт'!D49</f>
        <v>0</v>
      </c>
      <c r="E49" s="45">
        <f>'6 мес'!E49+'3 кварт'!E49</f>
        <v>0</v>
      </c>
      <c r="F49" s="45">
        <f>'6 мес'!F49+'3 кварт'!F49</f>
        <v>0</v>
      </c>
      <c r="G49" s="45">
        <f>'6 мес'!G49+'3 кварт'!G49</f>
        <v>26.65</v>
      </c>
      <c r="H49" s="45">
        <f>'6 мес'!H49+'3 кварт'!H49</f>
        <v>2.8660000000000001</v>
      </c>
      <c r="I49" s="45">
        <f>'6 мес'!I49+'3 кварт'!I49</f>
        <v>0</v>
      </c>
      <c r="J49" s="45">
        <f>'6 мес'!J49+'3 кварт'!J49</f>
        <v>0</v>
      </c>
      <c r="K49" s="45">
        <f>'6 мес'!K49+'3 кварт'!K49</f>
        <v>0</v>
      </c>
      <c r="L49" s="45">
        <f>'6 мес'!L49+'3 кварт'!L49</f>
        <v>0</v>
      </c>
      <c r="M49" s="45">
        <f>'6 мес'!M49+'3 кварт'!M49</f>
        <v>0</v>
      </c>
      <c r="N49" s="45">
        <f>'6 мес'!N49+'3 кварт'!N49</f>
        <v>0</v>
      </c>
      <c r="O49" s="45">
        <f>'6 мес'!O49+'3 кварт'!O49</f>
        <v>0</v>
      </c>
      <c r="P49" s="45">
        <f>'6 мес'!P49+'3 кварт'!P49</f>
        <v>0</v>
      </c>
      <c r="Q49" s="45">
        <f>'6 мес'!Q49+'3 кварт'!Q49</f>
        <v>0</v>
      </c>
      <c r="R49" s="45">
        <f>'6 мес'!R49+'3 кварт'!R49</f>
        <v>0</v>
      </c>
      <c r="S49" s="45">
        <f>'6 мес'!S49+'3 кварт'!S49</f>
        <v>1</v>
      </c>
      <c r="T49" s="45">
        <f>'6 мес'!T49+'3 кварт'!T49</f>
        <v>2.8130000000000002</v>
      </c>
      <c r="U49" s="45">
        <f>'6 мес'!U49+'3 кварт'!U49</f>
        <v>0</v>
      </c>
      <c r="V49" s="45">
        <f>'6 мес'!V49+'3 кварт'!V49</f>
        <v>0</v>
      </c>
      <c r="W49" s="45">
        <f>'6 мес'!W49+'3 кварт'!W49</f>
        <v>4</v>
      </c>
      <c r="X49" s="45">
        <f>'6 мес'!X49+'3 кварт'!X49</f>
        <v>10.635999999999999</v>
      </c>
      <c r="Y49" s="45">
        <f>'6 мес'!Y49+'3 кварт'!Y49</f>
        <v>0</v>
      </c>
      <c r="Z49" s="45">
        <f>'6 мес'!Z49+'3 кварт'!Z49</f>
        <v>0</v>
      </c>
      <c r="AA49" s="45">
        <f>'6 мес'!AA49+'3 кварт'!AA49</f>
        <v>0</v>
      </c>
      <c r="AB49" s="45">
        <f>'6 мес'!AB49+'3 кварт'!AB49</f>
        <v>0</v>
      </c>
      <c r="AC49" s="45">
        <f>'6 мес'!AC49+'3 кварт'!AC49</f>
        <v>0</v>
      </c>
      <c r="AD49" s="45">
        <f>'6 мес'!AD49+'3 кварт'!AD49</f>
        <v>0</v>
      </c>
      <c r="AE49" s="45">
        <f>'6 мес'!AE49+'3 кварт'!AE49</f>
        <v>1</v>
      </c>
      <c r="AF49" s="45">
        <f>'6 мес'!AF49+'3 кварт'!AF49</f>
        <v>25.954000000000001</v>
      </c>
      <c r="AG49" s="45">
        <f>'6 мес'!AG49+'3 кварт'!AG49</f>
        <v>9</v>
      </c>
      <c r="AH49" s="45">
        <f>'6 мес'!AH49+'3 кварт'!AH49</f>
        <v>15.168999999999999</v>
      </c>
      <c r="AI49" s="45">
        <f>'6 мес'!AI49+'3 кварт'!AI49</f>
        <v>3</v>
      </c>
      <c r="AJ49" s="45">
        <f>'6 мес'!AJ49+'3 кварт'!AJ49</f>
        <v>5.835</v>
      </c>
      <c r="AK49" s="45">
        <f>'6 мес'!AK49+'3 кварт'!AK49</f>
        <v>22</v>
      </c>
      <c r="AL49" s="45">
        <f>'6 мес'!AL49+'3 кварт'!AL49</f>
        <v>28.620999999999999</v>
      </c>
      <c r="AM49" s="45">
        <f>'6 мес'!AM49+'3 кварт'!AM49</f>
        <v>2</v>
      </c>
      <c r="AN49" s="45">
        <f>'6 мес'!AN49+'3 кварт'!AN49</f>
        <v>1.9670000000000001</v>
      </c>
      <c r="AO49" s="45">
        <f>'6 мес'!AO49+'3 кварт'!AO49</f>
        <v>0</v>
      </c>
      <c r="AP49" s="45">
        <f>'6 мес'!AP49+'3 кварт'!AP49</f>
        <v>0</v>
      </c>
      <c r="AQ49" s="45">
        <f>'6 мес'!AQ49+'3 кварт'!AQ49</f>
        <v>55</v>
      </c>
      <c r="AR49" s="45">
        <f>'6 мес'!AR49+'3 кварт'!AR49</f>
        <v>54.751999999999995</v>
      </c>
      <c r="AS49" s="45">
        <f>'6 мес'!AS49+'3 кварт'!AS49</f>
        <v>0</v>
      </c>
      <c r="AT49" s="45">
        <f>'6 мес'!AT49+'3 кварт'!AT49</f>
        <v>0</v>
      </c>
      <c r="AU49" s="45">
        <f>'6 мес'!AU49+'3 кварт'!AU49</f>
        <v>0</v>
      </c>
      <c r="AV49" s="45">
        <f>'6 мес'!AV49+'3 кварт'!AV49</f>
        <v>0</v>
      </c>
      <c r="AW49" s="45">
        <f>'6 мес'!AW49+'3 кварт'!AW49</f>
        <v>0</v>
      </c>
      <c r="AX49" s="45">
        <f>'6 мес'!AX49+'3 кварт'!AX49</f>
        <v>0</v>
      </c>
      <c r="AY49" s="45">
        <f>'6 мес'!AY49+'3 кварт'!AY49</f>
        <v>0</v>
      </c>
      <c r="AZ49" s="45">
        <f>'6 мес'!AZ49+'3 кварт'!AZ49</f>
        <v>0</v>
      </c>
      <c r="BA49" s="45">
        <f>'6 мес'!BA49+'3 кварт'!BA49</f>
        <v>0</v>
      </c>
      <c r="BB49" s="45">
        <f>'6 мес'!BB49+'3 кварт'!BB49</f>
        <v>0</v>
      </c>
      <c r="BC49" s="45">
        <f>'6 мес'!BC49+'3 кварт'!BC49</f>
        <v>0</v>
      </c>
      <c r="BD49" s="45">
        <f>'6 мес'!BD49+'3 кварт'!BD49</f>
        <v>0</v>
      </c>
      <c r="BE49" s="45">
        <f>'6 мес'!BE49+'3 кварт'!BE49</f>
        <v>15.795</v>
      </c>
      <c r="BF49" s="48">
        <f t="shared" si="1"/>
        <v>164.40799999999999</v>
      </c>
      <c r="BG49" s="61"/>
      <c r="BH49" s="17" t="e">
        <f t="shared" si="3"/>
        <v>#DIV/0!</v>
      </c>
      <c r="BI49" s="71">
        <v>16</v>
      </c>
      <c r="BJ49" s="16"/>
    </row>
    <row r="50" spans="1:88" ht="20.25" customHeight="1">
      <c r="A50" s="13">
        <v>44</v>
      </c>
      <c r="B50" s="14" t="s">
        <v>49</v>
      </c>
      <c r="C50" s="45">
        <f>'6 мес'!C50+'3 кварт'!C50</f>
        <v>0</v>
      </c>
      <c r="D50" s="45">
        <f>'6 мес'!D50+'3 кварт'!D50</f>
        <v>0</v>
      </c>
      <c r="E50" s="45">
        <f>'6 мес'!E50+'3 кварт'!E50</f>
        <v>0</v>
      </c>
      <c r="F50" s="45">
        <f>'6 мес'!F50+'3 кварт'!F50</f>
        <v>0</v>
      </c>
      <c r="G50" s="45">
        <f>'6 мес'!G50+'3 кварт'!G50</f>
        <v>0</v>
      </c>
      <c r="H50" s="45">
        <f>'6 мес'!H50+'3 кварт'!H50</f>
        <v>0</v>
      </c>
      <c r="I50" s="45">
        <f>'6 мес'!I50+'3 кварт'!I50</f>
        <v>0</v>
      </c>
      <c r="J50" s="45">
        <f>'6 мес'!J50+'3 кварт'!J50</f>
        <v>0</v>
      </c>
      <c r="K50" s="45">
        <f>'6 мес'!K50+'3 кварт'!K50</f>
        <v>0</v>
      </c>
      <c r="L50" s="45">
        <f>'6 мес'!L50+'3 кварт'!L50</f>
        <v>0</v>
      </c>
      <c r="M50" s="45">
        <f>'6 мес'!M50+'3 кварт'!M50</f>
        <v>0</v>
      </c>
      <c r="N50" s="45">
        <f>'6 мес'!N50+'3 кварт'!N50</f>
        <v>0</v>
      </c>
      <c r="O50" s="45">
        <f>'6 мес'!O50+'3 кварт'!O50</f>
        <v>0</v>
      </c>
      <c r="P50" s="45">
        <f>'6 мес'!P50+'3 кварт'!P50</f>
        <v>0</v>
      </c>
      <c r="Q50" s="45">
        <f>'6 мес'!Q50+'3 кварт'!Q50</f>
        <v>0</v>
      </c>
      <c r="R50" s="45">
        <f>'6 мес'!R50+'3 кварт'!R50</f>
        <v>0</v>
      </c>
      <c r="S50" s="45">
        <f>'6 мес'!S50+'3 кварт'!S50</f>
        <v>4</v>
      </c>
      <c r="T50" s="45">
        <f>'6 мес'!T50+'3 кварт'!T50</f>
        <v>2.0950000000000002</v>
      </c>
      <c r="U50" s="45">
        <f>'6 мес'!U50+'3 кварт'!U50</f>
        <v>1</v>
      </c>
      <c r="V50" s="45">
        <f>'6 мес'!V50+'3 кварт'!V50</f>
        <v>17.315000000000001</v>
      </c>
      <c r="W50" s="45">
        <f>'6 мес'!W50+'3 кварт'!W50</f>
        <v>1</v>
      </c>
      <c r="X50" s="45">
        <f>'6 мес'!X50+'3 кварт'!X50</f>
        <v>4.056</v>
      </c>
      <c r="Y50" s="45">
        <f>'6 мес'!Y50+'3 кварт'!Y50</f>
        <v>24</v>
      </c>
      <c r="Z50" s="45">
        <f>'6 мес'!Z50+'3 кварт'!Z50</f>
        <v>48.564999999999998</v>
      </c>
      <c r="AA50" s="45">
        <f>'6 мес'!AA50+'3 кварт'!AA50</f>
        <v>0</v>
      </c>
      <c r="AB50" s="45">
        <f>'6 мес'!AB50+'3 кварт'!AB50</f>
        <v>0</v>
      </c>
      <c r="AC50" s="45">
        <f>'6 мес'!AC50+'3 кварт'!AC50</f>
        <v>0</v>
      </c>
      <c r="AD50" s="45">
        <f>'6 мес'!AD50+'3 кварт'!AD50</f>
        <v>0</v>
      </c>
      <c r="AE50" s="45">
        <f>'6 мес'!AE50+'3 кварт'!AE50</f>
        <v>0</v>
      </c>
      <c r="AF50" s="45">
        <f>'6 мес'!AF50+'3 кварт'!AF50</f>
        <v>0</v>
      </c>
      <c r="AG50" s="45">
        <f>'6 мес'!AG50+'3 кварт'!AG50</f>
        <v>22</v>
      </c>
      <c r="AH50" s="45">
        <f>'6 мес'!AH50+'3 кварт'!AH50</f>
        <v>33.164000000000001</v>
      </c>
      <c r="AI50" s="45">
        <f>'6 мес'!AI50+'3 кварт'!AI50</f>
        <v>0</v>
      </c>
      <c r="AJ50" s="45">
        <f>'6 мес'!AJ50+'3 кварт'!AJ50</f>
        <v>0</v>
      </c>
      <c r="AK50" s="45">
        <f>'6 мес'!AK50+'3 кварт'!AK50</f>
        <v>0</v>
      </c>
      <c r="AL50" s="45">
        <f>'6 мес'!AL50+'3 кварт'!AL50</f>
        <v>0</v>
      </c>
      <c r="AM50" s="45">
        <f>'6 мес'!AM50+'3 кварт'!AM50</f>
        <v>0</v>
      </c>
      <c r="AN50" s="45">
        <f>'6 мес'!AN50+'3 кварт'!AN50</f>
        <v>0</v>
      </c>
      <c r="AO50" s="45">
        <f>'6 мес'!AO50+'3 кварт'!AO50</f>
        <v>1</v>
      </c>
      <c r="AP50" s="45">
        <f>'6 мес'!AP50+'3 кварт'!AP50</f>
        <v>4.8380000000000001</v>
      </c>
      <c r="AQ50" s="45">
        <f>'6 мес'!AQ50+'3 кварт'!AQ50</f>
        <v>15</v>
      </c>
      <c r="AR50" s="45">
        <f>'6 мес'!AR50+'3 кварт'!AR50</f>
        <v>22.635000000000002</v>
      </c>
      <c r="AS50" s="45">
        <f>'6 мес'!AS50+'3 кварт'!AS50</f>
        <v>0</v>
      </c>
      <c r="AT50" s="45">
        <f>'6 мес'!AT50+'3 кварт'!AT50</f>
        <v>0</v>
      </c>
      <c r="AU50" s="45">
        <f>'6 мес'!AU50+'3 кварт'!AU50</f>
        <v>0</v>
      </c>
      <c r="AV50" s="45">
        <f>'6 мес'!AV50+'3 кварт'!AV50</f>
        <v>0</v>
      </c>
      <c r="AW50" s="45">
        <f>'6 мес'!AW50+'3 кварт'!AW50</f>
        <v>0</v>
      </c>
      <c r="AX50" s="45">
        <f>'6 мес'!AX50+'3 кварт'!AX50</f>
        <v>0</v>
      </c>
      <c r="AY50" s="45">
        <f>'6 мес'!AY50+'3 кварт'!AY50</f>
        <v>0</v>
      </c>
      <c r="AZ50" s="45">
        <f>'6 мес'!AZ50+'3 кварт'!AZ50</f>
        <v>0</v>
      </c>
      <c r="BA50" s="45">
        <f>'6 мес'!BA50+'3 кварт'!BA50</f>
        <v>0</v>
      </c>
      <c r="BB50" s="45">
        <f>'6 мес'!BB50+'3 кварт'!BB50</f>
        <v>0</v>
      </c>
      <c r="BC50" s="45">
        <f>'6 мес'!BC50+'3 кварт'!BC50</f>
        <v>0</v>
      </c>
      <c r="BD50" s="45">
        <f>'6 мес'!BD50+'3 кварт'!BD50</f>
        <v>0</v>
      </c>
      <c r="BE50" s="45">
        <f>'6 мес'!BE50+'3 кварт'!BE50</f>
        <v>232.28800000000001</v>
      </c>
      <c r="BF50" s="48">
        <f t="shared" si="1"/>
        <v>364.95600000000002</v>
      </c>
      <c r="BG50" s="61"/>
      <c r="BH50" s="17" t="e">
        <f t="shared" si="3"/>
        <v>#DIV/0!</v>
      </c>
      <c r="BI50" s="71">
        <v>17</v>
      </c>
      <c r="BJ50" s="16"/>
    </row>
    <row r="51" spans="1:88" ht="20.25" customHeight="1">
      <c r="A51" s="13">
        <v>45</v>
      </c>
      <c r="B51" s="14" t="s">
        <v>51</v>
      </c>
      <c r="C51" s="45">
        <f>'6 мес'!C51+'3 кварт'!C51</f>
        <v>6</v>
      </c>
      <c r="D51" s="45">
        <f>'6 мес'!D51+'3 кварт'!D51</f>
        <v>0.41</v>
      </c>
      <c r="E51" s="45">
        <f>'6 мес'!E51+'3 кварт'!E51</f>
        <v>0</v>
      </c>
      <c r="F51" s="45">
        <f>'6 мес'!F51+'3 кварт'!F51</f>
        <v>0</v>
      </c>
      <c r="G51" s="45">
        <f>'6 мес'!G51+'3 кварт'!G51</f>
        <v>12.5</v>
      </c>
      <c r="H51" s="45">
        <f>'6 мес'!H51+'3 кварт'!H51</f>
        <v>1.294</v>
      </c>
      <c r="I51" s="45">
        <f>'6 мес'!I51+'3 кварт'!I51</f>
        <v>0</v>
      </c>
      <c r="J51" s="45">
        <f>'6 мес'!J51+'3 кварт'!J51</f>
        <v>0</v>
      </c>
      <c r="K51" s="45">
        <f>'6 мес'!K51+'3 кварт'!K51</f>
        <v>4</v>
      </c>
      <c r="L51" s="45">
        <f>'6 мес'!L51+'3 кварт'!L51</f>
        <v>4.8520000000000003</v>
      </c>
      <c r="M51" s="45">
        <f>'6 мес'!M51+'3 кварт'!M51</f>
        <v>0</v>
      </c>
      <c r="N51" s="45">
        <f>'6 мес'!N51+'3 кварт'!N51</f>
        <v>0</v>
      </c>
      <c r="O51" s="45">
        <f>'6 мес'!O51+'3 кварт'!O51</f>
        <v>0</v>
      </c>
      <c r="P51" s="45">
        <f>'6 мес'!P51+'3 кварт'!P51</f>
        <v>0</v>
      </c>
      <c r="Q51" s="45">
        <f>'6 мес'!Q51+'3 кварт'!Q51</f>
        <v>0</v>
      </c>
      <c r="R51" s="45">
        <f>'6 мес'!R51+'3 кварт'!R51</f>
        <v>0</v>
      </c>
      <c r="S51" s="45">
        <f>'6 мес'!S51+'3 кварт'!S51</f>
        <v>0</v>
      </c>
      <c r="T51" s="45">
        <f>'6 мес'!T51+'3 кварт'!T51</f>
        <v>0</v>
      </c>
      <c r="U51" s="45">
        <f>'6 мес'!U51+'3 кварт'!U51</f>
        <v>0</v>
      </c>
      <c r="V51" s="45">
        <f>'6 мес'!V51+'3 кварт'!V51</f>
        <v>0</v>
      </c>
      <c r="W51" s="45">
        <f>'6 мес'!W51+'3 кварт'!W51</f>
        <v>5</v>
      </c>
      <c r="X51" s="45">
        <f>'6 мес'!X51+'3 кварт'!X51</f>
        <v>11.651</v>
      </c>
      <c r="Y51" s="45">
        <f>'6 мес'!Y51+'3 кварт'!Y51</f>
        <v>0</v>
      </c>
      <c r="Z51" s="45">
        <f>'6 мес'!Z51+'3 кварт'!Z51</f>
        <v>0</v>
      </c>
      <c r="AA51" s="45">
        <f>'6 мес'!AA51+'3 кварт'!AA51</f>
        <v>0</v>
      </c>
      <c r="AB51" s="45">
        <f>'6 мес'!AB51+'3 кварт'!AB51</f>
        <v>0</v>
      </c>
      <c r="AC51" s="45">
        <f>'6 мес'!AC51+'3 кварт'!AC51</f>
        <v>0</v>
      </c>
      <c r="AD51" s="45">
        <f>'6 мес'!AD51+'3 кварт'!AD51</f>
        <v>0</v>
      </c>
      <c r="AE51" s="45">
        <f>'6 мес'!AE51+'3 кварт'!AE51</f>
        <v>0</v>
      </c>
      <c r="AF51" s="45">
        <f>'6 мес'!AF51+'3 кварт'!AF51</f>
        <v>0</v>
      </c>
      <c r="AG51" s="45">
        <f>'6 мес'!AG51+'3 кварт'!AG51</f>
        <v>2</v>
      </c>
      <c r="AH51" s="45">
        <f>'6 мес'!AH51+'3 кварт'!AH51</f>
        <v>3.5880000000000001</v>
      </c>
      <c r="AI51" s="45">
        <f>'6 мес'!AI51+'3 кварт'!AI51</f>
        <v>3</v>
      </c>
      <c r="AJ51" s="45">
        <f>'6 мес'!AJ51+'3 кварт'!AJ51</f>
        <v>2.891</v>
      </c>
      <c r="AK51" s="45">
        <f>'6 мес'!AK51+'3 кварт'!AK51</f>
        <v>0</v>
      </c>
      <c r="AL51" s="45">
        <f>'6 мес'!AL51+'3 кварт'!AL51</f>
        <v>0</v>
      </c>
      <c r="AM51" s="45">
        <f>'6 мес'!AM51+'3 кварт'!AM51</f>
        <v>0</v>
      </c>
      <c r="AN51" s="45">
        <f>'6 мес'!AN51+'3 кварт'!AN51</f>
        <v>0</v>
      </c>
      <c r="AO51" s="45">
        <f>'6 мес'!AO51+'3 кварт'!AO51</f>
        <v>0</v>
      </c>
      <c r="AP51" s="45">
        <f>'6 мес'!AP51+'3 кварт'!AP51</f>
        <v>0</v>
      </c>
      <c r="AQ51" s="45">
        <f>'6 мес'!AQ51+'3 кварт'!AQ51</f>
        <v>7</v>
      </c>
      <c r="AR51" s="45">
        <f>'6 мес'!AR51+'3 кварт'!AR51</f>
        <v>14.552</v>
      </c>
      <c r="AS51" s="45">
        <f>'6 мес'!AS51+'3 кварт'!AS51</f>
        <v>0</v>
      </c>
      <c r="AT51" s="45">
        <f>'6 мес'!AT51+'3 кварт'!AT51</f>
        <v>0</v>
      </c>
      <c r="AU51" s="45">
        <f>'6 мес'!AU51+'3 кварт'!AU51</f>
        <v>0</v>
      </c>
      <c r="AV51" s="45">
        <f>'6 мес'!AV51+'3 кварт'!AV51</f>
        <v>0</v>
      </c>
      <c r="AW51" s="45">
        <f>'6 мес'!AW51+'3 кварт'!AW51</f>
        <v>1</v>
      </c>
      <c r="AX51" s="45">
        <f>'6 мес'!AX51+'3 кварт'!AX51</f>
        <v>1.6719999999999999</v>
      </c>
      <c r="AY51" s="45">
        <f>'6 мес'!AY51+'3 кварт'!AY51</f>
        <v>0</v>
      </c>
      <c r="AZ51" s="45">
        <f>'6 мес'!AZ51+'3 кварт'!AZ51</f>
        <v>0</v>
      </c>
      <c r="BA51" s="45">
        <f>'6 мес'!BA51+'3 кварт'!BA51</f>
        <v>0</v>
      </c>
      <c r="BB51" s="45">
        <f>'6 мес'!BB51+'3 кварт'!BB51</f>
        <v>0</v>
      </c>
      <c r="BC51" s="45">
        <f>'6 мес'!BC51+'3 кварт'!BC51</f>
        <v>0</v>
      </c>
      <c r="BD51" s="45">
        <f>'6 мес'!BD51+'3 кварт'!BD51</f>
        <v>0</v>
      </c>
      <c r="BE51" s="45">
        <f>'6 мес'!BE51+'3 кварт'!BE51</f>
        <v>3.9430000000000001</v>
      </c>
      <c r="BF51" s="48">
        <f t="shared" si="1"/>
        <v>44.852999999999994</v>
      </c>
      <c r="BG51" s="61"/>
      <c r="BH51" s="17" t="e">
        <f t="shared" si="3"/>
        <v>#DIV/0!</v>
      </c>
      <c r="BI51" s="71">
        <v>20</v>
      </c>
      <c r="BJ51" s="16"/>
    </row>
    <row r="52" spans="1:88" s="26" customFormat="1" ht="20.25" customHeight="1" thickBot="1">
      <c r="A52" s="19"/>
      <c r="B52" s="62" t="s">
        <v>42</v>
      </c>
      <c r="C52" s="47">
        <f>SUM(C33:C51)</f>
        <v>40.989999999999995</v>
      </c>
      <c r="D52" s="47">
        <f t="shared" ref="D52:Q52" si="4">SUM(D33:D51)</f>
        <v>9.411999999999999</v>
      </c>
      <c r="E52" s="47">
        <f t="shared" si="4"/>
        <v>0</v>
      </c>
      <c r="F52" s="47">
        <f t="shared" si="4"/>
        <v>0</v>
      </c>
      <c r="G52" s="47">
        <f t="shared" si="4"/>
        <v>285.26</v>
      </c>
      <c r="H52" s="47">
        <f t="shared" si="4"/>
        <v>54.265000000000001</v>
      </c>
      <c r="I52" s="47">
        <f t="shared" si="4"/>
        <v>5</v>
      </c>
      <c r="J52" s="47">
        <f t="shared" si="4"/>
        <v>522.94899999999996</v>
      </c>
      <c r="K52" s="47">
        <f t="shared" si="4"/>
        <v>25</v>
      </c>
      <c r="L52" s="47">
        <f t="shared" si="4"/>
        <v>13.452999999999999</v>
      </c>
      <c r="M52" s="47">
        <f t="shared" si="4"/>
        <v>0</v>
      </c>
      <c r="N52" s="47">
        <f t="shared" si="4"/>
        <v>0</v>
      </c>
      <c r="O52" s="47">
        <f t="shared" si="4"/>
        <v>1</v>
      </c>
      <c r="P52" s="47">
        <f t="shared" si="4"/>
        <v>10.135999999999999</v>
      </c>
      <c r="Q52" s="47">
        <f t="shared" si="4"/>
        <v>213.39999999999998</v>
      </c>
      <c r="R52" s="47">
        <f>SUM(R33:R51)</f>
        <v>297.18200000000002</v>
      </c>
      <c r="S52" s="47">
        <f t="shared" ref="S52:BE52" si="5">SUM(S33:S51)</f>
        <v>20</v>
      </c>
      <c r="T52" s="47">
        <f t="shared" si="5"/>
        <v>15.693000000000001</v>
      </c>
      <c r="U52" s="47">
        <f t="shared" si="5"/>
        <v>1</v>
      </c>
      <c r="V52" s="47">
        <f t="shared" si="5"/>
        <v>17.315000000000001</v>
      </c>
      <c r="W52" s="47">
        <f t="shared" si="5"/>
        <v>92</v>
      </c>
      <c r="X52" s="47">
        <f t="shared" si="5"/>
        <v>158.25500000000002</v>
      </c>
      <c r="Y52" s="47">
        <f t="shared" si="5"/>
        <v>25</v>
      </c>
      <c r="Z52" s="47">
        <f t="shared" si="5"/>
        <v>49.29</v>
      </c>
      <c r="AA52" s="47">
        <f t="shared" si="5"/>
        <v>7</v>
      </c>
      <c r="AB52" s="47">
        <f t="shared" si="5"/>
        <v>11.555999999999999</v>
      </c>
      <c r="AC52" s="47">
        <f t="shared" si="5"/>
        <v>0</v>
      </c>
      <c r="AD52" s="47">
        <f t="shared" si="5"/>
        <v>0</v>
      </c>
      <c r="AE52" s="47">
        <f t="shared" si="5"/>
        <v>5</v>
      </c>
      <c r="AF52" s="47">
        <f t="shared" si="5"/>
        <v>88.318000000000012</v>
      </c>
      <c r="AG52" s="47">
        <f t="shared" si="5"/>
        <v>88.25</v>
      </c>
      <c r="AH52" s="47">
        <f t="shared" si="5"/>
        <v>224.65</v>
      </c>
      <c r="AI52" s="47">
        <f t="shared" si="5"/>
        <v>8</v>
      </c>
      <c r="AJ52" s="47">
        <f t="shared" si="5"/>
        <v>10.653</v>
      </c>
      <c r="AK52" s="47">
        <f t="shared" si="5"/>
        <v>32.5</v>
      </c>
      <c r="AL52" s="47">
        <f t="shared" si="5"/>
        <v>46.286000000000001</v>
      </c>
      <c r="AM52" s="47">
        <f t="shared" si="5"/>
        <v>13</v>
      </c>
      <c r="AN52" s="47">
        <f t="shared" si="5"/>
        <v>13.114000000000001</v>
      </c>
      <c r="AO52" s="47">
        <f t="shared" si="5"/>
        <v>1</v>
      </c>
      <c r="AP52" s="47">
        <f t="shared" si="5"/>
        <v>4.8380000000000001</v>
      </c>
      <c r="AQ52" s="47">
        <f t="shared" si="5"/>
        <v>447</v>
      </c>
      <c r="AR52" s="47">
        <f t="shared" si="5"/>
        <v>566.00799999999992</v>
      </c>
      <c r="AS52" s="47">
        <f t="shared" si="5"/>
        <v>0</v>
      </c>
      <c r="AT52" s="47">
        <f t="shared" si="5"/>
        <v>0</v>
      </c>
      <c r="AU52" s="47">
        <f t="shared" si="5"/>
        <v>88.41</v>
      </c>
      <c r="AV52" s="47">
        <f t="shared" si="5"/>
        <v>21.974</v>
      </c>
      <c r="AW52" s="47">
        <f t="shared" si="5"/>
        <v>162</v>
      </c>
      <c r="AX52" s="47">
        <f t="shared" si="5"/>
        <v>125.33599999999998</v>
      </c>
      <c r="AY52" s="47">
        <f t="shared" si="5"/>
        <v>3</v>
      </c>
      <c r="AZ52" s="47">
        <f t="shared" si="5"/>
        <v>5.024</v>
      </c>
      <c r="BA52" s="47">
        <f t="shared" si="5"/>
        <v>0</v>
      </c>
      <c r="BB52" s="47">
        <f t="shared" si="5"/>
        <v>0</v>
      </c>
      <c r="BC52" s="47">
        <f t="shared" si="5"/>
        <v>0</v>
      </c>
      <c r="BD52" s="47">
        <f t="shared" si="5"/>
        <v>0</v>
      </c>
      <c r="BE52" s="47">
        <f t="shared" si="5"/>
        <v>875.04499999999996</v>
      </c>
      <c r="BF52" s="49">
        <f>SUM(BF33:BF51)</f>
        <v>3140.7520000000004</v>
      </c>
      <c r="BG52" s="57">
        <f>SUM(BG33:BG51)</f>
        <v>0</v>
      </c>
      <c r="BH52" s="17" t="e">
        <f t="shared" si="3"/>
        <v>#DIV/0!</v>
      </c>
      <c r="BI52" s="71"/>
      <c r="BJ52" s="16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</row>
    <row r="53" spans="1:88" s="9" customFormat="1" ht="61.5" customHeight="1">
      <c r="A53" s="7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100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 t="s">
        <v>98</v>
      </c>
      <c r="BD53" s="175"/>
      <c r="BE53" s="5" t="s">
        <v>59</v>
      </c>
      <c r="BF53" s="6" t="s">
        <v>60</v>
      </c>
      <c r="BG53" s="7" t="s">
        <v>207</v>
      </c>
      <c r="BH53" s="7" t="s">
        <v>96</v>
      </c>
      <c r="BI53" s="67" t="s">
        <v>62</v>
      </c>
      <c r="BJ53" s="8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</row>
    <row r="54" spans="1:88" s="9" customFormat="1" ht="20.25" customHeight="1" thickBot="1">
      <c r="A54" s="7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8"/>
      <c r="BJ54" s="68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</row>
    <row r="55" spans="1:88" ht="20.25" customHeight="1">
      <c r="A55" s="14">
        <v>1</v>
      </c>
      <c r="B55" s="14" t="s">
        <v>133</v>
      </c>
      <c r="C55" s="53">
        <f>'6 мес'!C55+'3 кварт'!C55</f>
        <v>1.2</v>
      </c>
      <c r="D55" s="53">
        <f>'6 мес'!D55+'3 кварт'!D55</f>
        <v>0.65900000000000003</v>
      </c>
      <c r="E55" s="53">
        <f>'6 мес'!E55+'3 кварт'!E55</f>
        <v>0</v>
      </c>
      <c r="F55" s="53">
        <f>'6 мес'!F55+'3 кварт'!F55</f>
        <v>0</v>
      </c>
      <c r="G55" s="53">
        <f>'6 мес'!G55+'3 кварт'!G55</f>
        <v>24</v>
      </c>
      <c r="H55" s="53">
        <f>'6 мес'!H55+'3 кварт'!H55</f>
        <v>2.4540000000000002</v>
      </c>
      <c r="I55" s="53">
        <f>'6 мес'!I55+'3 кварт'!I55</f>
        <v>1</v>
      </c>
      <c r="J55" s="53">
        <f>'6 мес'!J55+'3 кварт'!J55</f>
        <v>289.39</v>
      </c>
      <c r="K55" s="53">
        <f>'6 мес'!K55+'3 кварт'!K55</f>
        <v>0</v>
      </c>
      <c r="L55" s="53">
        <f>'6 мес'!L55+'3 кварт'!L55</f>
        <v>0</v>
      </c>
      <c r="M55" s="53">
        <f>'6 мес'!M55+'3 кварт'!M55</f>
        <v>0</v>
      </c>
      <c r="N55" s="53">
        <f>'6 мес'!N55+'3 кварт'!N55</f>
        <v>0</v>
      </c>
      <c r="O55" s="53">
        <f>'6 мес'!O55+'3 кварт'!O55</f>
        <v>1</v>
      </c>
      <c r="P55" s="53">
        <f>'6 мес'!P55+'3 кварт'!P55</f>
        <v>2.2799999999999998</v>
      </c>
      <c r="Q55" s="53">
        <f>'6 мес'!Q55+'3 кварт'!Q55</f>
        <v>0</v>
      </c>
      <c r="R55" s="53">
        <f>'6 мес'!R55+'3 кварт'!R55</f>
        <v>0</v>
      </c>
      <c r="S55" s="53">
        <f>'6 мес'!S55+'3 кварт'!S55</f>
        <v>4</v>
      </c>
      <c r="T55" s="53">
        <f>'6 мес'!T55+'3 кварт'!T55</f>
        <v>3.222</v>
      </c>
      <c r="U55" s="53">
        <f>'6 мес'!U55+'3 кварт'!U55</f>
        <v>0</v>
      </c>
      <c r="V55" s="53">
        <f>'6 мес'!V55+'3 кварт'!V55</f>
        <v>0</v>
      </c>
      <c r="W55" s="53">
        <f>'6 мес'!W55+'3 кварт'!W55</f>
        <v>0</v>
      </c>
      <c r="X55" s="53">
        <f>'6 мес'!X55+'3 кварт'!X55</f>
        <v>0</v>
      </c>
      <c r="Y55" s="53">
        <f>'6 мес'!Y55+'3 кварт'!Y55</f>
        <v>0</v>
      </c>
      <c r="Z55" s="53">
        <f>'6 мес'!Z55+'3 кварт'!Z55</f>
        <v>0</v>
      </c>
      <c r="AA55" s="53">
        <f>'6 мес'!AA55+'3 кварт'!AA55</f>
        <v>0</v>
      </c>
      <c r="AB55" s="53">
        <f>'6 мес'!AB55+'3 кварт'!AB55</f>
        <v>0</v>
      </c>
      <c r="AC55" s="53">
        <f>'6 мес'!AC55+'3 кварт'!AC55</f>
        <v>1</v>
      </c>
      <c r="AD55" s="53">
        <f>'6 мес'!AD55+'3 кварт'!AD55</f>
        <v>0.50800000000000001</v>
      </c>
      <c r="AE55" s="53">
        <f>'6 мес'!AE55+'3 кварт'!AE55</f>
        <v>0</v>
      </c>
      <c r="AF55" s="53">
        <f>'6 мес'!AF55+'3 кварт'!AF55</f>
        <v>0</v>
      </c>
      <c r="AG55" s="53">
        <f>'6 мес'!AG55+'3 кварт'!AG55</f>
        <v>0</v>
      </c>
      <c r="AH55" s="53">
        <f>'6 мес'!AH55+'3 кварт'!AH55</f>
        <v>0</v>
      </c>
      <c r="AI55" s="53">
        <f>'6 мес'!AI55+'3 кварт'!AI55</f>
        <v>0</v>
      </c>
      <c r="AJ55" s="53">
        <f>'6 мес'!AJ55+'3 кварт'!AJ55</f>
        <v>0</v>
      </c>
      <c r="AK55" s="53">
        <f>'6 мес'!AK55+'3 кварт'!AK55</f>
        <v>18</v>
      </c>
      <c r="AL55" s="53">
        <f>'6 мес'!AL55+'3 кварт'!AL55</f>
        <v>24.137999999999998</v>
      </c>
      <c r="AM55" s="53">
        <f>'6 мес'!AM55+'3 кварт'!AM55</f>
        <v>11.56</v>
      </c>
      <c r="AN55" s="53">
        <f>'6 мес'!AN55+'3 кварт'!AN55</f>
        <v>15.557</v>
      </c>
      <c r="AO55" s="53">
        <f>'6 мес'!AO55+'3 кварт'!AO55</f>
        <v>0</v>
      </c>
      <c r="AP55" s="53">
        <f>'6 мес'!AP55+'3 кварт'!AP55</f>
        <v>0</v>
      </c>
      <c r="AQ55" s="53">
        <f>'6 мес'!AQ55+'3 кварт'!AQ55</f>
        <v>33</v>
      </c>
      <c r="AR55" s="53">
        <f>'6 мес'!AR55+'3 кварт'!AR55</f>
        <v>40.171999999999997</v>
      </c>
      <c r="AS55" s="53">
        <f>'6 мес'!AS55+'3 кварт'!AS55</f>
        <v>0</v>
      </c>
      <c r="AT55" s="53">
        <f>'6 мес'!AT55+'3 кварт'!AT55</f>
        <v>0</v>
      </c>
      <c r="AU55" s="53">
        <f>'6 мес'!AU55+'3 кварт'!AU55</f>
        <v>0</v>
      </c>
      <c r="AV55" s="53">
        <f>'6 мес'!AV55+'3 кварт'!AV55</f>
        <v>0</v>
      </c>
      <c r="AW55" s="53">
        <f>'6 мес'!AW55+'3 кварт'!AW55</f>
        <v>33</v>
      </c>
      <c r="AX55" s="53">
        <f>'6 мес'!AX55+'3 кварт'!AX55</f>
        <v>23.448</v>
      </c>
      <c r="AY55" s="53">
        <f>'6 мес'!AY55+'3 кварт'!AY55</f>
        <v>0</v>
      </c>
      <c r="AZ55" s="53">
        <f>'6 мес'!AZ55+'3 кварт'!AZ55</f>
        <v>0</v>
      </c>
      <c r="BA55" s="53">
        <f>'6 мес'!BA55+'3 кварт'!BA55</f>
        <v>0</v>
      </c>
      <c r="BB55" s="53">
        <f>'6 мес'!BB55+'3 кварт'!BB55</f>
        <v>0</v>
      </c>
      <c r="BC55" s="53">
        <f>'6 мес'!BC55+'3 кварт'!BC55</f>
        <v>0</v>
      </c>
      <c r="BD55" s="53">
        <f>'6 мес'!BD55+'3 кварт'!BD55</f>
        <v>0</v>
      </c>
      <c r="BE55" s="53">
        <f>'6 мес'!BE55+'3 кварт'!BE55</f>
        <v>28.365999999999996</v>
      </c>
      <c r="BF55" s="54">
        <f t="shared" si="1"/>
        <v>430.19399999999985</v>
      </c>
      <c r="BG55" s="83"/>
      <c r="BH55" s="17" t="e">
        <f t="shared" ref="BH55:BH81" si="6">BF55*100/BG55</f>
        <v>#DIV/0!</v>
      </c>
      <c r="BI55" s="72">
        <v>15</v>
      </c>
      <c r="BJ55" s="68"/>
    </row>
    <row r="56" spans="1:88" ht="20.25" customHeight="1">
      <c r="A56" s="14">
        <v>2</v>
      </c>
      <c r="B56" s="14" t="s">
        <v>134</v>
      </c>
      <c r="C56" s="53">
        <f>'6 мес'!C56+'3 кварт'!C56</f>
        <v>3</v>
      </c>
      <c r="D56" s="53">
        <f>'6 мес'!D56+'3 кварт'!D56</f>
        <v>1.6479999999999999</v>
      </c>
      <c r="E56" s="53">
        <f>'6 мес'!E56+'3 кварт'!E56</f>
        <v>0</v>
      </c>
      <c r="F56" s="53">
        <f>'6 мес'!F56+'3 кварт'!F56</f>
        <v>0</v>
      </c>
      <c r="G56" s="53">
        <f>'6 мес'!G56+'3 кварт'!G56</f>
        <v>48</v>
      </c>
      <c r="H56" s="53">
        <f>'6 мес'!H56+'3 кварт'!H56</f>
        <v>4.9080000000000004</v>
      </c>
      <c r="I56" s="53">
        <f>'6 мес'!I56+'3 кварт'!I56</f>
        <v>1</v>
      </c>
      <c r="J56" s="53">
        <f>'6 мес'!J56+'3 кварт'!J56</f>
        <v>166.32400000000001</v>
      </c>
      <c r="K56" s="53">
        <f>'6 мес'!K56+'3 кварт'!K56</f>
        <v>0</v>
      </c>
      <c r="L56" s="53">
        <f>'6 мес'!L56+'3 кварт'!L56</f>
        <v>0</v>
      </c>
      <c r="M56" s="53">
        <f>'6 мес'!M56+'3 кварт'!M56</f>
        <v>0</v>
      </c>
      <c r="N56" s="53">
        <f>'6 мес'!N56+'3 кварт'!N56</f>
        <v>0</v>
      </c>
      <c r="O56" s="53">
        <f>'6 мес'!O56+'3 кварт'!O56</f>
        <v>0</v>
      </c>
      <c r="P56" s="53">
        <f>'6 мес'!P56+'3 кварт'!P56</f>
        <v>0</v>
      </c>
      <c r="Q56" s="53">
        <f>'6 мес'!Q56+'3 кварт'!Q56</f>
        <v>0</v>
      </c>
      <c r="R56" s="53">
        <f>'6 мес'!R56+'3 кварт'!R56</f>
        <v>0</v>
      </c>
      <c r="S56" s="53">
        <f>'6 мес'!S56+'3 кварт'!S56</f>
        <v>5</v>
      </c>
      <c r="T56" s="53">
        <f>'6 мес'!T56+'3 кварт'!T56</f>
        <v>8.2089999999999996</v>
      </c>
      <c r="U56" s="53">
        <f>'6 мес'!U56+'3 кварт'!U56</f>
        <v>0</v>
      </c>
      <c r="V56" s="53">
        <f>'6 мес'!V56+'3 кварт'!V56</f>
        <v>0</v>
      </c>
      <c r="W56" s="53">
        <f>'6 мес'!W56+'3 кварт'!W56</f>
        <v>5</v>
      </c>
      <c r="X56" s="53">
        <f>'6 мес'!X56+'3 кварт'!X56</f>
        <v>10.555</v>
      </c>
      <c r="Y56" s="53">
        <f>'6 мес'!Y56+'3 кварт'!Y56</f>
        <v>0</v>
      </c>
      <c r="Z56" s="53">
        <f>'6 мес'!Z56+'3 кварт'!Z56</f>
        <v>0</v>
      </c>
      <c r="AA56" s="53">
        <f>'6 мес'!AA56+'3 кварт'!AA56</f>
        <v>8</v>
      </c>
      <c r="AB56" s="53">
        <f>'6 мес'!AB56+'3 кварт'!AB56</f>
        <v>1.478</v>
      </c>
      <c r="AC56" s="53">
        <f>'6 мес'!AC56+'3 кварт'!AC56</f>
        <v>5</v>
      </c>
      <c r="AD56" s="53">
        <f>'6 мес'!AD56+'3 кварт'!AD56</f>
        <v>0.16</v>
      </c>
      <c r="AE56" s="53">
        <f>'6 мес'!AE56+'3 кварт'!AE56</f>
        <v>2</v>
      </c>
      <c r="AF56" s="53">
        <f>'6 мес'!AF56+'3 кварт'!AF56</f>
        <v>102.35000000000001</v>
      </c>
      <c r="AG56" s="53">
        <f>'6 мес'!AG56+'3 кварт'!AG56</f>
        <v>0</v>
      </c>
      <c r="AH56" s="53">
        <f>'6 мес'!AH56+'3 кварт'!AH56</f>
        <v>0</v>
      </c>
      <c r="AI56" s="53">
        <f>'6 мес'!AI56+'3 кварт'!AI56</f>
        <v>0</v>
      </c>
      <c r="AJ56" s="53">
        <f>'6 мес'!AJ56+'3 кварт'!AJ56</f>
        <v>0</v>
      </c>
      <c r="AK56" s="53">
        <f>'6 мес'!AK56+'3 кварт'!AK56</f>
        <v>15</v>
      </c>
      <c r="AL56" s="53">
        <f>'6 мес'!AL56+'3 кварт'!AL56</f>
        <v>14.103</v>
      </c>
      <c r="AM56" s="53">
        <f>'6 мес'!AM56+'3 кварт'!AM56</f>
        <v>10.5</v>
      </c>
      <c r="AN56" s="53">
        <f>'6 мес'!AN56+'3 кварт'!AN56</f>
        <v>20.056000000000001</v>
      </c>
      <c r="AO56" s="53">
        <f>'6 мес'!AO56+'3 кварт'!AO56</f>
        <v>0</v>
      </c>
      <c r="AP56" s="53">
        <f>'6 мес'!AP56+'3 кварт'!AP56</f>
        <v>0</v>
      </c>
      <c r="AQ56" s="53">
        <f>'6 мес'!AQ56+'3 кварт'!AQ56</f>
        <v>53</v>
      </c>
      <c r="AR56" s="53">
        <f>'6 мес'!AR56+'3 кварт'!AR56</f>
        <v>67.91</v>
      </c>
      <c r="AS56" s="53">
        <f>'6 мес'!AS56+'3 кварт'!AS56</f>
        <v>0</v>
      </c>
      <c r="AT56" s="53">
        <f>'6 мес'!AT56+'3 кварт'!AT56</f>
        <v>0</v>
      </c>
      <c r="AU56" s="53">
        <f>'6 мес'!AU56+'3 кварт'!AU56</f>
        <v>9.8000000000000007</v>
      </c>
      <c r="AV56" s="53">
        <f>'6 мес'!AV56+'3 кварт'!AV56</f>
        <v>0.96199999999999997</v>
      </c>
      <c r="AW56" s="53">
        <f>'6 мес'!AW56+'3 кварт'!AW56</f>
        <v>23</v>
      </c>
      <c r="AX56" s="53">
        <f>'6 мес'!AX56+'3 кварт'!AX56</f>
        <v>16.190999999999999</v>
      </c>
      <c r="AY56" s="53">
        <f>'6 мес'!AY56+'3 кварт'!AY56</f>
        <v>0</v>
      </c>
      <c r="AZ56" s="53">
        <f>'6 мес'!AZ56+'3 кварт'!AZ56</f>
        <v>0</v>
      </c>
      <c r="BA56" s="53">
        <f>'6 мес'!BA56+'3 кварт'!BA56</f>
        <v>0</v>
      </c>
      <c r="BB56" s="53">
        <f>'6 мес'!BB56+'3 кварт'!BB56</f>
        <v>0</v>
      </c>
      <c r="BC56" s="53">
        <f>'6 мес'!BC56+'3 кварт'!BC56</f>
        <v>0</v>
      </c>
      <c r="BD56" s="53">
        <f>'6 мес'!BD56+'3 кварт'!BD56</f>
        <v>0</v>
      </c>
      <c r="BE56" s="53">
        <f>'6 мес'!BE56+'3 кварт'!BE56</f>
        <v>7.6980000000000004</v>
      </c>
      <c r="BF56" s="54">
        <f t="shared" si="1"/>
        <v>422.55199999999996</v>
      </c>
      <c r="BG56" s="83"/>
      <c r="BH56" s="17" t="e">
        <f t="shared" si="6"/>
        <v>#DIV/0!</v>
      </c>
      <c r="BI56" s="71" t="s">
        <v>76</v>
      </c>
      <c r="BJ56" s="16"/>
    </row>
    <row r="57" spans="1:88" ht="20.25" customHeight="1">
      <c r="A57" s="14">
        <v>3</v>
      </c>
      <c r="B57" s="14" t="s">
        <v>135</v>
      </c>
      <c r="C57" s="53">
        <f>'6 мес'!C57+'3 кварт'!C57</f>
        <v>0.4</v>
      </c>
      <c r="D57" s="53">
        <f>'6 мес'!D57+'3 кварт'!D57</f>
        <v>0.22</v>
      </c>
      <c r="E57" s="53">
        <f>'6 мес'!E57+'3 кварт'!E57</f>
        <v>0</v>
      </c>
      <c r="F57" s="53">
        <f>'6 мес'!F57+'3 кварт'!F57</f>
        <v>0</v>
      </c>
      <c r="G57" s="53">
        <f>'6 мес'!G57+'3 кварт'!G57</f>
        <v>18</v>
      </c>
      <c r="H57" s="53">
        <f>'6 мес'!H57+'3 кварт'!H57</f>
        <v>1.861</v>
      </c>
      <c r="I57" s="53">
        <f>'6 мес'!I57+'3 кварт'!I57</f>
        <v>1</v>
      </c>
      <c r="J57" s="53">
        <f>'6 мес'!J57+'3 кварт'!J57</f>
        <v>333.92700000000002</v>
      </c>
      <c r="K57" s="53">
        <f>'6 мес'!K57+'3 кварт'!K57</f>
        <v>0</v>
      </c>
      <c r="L57" s="53">
        <f>'6 мес'!L57+'3 кварт'!L57</f>
        <v>0</v>
      </c>
      <c r="M57" s="53">
        <f>'6 мес'!M57+'3 кварт'!M57</f>
        <v>0</v>
      </c>
      <c r="N57" s="53">
        <f>'6 мес'!N57+'3 кварт'!N57</f>
        <v>0</v>
      </c>
      <c r="O57" s="53">
        <f>'6 мес'!O57+'3 кварт'!O57</f>
        <v>2</v>
      </c>
      <c r="P57" s="53">
        <f>'6 мес'!P57+'3 кварт'!P57</f>
        <v>2.3450000000000002</v>
      </c>
      <c r="Q57" s="53">
        <f>'6 мес'!Q57+'3 кварт'!Q57</f>
        <v>0</v>
      </c>
      <c r="R57" s="53">
        <f>'6 мес'!R57+'3 кварт'!R57</f>
        <v>0</v>
      </c>
      <c r="S57" s="53">
        <f>'6 мес'!S57+'3 кварт'!S57</f>
        <v>8</v>
      </c>
      <c r="T57" s="53">
        <f>'6 мес'!T57+'3 кварт'!T57</f>
        <v>17.407</v>
      </c>
      <c r="U57" s="53">
        <f>'6 мес'!U57+'3 кварт'!U57</f>
        <v>0</v>
      </c>
      <c r="V57" s="53">
        <f>'6 мес'!V57+'3 кварт'!V57</f>
        <v>0</v>
      </c>
      <c r="W57" s="53">
        <f>'6 мес'!W57+'3 кварт'!W57</f>
        <v>2</v>
      </c>
      <c r="X57" s="53">
        <f>'6 мес'!X57+'3 кварт'!X57</f>
        <v>5.28</v>
      </c>
      <c r="Y57" s="53">
        <f>'6 мес'!Y57+'3 кварт'!Y57</f>
        <v>0</v>
      </c>
      <c r="Z57" s="53">
        <f>'6 мес'!Z57+'3 кварт'!Z57</f>
        <v>0</v>
      </c>
      <c r="AA57" s="53">
        <f>'6 мес'!AA57+'3 кварт'!AA57</f>
        <v>0.7</v>
      </c>
      <c r="AB57" s="53">
        <f>'6 мес'!AB57+'3 кварт'!AB57</f>
        <v>0.61199999999999999</v>
      </c>
      <c r="AC57" s="53">
        <f>'6 мес'!AC57+'3 кварт'!AC57</f>
        <v>15</v>
      </c>
      <c r="AD57" s="53">
        <f>'6 мес'!AD57+'3 кварт'!AD57</f>
        <v>4.8789999999999996</v>
      </c>
      <c r="AE57" s="53">
        <f>'6 мес'!AE57+'3 кварт'!AE57</f>
        <v>0</v>
      </c>
      <c r="AF57" s="53">
        <f>'6 мес'!AF57+'3 кварт'!AF57</f>
        <v>0</v>
      </c>
      <c r="AG57" s="53">
        <f>'6 мес'!AG57+'3 кварт'!AG57</f>
        <v>0</v>
      </c>
      <c r="AH57" s="53">
        <f>'6 мес'!AH57+'3 кварт'!AH57</f>
        <v>0</v>
      </c>
      <c r="AI57" s="53">
        <f>'6 мес'!AI57+'3 кварт'!AI57</f>
        <v>0</v>
      </c>
      <c r="AJ57" s="53">
        <f>'6 мес'!AJ57+'3 кварт'!AJ57</f>
        <v>0</v>
      </c>
      <c r="AK57" s="53">
        <f>'6 мес'!AK57+'3 кварт'!AK57</f>
        <v>0</v>
      </c>
      <c r="AL57" s="53">
        <f>'6 мес'!AL57+'3 кварт'!AL57</f>
        <v>0</v>
      </c>
      <c r="AM57" s="53">
        <f>'6 мес'!AM57+'3 кварт'!AM57</f>
        <v>10.5</v>
      </c>
      <c r="AN57" s="53">
        <f>'6 мес'!AN57+'3 кварт'!AN57</f>
        <v>17.288</v>
      </c>
      <c r="AO57" s="53">
        <f>'6 мес'!AO57+'3 кварт'!AO57</f>
        <v>1</v>
      </c>
      <c r="AP57" s="53">
        <f>'6 мес'!AP57+'3 кварт'!AP57</f>
        <v>4.7850000000000001</v>
      </c>
      <c r="AQ57" s="53">
        <f>'6 мес'!AQ57+'3 кварт'!AQ57</f>
        <v>30</v>
      </c>
      <c r="AR57" s="53">
        <f>'6 мес'!AR57+'3 кварт'!AR57</f>
        <v>38.468999999999994</v>
      </c>
      <c r="AS57" s="53">
        <f>'6 мес'!AS57+'3 кварт'!AS57</f>
        <v>0</v>
      </c>
      <c r="AT57" s="53">
        <f>'6 мес'!AT57+'3 кварт'!AT57</f>
        <v>0</v>
      </c>
      <c r="AU57" s="53">
        <f>'6 мес'!AU57+'3 кварт'!AU57</f>
        <v>1.97</v>
      </c>
      <c r="AV57" s="53">
        <f>'6 мес'!AV57+'3 кварт'!AV57</f>
        <v>0.19400000000000001</v>
      </c>
      <c r="AW57" s="53">
        <f>'6 мес'!AW57+'3 кварт'!AW57</f>
        <v>92</v>
      </c>
      <c r="AX57" s="53">
        <f>'6 мес'!AX57+'3 кварт'!AX57</f>
        <v>63.956999999999994</v>
      </c>
      <c r="AY57" s="53">
        <f>'6 мес'!AY57+'3 кварт'!AY57</f>
        <v>0</v>
      </c>
      <c r="AZ57" s="53">
        <f>'6 мес'!AZ57+'3 кварт'!AZ57</f>
        <v>0</v>
      </c>
      <c r="BA57" s="53">
        <f>'6 мес'!BA57+'3 кварт'!BA57</f>
        <v>0</v>
      </c>
      <c r="BB57" s="53">
        <f>'6 мес'!BB57+'3 кварт'!BB57</f>
        <v>0</v>
      </c>
      <c r="BC57" s="53">
        <f>'6 мес'!BC57+'3 кварт'!BC57</f>
        <v>0</v>
      </c>
      <c r="BD57" s="53">
        <f>'6 мес'!BD57+'3 кварт'!BD57</f>
        <v>0</v>
      </c>
      <c r="BE57" s="53">
        <f>'6 мес'!BE57+'3 кварт'!BE57</f>
        <v>33.396000000000001</v>
      </c>
      <c r="BF57" s="54">
        <f t="shared" si="1"/>
        <v>524.62000000000012</v>
      </c>
      <c r="BG57" s="83"/>
      <c r="BH57" s="17" t="e">
        <f t="shared" si="6"/>
        <v>#DIV/0!</v>
      </c>
      <c r="BI57" s="71" t="s">
        <v>77</v>
      </c>
      <c r="BJ57" s="16"/>
    </row>
    <row r="58" spans="1:88" ht="20.25" customHeight="1">
      <c r="A58" s="14">
        <v>4</v>
      </c>
      <c r="B58" s="14" t="s">
        <v>136</v>
      </c>
      <c r="C58" s="53">
        <f>'6 мес'!C58+'3 кварт'!C58</f>
        <v>0</v>
      </c>
      <c r="D58" s="53">
        <f>'6 мес'!D58+'3 кварт'!D58</f>
        <v>0</v>
      </c>
      <c r="E58" s="53">
        <f>'6 мес'!E58+'3 кварт'!E58</f>
        <v>0</v>
      </c>
      <c r="F58" s="53">
        <f>'6 мес'!F58+'3 кварт'!F58</f>
        <v>0</v>
      </c>
      <c r="G58" s="53">
        <f>'6 мес'!G58+'3 кварт'!G58</f>
        <v>0</v>
      </c>
      <c r="H58" s="53">
        <f>'6 мес'!H58+'3 кварт'!H58</f>
        <v>0</v>
      </c>
      <c r="I58" s="53">
        <f>'6 мес'!I58+'3 кварт'!I58</f>
        <v>0</v>
      </c>
      <c r="J58" s="53">
        <f>'6 мес'!J58+'3 кварт'!J58</f>
        <v>0</v>
      </c>
      <c r="K58" s="53">
        <f>'6 мес'!K58+'3 кварт'!K58</f>
        <v>0</v>
      </c>
      <c r="L58" s="53">
        <f>'6 мес'!L58+'3 кварт'!L58</f>
        <v>0</v>
      </c>
      <c r="M58" s="53">
        <f>'6 мес'!M58+'3 кварт'!M58</f>
        <v>0</v>
      </c>
      <c r="N58" s="53">
        <f>'6 мес'!N58+'3 кварт'!N58</f>
        <v>0</v>
      </c>
      <c r="O58" s="53">
        <f>'6 мес'!O58+'3 кварт'!O58</f>
        <v>1</v>
      </c>
      <c r="P58" s="53">
        <f>'6 мес'!P58+'3 кварт'!P58</f>
        <v>3.7130000000000001</v>
      </c>
      <c r="Q58" s="53">
        <f>'6 мес'!Q58+'3 кварт'!Q58</f>
        <v>0</v>
      </c>
      <c r="R58" s="53">
        <f>'6 мес'!R58+'3 кварт'!R58</f>
        <v>0</v>
      </c>
      <c r="S58" s="53">
        <f>'6 мес'!S58+'3 кварт'!S58</f>
        <v>0</v>
      </c>
      <c r="T58" s="53">
        <f>'6 мес'!T58+'3 кварт'!T58</f>
        <v>0</v>
      </c>
      <c r="U58" s="53">
        <f>'6 мес'!U58+'3 кварт'!U58</f>
        <v>0</v>
      </c>
      <c r="V58" s="53">
        <f>'6 мес'!V58+'3 кварт'!V58</f>
        <v>0</v>
      </c>
      <c r="W58" s="53">
        <f>'6 мес'!W58+'3 кварт'!W58</f>
        <v>0</v>
      </c>
      <c r="X58" s="53">
        <f>'6 мес'!X58+'3 кварт'!X58</f>
        <v>0</v>
      </c>
      <c r="Y58" s="53">
        <f>'6 мес'!Y58+'3 кварт'!Y58</f>
        <v>0</v>
      </c>
      <c r="Z58" s="53">
        <f>'6 мес'!Z58+'3 кварт'!Z58</f>
        <v>0</v>
      </c>
      <c r="AA58" s="53">
        <f>'6 мес'!AA58+'3 кварт'!AA58</f>
        <v>0</v>
      </c>
      <c r="AB58" s="53">
        <f>'6 мес'!AB58+'3 кварт'!AB58</f>
        <v>0</v>
      </c>
      <c r="AC58" s="53">
        <f>'6 мес'!AC58+'3 кварт'!AC58</f>
        <v>0</v>
      </c>
      <c r="AD58" s="53">
        <f>'6 мес'!AD58+'3 кварт'!AD58</f>
        <v>0</v>
      </c>
      <c r="AE58" s="53">
        <f>'6 мес'!AE58+'3 кварт'!AE58</f>
        <v>0</v>
      </c>
      <c r="AF58" s="53">
        <f>'6 мес'!AF58+'3 кварт'!AF58</f>
        <v>0</v>
      </c>
      <c r="AG58" s="53">
        <f>'6 мес'!AG58+'3 кварт'!AG58</f>
        <v>0</v>
      </c>
      <c r="AH58" s="53">
        <f>'6 мес'!AH58+'3 кварт'!AH58</f>
        <v>0</v>
      </c>
      <c r="AI58" s="53">
        <f>'6 мес'!AI58+'3 кварт'!AI58</f>
        <v>0</v>
      </c>
      <c r="AJ58" s="53">
        <f>'6 мес'!AJ58+'3 кварт'!AJ58</f>
        <v>0</v>
      </c>
      <c r="AK58" s="53">
        <f>'6 мес'!AK58+'3 кварт'!AK58</f>
        <v>0</v>
      </c>
      <c r="AL58" s="53">
        <f>'6 мес'!AL58+'3 кварт'!AL58</f>
        <v>0</v>
      </c>
      <c r="AM58" s="53">
        <f>'6 мес'!AM58+'3 кварт'!AM58</f>
        <v>0</v>
      </c>
      <c r="AN58" s="53">
        <f>'6 мес'!AN58+'3 кварт'!AN58</f>
        <v>0</v>
      </c>
      <c r="AO58" s="53">
        <f>'6 мес'!AO58+'3 кварт'!AO58</f>
        <v>0</v>
      </c>
      <c r="AP58" s="53">
        <f>'6 мес'!AP58+'3 кварт'!AP58</f>
        <v>0</v>
      </c>
      <c r="AQ58" s="53">
        <f>'6 мес'!AQ58+'3 кварт'!AQ58</f>
        <v>17</v>
      </c>
      <c r="AR58" s="53">
        <f>'6 мес'!AR58+'3 кварт'!AR58</f>
        <v>21.984000000000002</v>
      </c>
      <c r="AS58" s="53">
        <f>'6 мес'!AS58+'3 кварт'!AS58</f>
        <v>0</v>
      </c>
      <c r="AT58" s="53">
        <f>'6 мес'!AT58+'3 кварт'!AT58</f>
        <v>0</v>
      </c>
      <c r="AU58" s="53">
        <f>'6 мес'!AU58+'3 кварт'!AU58</f>
        <v>0</v>
      </c>
      <c r="AV58" s="53">
        <f>'6 мес'!AV58+'3 кварт'!AV58</f>
        <v>0</v>
      </c>
      <c r="AW58" s="53">
        <f>'6 мес'!AW58+'3 кварт'!AW58</f>
        <v>31</v>
      </c>
      <c r="AX58" s="53">
        <f>'6 мес'!AX58+'3 кварт'!AX58</f>
        <v>23.359000000000002</v>
      </c>
      <c r="AY58" s="53">
        <f>'6 мес'!AY58+'3 кварт'!AY58</f>
        <v>0</v>
      </c>
      <c r="AZ58" s="53">
        <f>'6 мес'!AZ58+'3 кварт'!AZ58</f>
        <v>0</v>
      </c>
      <c r="BA58" s="53">
        <f>'6 мес'!BA58+'3 кварт'!BA58</f>
        <v>0</v>
      </c>
      <c r="BB58" s="53">
        <f>'6 мес'!BB58+'3 кварт'!BB58</f>
        <v>0</v>
      </c>
      <c r="BC58" s="53">
        <f>'6 мес'!BC58+'3 кварт'!BC58</f>
        <v>0</v>
      </c>
      <c r="BD58" s="53">
        <f>'6 мес'!BD58+'3 кварт'!BD58</f>
        <v>0</v>
      </c>
      <c r="BE58" s="53">
        <f>'6 мес'!BE58+'3 кварт'!BE58</f>
        <v>6.7840000000000007</v>
      </c>
      <c r="BF58" s="55">
        <f t="shared" si="1"/>
        <v>55.84</v>
      </c>
      <c r="BG58" s="83"/>
      <c r="BH58" s="17" t="e">
        <f t="shared" si="6"/>
        <v>#DIV/0!</v>
      </c>
      <c r="BI58" s="71" t="s">
        <v>78</v>
      </c>
      <c r="BJ58" s="16"/>
    </row>
    <row r="59" spans="1:88" ht="20.25" customHeight="1">
      <c r="A59" s="14">
        <v>5</v>
      </c>
      <c r="B59" s="14" t="s">
        <v>137</v>
      </c>
      <c r="C59" s="53">
        <f>'6 мес'!C59+'3 кварт'!C59</f>
        <v>0</v>
      </c>
      <c r="D59" s="53">
        <f>'6 мес'!D59+'3 кварт'!D59</f>
        <v>0</v>
      </c>
      <c r="E59" s="53">
        <f>'6 мес'!E59+'3 кварт'!E59</f>
        <v>0</v>
      </c>
      <c r="F59" s="53">
        <f>'6 мес'!F59+'3 кварт'!F59</f>
        <v>0</v>
      </c>
      <c r="G59" s="53">
        <f>'6 мес'!G59+'3 кварт'!G59</f>
        <v>6</v>
      </c>
      <c r="H59" s="53">
        <f>'6 мес'!H59+'3 кварт'!H59</f>
        <v>0.62</v>
      </c>
      <c r="I59" s="53">
        <f>'6 мес'!I59+'3 кварт'!I59</f>
        <v>0</v>
      </c>
      <c r="J59" s="53">
        <f>'6 мес'!J59+'3 кварт'!J59</f>
        <v>0</v>
      </c>
      <c r="K59" s="53">
        <f>'6 мес'!K59+'3 кварт'!K59</f>
        <v>0</v>
      </c>
      <c r="L59" s="53">
        <f>'6 мес'!L59+'3 кварт'!L59</f>
        <v>0</v>
      </c>
      <c r="M59" s="53">
        <f>'6 мес'!M59+'3 кварт'!M59</f>
        <v>0</v>
      </c>
      <c r="N59" s="53">
        <f>'6 мес'!N59+'3 кварт'!N59</f>
        <v>0</v>
      </c>
      <c r="O59" s="53">
        <f>'6 мес'!O59+'3 кварт'!O59</f>
        <v>0</v>
      </c>
      <c r="P59" s="53">
        <f>'6 мес'!P59+'3 кварт'!P59</f>
        <v>0</v>
      </c>
      <c r="Q59" s="53">
        <f>'6 мес'!Q59+'3 кварт'!Q59</f>
        <v>0</v>
      </c>
      <c r="R59" s="53">
        <f>'6 мес'!R59+'3 кварт'!R59</f>
        <v>0</v>
      </c>
      <c r="S59" s="53">
        <f>'6 мес'!S59+'3 кварт'!S59</f>
        <v>0</v>
      </c>
      <c r="T59" s="53">
        <f>'6 мес'!T59+'3 кварт'!T59</f>
        <v>0</v>
      </c>
      <c r="U59" s="53">
        <f>'6 мес'!U59+'3 кварт'!U59</f>
        <v>0</v>
      </c>
      <c r="V59" s="53">
        <f>'6 мес'!V59+'3 кварт'!V59</f>
        <v>0</v>
      </c>
      <c r="W59" s="53">
        <f>'6 мес'!W59+'3 кварт'!W59</f>
        <v>0</v>
      </c>
      <c r="X59" s="53">
        <f>'6 мес'!X59+'3 кварт'!X59</f>
        <v>0</v>
      </c>
      <c r="Y59" s="53">
        <f>'6 мес'!Y59+'3 кварт'!Y59</f>
        <v>0</v>
      </c>
      <c r="Z59" s="53">
        <f>'6 мес'!Z59+'3 кварт'!Z59</f>
        <v>0</v>
      </c>
      <c r="AA59" s="53">
        <f>'6 мес'!AA59+'3 кварт'!AA59</f>
        <v>0</v>
      </c>
      <c r="AB59" s="53">
        <f>'6 мес'!AB59+'3 кварт'!AB59</f>
        <v>0</v>
      </c>
      <c r="AC59" s="53">
        <f>'6 мес'!AC59+'3 кварт'!AC59</f>
        <v>0</v>
      </c>
      <c r="AD59" s="53">
        <f>'6 мес'!AD59+'3 кварт'!AD59</f>
        <v>0</v>
      </c>
      <c r="AE59" s="53">
        <f>'6 мес'!AE59+'3 кварт'!AE59</f>
        <v>0</v>
      </c>
      <c r="AF59" s="53">
        <f>'6 мес'!AF59+'3 кварт'!AF59</f>
        <v>0</v>
      </c>
      <c r="AG59" s="53">
        <f>'6 мес'!AG59+'3 кварт'!AG59</f>
        <v>0</v>
      </c>
      <c r="AH59" s="53">
        <f>'6 мес'!AH59+'3 кварт'!AH59</f>
        <v>0</v>
      </c>
      <c r="AI59" s="53">
        <f>'6 мес'!AI59+'3 кварт'!AI59</f>
        <v>0</v>
      </c>
      <c r="AJ59" s="53">
        <f>'6 мес'!AJ59+'3 кварт'!AJ59</f>
        <v>0</v>
      </c>
      <c r="AK59" s="53">
        <f>'6 мес'!AK59+'3 кварт'!AK59</f>
        <v>0</v>
      </c>
      <c r="AL59" s="53">
        <f>'6 мес'!AL59+'3 кварт'!AL59</f>
        <v>0</v>
      </c>
      <c r="AM59" s="53">
        <f>'6 мес'!AM59+'3 кварт'!AM59</f>
        <v>5.75</v>
      </c>
      <c r="AN59" s="53">
        <f>'6 мес'!AN59+'3 кварт'!AN59</f>
        <v>6.5550000000000006</v>
      </c>
      <c r="AO59" s="53">
        <f>'6 мес'!AO59+'3 кварт'!AO59</f>
        <v>0</v>
      </c>
      <c r="AP59" s="53">
        <f>'6 мес'!AP59+'3 кварт'!AP59</f>
        <v>0</v>
      </c>
      <c r="AQ59" s="53">
        <f>'6 мес'!AQ59+'3 кварт'!AQ59</f>
        <v>8</v>
      </c>
      <c r="AR59" s="53">
        <f>'6 мес'!AR59+'3 кварт'!AR59</f>
        <v>13.784000000000001</v>
      </c>
      <c r="AS59" s="53">
        <f>'6 мес'!AS59+'3 кварт'!AS59</f>
        <v>0</v>
      </c>
      <c r="AT59" s="53">
        <f>'6 мес'!AT59+'3 кварт'!AT59</f>
        <v>0</v>
      </c>
      <c r="AU59" s="53">
        <f>'6 мес'!AU59+'3 кварт'!AU59</f>
        <v>0</v>
      </c>
      <c r="AV59" s="53">
        <f>'6 мес'!AV59+'3 кварт'!AV59</f>
        <v>0</v>
      </c>
      <c r="AW59" s="53">
        <f>'6 мес'!AW59+'3 кварт'!AW59</f>
        <v>2</v>
      </c>
      <c r="AX59" s="53">
        <f>'6 мес'!AX59+'3 кварт'!AX59</f>
        <v>0.748</v>
      </c>
      <c r="AY59" s="53">
        <f>'6 мес'!AY59+'3 кварт'!AY59</f>
        <v>0</v>
      </c>
      <c r="AZ59" s="53">
        <f>'6 мес'!AZ59+'3 кварт'!AZ59</f>
        <v>0</v>
      </c>
      <c r="BA59" s="53">
        <f>'6 мес'!BA59+'3 кварт'!BA59</f>
        <v>0</v>
      </c>
      <c r="BB59" s="53">
        <f>'6 мес'!BB59+'3 кварт'!BB59</f>
        <v>0</v>
      </c>
      <c r="BC59" s="53">
        <f>'6 мес'!BC59+'3 кварт'!BC59</f>
        <v>0</v>
      </c>
      <c r="BD59" s="53">
        <f>'6 мес'!BD59+'3 кварт'!BD59</f>
        <v>0</v>
      </c>
      <c r="BE59" s="53">
        <f>'6 мес'!BE59+'3 кварт'!BE59</f>
        <v>3.9740000000000002</v>
      </c>
      <c r="BF59" s="55">
        <f t="shared" si="1"/>
        <v>25.681000000000004</v>
      </c>
      <c r="BG59" s="83"/>
      <c r="BH59" s="17" t="e">
        <f t="shared" si="6"/>
        <v>#DIV/0!</v>
      </c>
      <c r="BI59" s="71" t="s">
        <v>79</v>
      </c>
      <c r="BJ59" s="16"/>
    </row>
    <row r="60" spans="1:88" ht="20.25" customHeight="1">
      <c r="A60" s="14">
        <v>6</v>
      </c>
      <c r="B60" s="14" t="s">
        <v>138</v>
      </c>
      <c r="C60" s="53">
        <f>'6 мес'!C60+'3 кварт'!C60</f>
        <v>0</v>
      </c>
      <c r="D60" s="53">
        <f>'6 мес'!D60+'3 кварт'!D60</f>
        <v>0</v>
      </c>
      <c r="E60" s="53">
        <f>'6 мес'!E60+'3 кварт'!E60</f>
        <v>0</v>
      </c>
      <c r="F60" s="53">
        <f>'6 мес'!F60+'3 кварт'!F60</f>
        <v>0</v>
      </c>
      <c r="G60" s="53">
        <f>'6 мес'!G60+'3 кварт'!G60</f>
        <v>0</v>
      </c>
      <c r="H60" s="53">
        <f>'6 мес'!H60+'3 кварт'!H60</f>
        <v>0</v>
      </c>
      <c r="I60" s="53">
        <f>'6 мес'!I60+'3 кварт'!I60</f>
        <v>0</v>
      </c>
      <c r="J60" s="53">
        <f>'6 мес'!J60+'3 кварт'!J60</f>
        <v>0</v>
      </c>
      <c r="K60" s="53">
        <f>'6 мес'!K60+'3 кварт'!K60</f>
        <v>0</v>
      </c>
      <c r="L60" s="53">
        <f>'6 мес'!L60+'3 кварт'!L60</f>
        <v>0</v>
      </c>
      <c r="M60" s="53">
        <f>'6 мес'!M60+'3 кварт'!M60</f>
        <v>0</v>
      </c>
      <c r="N60" s="53">
        <f>'6 мес'!N60+'3 кварт'!N60</f>
        <v>0</v>
      </c>
      <c r="O60" s="53">
        <f>'6 мес'!O60+'3 кварт'!O60</f>
        <v>0</v>
      </c>
      <c r="P60" s="53">
        <f>'6 мес'!P60+'3 кварт'!P60</f>
        <v>0</v>
      </c>
      <c r="Q60" s="53">
        <f>'6 мес'!Q60+'3 кварт'!Q60</f>
        <v>0</v>
      </c>
      <c r="R60" s="53">
        <f>'6 мес'!R60+'3 кварт'!R60</f>
        <v>0</v>
      </c>
      <c r="S60" s="53">
        <f>'6 мес'!S60+'3 кварт'!S60</f>
        <v>0</v>
      </c>
      <c r="T60" s="53">
        <f>'6 мес'!T60+'3 кварт'!T60</f>
        <v>0</v>
      </c>
      <c r="U60" s="53">
        <f>'6 мес'!U60+'3 кварт'!U60</f>
        <v>0</v>
      </c>
      <c r="V60" s="53">
        <f>'6 мес'!V60+'3 кварт'!V60</f>
        <v>0</v>
      </c>
      <c r="W60" s="53">
        <f>'6 мес'!W60+'3 кварт'!W60</f>
        <v>8</v>
      </c>
      <c r="X60" s="53">
        <f>'6 мес'!X60+'3 кварт'!X60</f>
        <v>18.082000000000001</v>
      </c>
      <c r="Y60" s="53">
        <f>'6 мес'!Y60+'3 кварт'!Y60</f>
        <v>0</v>
      </c>
      <c r="Z60" s="53">
        <f>'6 мес'!Z60+'3 кварт'!Z60</f>
        <v>0</v>
      </c>
      <c r="AA60" s="53">
        <f>'6 мес'!AA60+'3 кварт'!AA60</f>
        <v>0</v>
      </c>
      <c r="AB60" s="53">
        <f>'6 мес'!AB60+'3 кварт'!AB60</f>
        <v>0</v>
      </c>
      <c r="AC60" s="53">
        <f>'6 мес'!AC60+'3 кварт'!AC60</f>
        <v>3</v>
      </c>
      <c r="AD60" s="53">
        <f>'6 мес'!AD60+'3 кварт'!AD60</f>
        <v>0.20399999999999999</v>
      </c>
      <c r="AE60" s="53">
        <f>'6 мес'!AE60+'3 кварт'!AE60</f>
        <v>2</v>
      </c>
      <c r="AF60" s="53">
        <f>'6 мес'!AF60+'3 кварт'!AF60</f>
        <v>40.441000000000003</v>
      </c>
      <c r="AG60" s="53">
        <f>'6 мес'!AG60+'3 кварт'!AG60</f>
        <v>0</v>
      </c>
      <c r="AH60" s="53">
        <f>'6 мес'!AH60+'3 кварт'!AH60</f>
        <v>0</v>
      </c>
      <c r="AI60" s="53">
        <f>'6 мес'!AI60+'3 кварт'!AI60</f>
        <v>0</v>
      </c>
      <c r="AJ60" s="53">
        <f>'6 мес'!AJ60+'3 кварт'!AJ60</f>
        <v>0</v>
      </c>
      <c r="AK60" s="53">
        <f>'6 мес'!AK60+'3 кварт'!AK60</f>
        <v>0</v>
      </c>
      <c r="AL60" s="53">
        <f>'6 мес'!AL60+'3 кварт'!AL60</f>
        <v>0</v>
      </c>
      <c r="AM60" s="53">
        <f>'6 мес'!AM60+'3 кварт'!AM60</f>
        <v>12.5</v>
      </c>
      <c r="AN60" s="53">
        <f>'6 мес'!AN60+'3 кварт'!AN60</f>
        <v>14.055</v>
      </c>
      <c r="AO60" s="53">
        <f>'6 мес'!AO60+'3 кварт'!AO60</f>
        <v>2</v>
      </c>
      <c r="AP60" s="53">
        <f>'6 мес'!AP60+'3 кварт'!AP60</f>
        <v>6.3849999999999998</v>
      </c>
      <c r="AQ60" s="53">
        <f>'6 мес'!AQ60+'3 кварт'!AQ60</f>
        <v>22</v>
      </c>
      <c r="AR60" s="53">
        <f>'6 мес'!AR60+'3 кварт'!AR60</f>
        <v>32.307000000000002</v>
      </c>
      <c r="AS60" s="53">
        <f>'6 мес'!AS60+'3 кварт'!AS60</f>
        <v>0</v>
      </c>
      <c r="AT60" s="53">
        <f>'6 мес'!AT60+'3 кварт'!AT60</f>
        <v>0</v>
      </c>
      <c r="AU60" s="53">
        <f>'6 мес'!AU60+'3 кварт'!AU60</f>
        <v>11.76</v>
      </c>
      <c r="AV60" s="53">
        <f>'6 мес'!AV60+'3 кварт'!AV60</f>
        <v>1.1539999999999999</v>
      </c>
      <c r="AW60" s="53">
        <f>'6 мес'!AW60+'3 кварт'!AW60</f>
        <v>63</v>
      </c>
      <c r="AX60" s="53">
        <f>'6 мес'!AX60+'3 кварт'!AX60</f>
        <v>47.481000000000002</v>
      </c>
      <c r="AY60" s="53">
        <f>'6 мес'!AY60+'3 кварт'!AY60</f>
        <v>0</v>
      </c>
      <c r="AZ60" s="53">
        <f>'6 мес'!AZ60+'3 кварт'!AZ60</f>
        <v>0</v>
      </c>
      <c r="BA60" s="53">
        <f>'6 мес'!BA60+'3 кварт'!BA60</f>
        <v>0</v>
      </c>
      <c r="BB60" s="53">
        <f>'6 мес'!BB60+'3 кварт'!BB60</f>
        <v>0</v>
      </c>
      <c r="BC60" s="53">
        <f>'6 мес'!BC60+'3 кварт'!BC60</f>
        <v>0</v>
      </c>
      <c r="BD60" s="53">
        <f>'6 мес'!BD60+'3 кварт'!BD60</f>
        <v>0</v>
      </c>
      <c r="BE60" s="53">
        <f>'6 мес'!BE60+'3 кварт'!BE60</f>
        <v>5.452</v>
      </c>
      <c r="BF60" s="55">
        <f t="shared" si="1"/>
        <v>165.56100000000001</v>
      </c>
      <c r="BG60" s="83"/>
      <c r="BH60" s="17" t="e">
        <f t="shared" si="6"/>
        <v>#DIV/0!</v>
      </c>
      <c r="BI60" s="71">
        <v>6</v>
      </c>
      <c r="BJ60" s="16"/>
    </row>
    <row r="61" spans="1:88" ht="20.25" customHeight="1">
      <c r="A61" s="14">
        <v>7</v>
      </c>
      <c r="B61" s="14" t="s">
        <v>139</v>
      </c>
      <c r="C61" s="53">
        <f>'6 мес'!C61+'3 кварт'!C61</f>
        <v>11</v>
      </c>
      <c r="D61" s="53">
        <f>'6 мес'!D61+'3 кварт'!D61</f>
        <v>2.032</v>
      </c>
      <c r="E61" s="53">
        <f>'6 мес'!E61+'3 кварт'!E61</f>
        <v>0</v>
      </c>
      <c r="F61" s="53">
        <f>'6 мес'!F61+'3 кварт'!F61</f>
        <v>0</v>
      </c>
      <c r="G61" s="53">
        <f>'6 мес'!G61+'3 кварт'!G61</f>
        <v>24</v>
      </c>
      <c r="H61" s="53">
        <f>'6 мес'!H61+'3 кварт'!H61</f>
        <v>2.4540000000000002</v>
      </c>
      <c r="I61" s="53">
        <f>'6 мес'!I61+'3 кварт'!I61</f>
        <v>1</v>
      </c>
      <c r="J61" s="53">
        <f>'6 мес'!J61+'3 кварт'!J61</f>
        <v>172.58199999999999</v>
      </c>
      <c r="K61" s="53">
        <f>'6 мес'!K61+'3 кварт'!K61</f>
        <v>0</v>
      </c>
      <c r="L61" s="53">
        <f>'6 мес'!L61+'3 кварт'!L61</f>
        <v>0</v>
      </c>
      <c r="M61" s="53">
        <f>'6 мес'!M61+'3 кварт'!M61</f>
        <v>0</v>
      </c>
      <c r="N61" s="53">
        <f>'6 мес'!N61+'3 кварт'!N61</f>
        <v>0</v>
      </c>
      <c r="O61" s="53">
        <f>'6 мес'!O61+'3 кварт'!O61</f>
        <v>0</v>
      </c>
      <c r="P61" s="53">
        <f>'6 мес'!P61+'3 кварт'!P61</f>
        <v>0</v>
      </c>
      <c r="Q61" s="53">
        <f>'6 мес'!Q61+'3 кварт'!Q61</f>
        <v>0</v>
      </c>
      <c r="R61" s="53">
        <f>'6 мес'!R61+'3 кварт'!R61</f>
        <v>0</v>
      </c>
      <c r="S61" s="53">
        <f>'6 мес'!S61+'3 кварт'!S61</f>
        <v>4</v>
      </c>
      <c r="T61" s="53">
        <f>'6 мес'!T61+'3 кварт'!T61</f>
        <v>13.779</v>
      </c>
      <c r="U61" s="53">
        <f>'6 мес'!U61+'3 кварт'!U61</f>
        <v>0</v>
      </c>
      <c r="V61" s="53">
        <f>'6 мес'!V61+'3 кварт'!V61</f>
        <v>0</v>
      </c>
      <c r="W61" s="53">
        <f>'6 мес'!W61+'3 кварт'!W61</f>
        <v>0</v>
      </c>
      <c r="X61" s="53">
        <f>'6 мес'!X61+'3 кварт'!X61</f>
        <v>0</v>
      </c>
      <c r="Y61" s="53">
        <f>'6 мес'!Y61+'3 кварт'!Y61</f>
        <v>0</v>
      </c>
      <c r="Z61" s="53">
        <f>'6 мес'!Z61+'3 кварт'!Z61</f>
        <v>0</v>
      </c>
      <c r="AA61" s="53">
        <f>'6 мес'!AA61+'3 кварт'!AA61</f>
        <v>6.7</v>
      </c>
      <c r="AB61" s="53">
        <f>'6 мес'!AB61+'3 кварт'!AB61</f>
        <v>1.238</v>
      </c>
      <c r="AC61" s="53">
        <f>'6 мес'!AC61+'3 кварт'!AC61</f>
        <v>2</v>
      </c>
      <c r="AD61" s="53">
        <f>'6 мес'!AD61+'3 кварт'!AD61</f>
        <v>8.5000000000000006E-2</v>
      </c>
      <c r="AE61" s="53">
        <f>'6 мес'!AE61+'3 кварт'!AE61</f>
        <v>0</v>
      </c>
      <c r="AF61" s="53">
        <f>'6 мес'!AF61+'3 кварт'!AF61</f>
        <v>0</v>
      </c>
      <c r="AG61" s="53">
        <f>'6 мес'!AG61+'3 кварт'!AG61</f>
        <v>0</v>
      </c>
      <c r="AH61" s="53">
        <f>'6 мес'!AH61+'3 кварт'!AH61</f>
        <v>0</v>
      </c>
      <c r="AI61" s="53">
        <f>'6 мес'!AI61+'3 кварт'!AI61</f>
        <v>0</v>
      </c>
      <c r="AJ61" s="53">
        <f>'6 мес'!AJ61+'3 кварт'!AJ61</f>
        <v>0</v>
      </c>
      <c r="AK61" s="53">
        <f>'6 мес'!AK61+'3 кварт'!AK61</f>
        <v>0</v>
      </c>
      <c r="AL61" s="53">
        <f>'6 мес'!AL61+'3 кварт'!AL61</f>
        <v>0</v>
      </c>
      <c r="AM61" s="53">
        <f>'6 мес'!AM61+'3 кварт'!AM61</f>
        <v>6</v>
      </c>
      <c r="AN61" s="53">
        <f>'6 мес'!AN61+'3 кварт'!AN61</f>
        <v>7.1779999999999999</v>
      </c>
      <c r="AO61" s="53">
        <f>'6 мес'!AO61+'3 кварт'!AO61</f>
        <v>0</v>
      </c>
      <c r="AP61" s="53">
        <f>'6 мес'!AP61+'3 кварт'!AP61</f>
        <v>0</v>
      </c>
      <c r="AQ61" s="53">
        <f>'6 мес'!AQ61+'3 кварт'!AQ61</f>
        <v>23</v>
      </c>
      <c r="AR61" s="53">
        <f>'6 мес'!AR61+'3 кварт'!AR61</f>
        <v>27.443000000000001</v>
      </c>
      <c r="AS61" s="53">
        <f>'6 мес'!AS61+'3 кварт'!AS61</f>
        <v>0</v>
      </c>
      <c r="AT61" s="53">
        <f>'6 мес'!AT61+'3 кварт'!AT61</f>
        <v>0</v>
      </c>
      <c r="AU61" s="53">
        <f>'6 мес'!AU61+'3 кварт'!AU61</f>
        <v>0</v>
      </c>
      <c r="AV61" s="53">
        <f>'6 мес'!AV61+'3 кварт'!AV61</f>
        <v>0</v>
      </c>
      <c r="AW61" s="53">
        <f>'6 мес'!AW61+'3 кварт'!AW61</f>
        <v>72</v>
      </c>
      <c r="AX61" s="53">
        <f>'6 мес'!AX61+'3 кварт'!AX61</f>
        <v>55.817</v>
      </c>
      <c r="AY61" s="53">
        <f>'6 мес'!AY61+'3 кварт'!AY61</f>
        <v>0</v>
      </c>
      <c r="AZ61" s="53">
        <f>'6 мес'!AZ61+'3 кварт'!AZ61</f>
        <v>0</v>
      </c>
      <c r="BA61" s="53">
        <f>'6 мес'!BA61+'3 кварт'!BA61</f>
        <v>0</v>
      </c>
      <c r="BB61" s="53">
        <f>'6 мес'!BB61+'3 кварт'!BB61</f>
        <v>0</v>
      </c>
      <c r="BC61" s="53">
        <f>'6 мес'!BC61+'3 кварт'!BC61</f>
        <v>0</v>
      </c>
      <c r="BD61" s="53">
        <f>'6 мес'!BD61+'3 кварт'!BD61</f>
        <v>0</v>
      </c>
      <c r="BE61" s="53">
        <f>'6 мес'!BE61+'3 кварт'!BE61</f>
        <v>22.268999999999998</v>
      </c>
      <c r="BF61" s="55">
        <f t="shared" si="1"/>
        <v>304.87700000000001</v>
      </c>
      <c r="BG61" s="83"/>
      <c r="BH61" s="17" t="e">
        <f t="shared" si="6"/>
        <v>#DIV/0!</v>
      </c>
      <c r="BI61" s="71">
        <v>8</v>
      </c>
      <c r="BJ61" s="16"/>
    </row>
    <row r="62" spans="1:88" ht="20.25" customHeight="1">
      <c r="A62" s="14">
        <v>8</v>
      </c>
      <c r="B62" s="14" t="s">
        <v>140</v>
      </c>
      <c r="C62" s="53">
        <f>'6 мес'!C62+'3 кварт'!C62</f>
        <v>0</v>
      </c>
      <c r="D62" s="53">
        <f>'6 мес'!D62+'3 кварт'!D62</f>
        <v>0</v>
      </c>
      <c r="E62" s="53">
        <f>'6 мес'!E62+'3 кварт'!E62</f>
        <v>0</v>
      </c>
      <c r="F62" s="53">
        <f>'6 мес'!F62+'3 кварт'!F62</f>
        <v>0</v>
      </c>
      <c r="G62" s="53">
        <f>'6 мес'!G62+'3 кварт'!G62</f>
        <v>26</v>
      </c>
      <c r="H62" s="53">
        <f>'6 мес'!H62+'3 кварт'!H62</f>
        <v>2.6589999999999998</v>
      </c>
      <c r="I62" s="53">
        <f>'6 мес'!I62+'3 кварт'!I62</f>
        <v>1</v>
      </c>
      <c r="J62" s="53">
        <f>'6 мес'!J62+'3 кварт'!J62</f>
        <v>169.04400000000001</v>
      </c>
      <c r="K62" s="53">
        <f>'6 мес'!K62+'3 кварт'!K62</f>
        <v>0</v>
      </c>
      <c r="L62" s="53">
        <f>'6 мес'!L62+'3 кварт'!L62</f>
        <v>0</v>
      </c>
      <c r="M62" s="53">
        <f>'6 мес'!M62+'3 кварт'!M62</f>
        <v>32</v>
      </c>
      <c r="N62" s="53">
        <f>'6 мес'!N62+'3 кварт'!N62</f>
        <v>275</v>
      </c>
      <c r="O62" s="53">
        <f>'6 мес'!O62+'3 кварт'!O62</f>
        <v>0</v>
      </c>
      <c r="P62" s="53">
        <f>'6 мес'!P62+'3 кварт'!P62</f>
        <v>0</v>
      </c>
      <c r="Q62" s="53">
        <f>'6 мес'!Q62+'3 кварт'!Q62</f>
        <v>0</v>
      </c>
      <c r="R62" s="53">
        <f>'6 мес'!R62+'3 кварт'!R62</f>
        <v>0</v>
      </c>
      <c r="S62" s="53">
        <f>'6 мес'!S62+'3 кварт'!S62</f>
        <v>0</v>
      </c>
      <c r="T62" s="53">
        <f>'6 мес'!T62+'3 кварт'!T62</f>
        <v>0</v>
      </c>
      <c r="U62" s="53">
        <f>'6 мес'!U62+'3 кварт'!U62</f>
        <v>0</v>
      </c>
      <c r="V62" s="53">
        <f>'6 мес'!V62+'3 кварт'!V62</f>
        <v>0</v>
      </c>
      <c r="W62" s="53">
        <f>'6 мес'!W62+'3 кварт'!W62</f>
        <v>6</v>
      </c>
      <c r="X62" s="53">
        <f>'6 мес'!X62+'3 кварт'!X62</f>
        <v>8.6959999999999997</v>
      </c>
      <c r="Y62" s="53">
        <f>'6 мес'!Y62+'3 кварт'!Y62</f>
        <v>0</v>
      </c>
      <c r="Z62" s="53">
        <f>'6 мес'!Z62+'3 кварт'!Z62</f>
        <v>0</v>
      </c>
      <c r="AA62" s="53">
        <f>'6 мес'!AA62+'3 кварт'!AA62</f>
        <v>1.1000000000000001</v>
      </c>
      <c r="AB62" s="53">
        <f>'6 мес'!AB62+'3 кварт'!AB62</f>
        <v>5.1100000000000003</v>
      </c>
      <c r="AC62" s="53">
        <f>'6 мес'!AC62+'3 кварт'!AC62</f>
        <v>11</v>
      </c>
      <c r="AD62" s="53">
        <f>'6 мес'!AD62+'3 кварт'!AD62</f>
        <v>1.5779999999999998</v>
      </c>
      <c r="AE62" s="53">
        <f>'6 мес'!AE62+'3 кварт'!AE62</f>
        <v>1</v>
      </c>
      <c r="AF62" s="53">
        <f>'6 мес'!AF62+'3 кварт'!AF62</f>
        <v>21.036000000000001</v>
      </c>
      <c r="AG62" s="53">
        <f>'6 мес'!AG62+'3 кварт'!AG62</f>
        <v>0</v>
      </c>
      <c r="AH62" s="53">
        <f>'6 мес'!AH62+'3 кварт'!AH62</f>
        <v>0</v>
      </c>
      <c r="AI62" s="53">
        <f>'6 мес'!AI62+'3 кварт'!AI62</f>
        <v>0</v>
      </c>
      <c r="AJ62" s="53">
        <f>'6 мес'!AJ62+'3 кварт'!AJ62</f>
        <v>0</v>
      </c>
      <c r="AK62" s="53">
        <f>'6 мес'!AK62+'3 кварт'!AK62</f>
        <v>15</v>
      </c>
      <c r="AL62" s="53">
        <f>'6 мес'!AL62+'3 кварт'!AL62</f>
        <v>13.731999999999999</v>
      </c>
      <c r="AM62" s="53">
        <f>'6 мес'!AM62+'3 кварт'!AM62</f>
        <v>7.6</v>
      </c>
      <c r="AN62" s="53">
        <f>'6 мес'!AN62+'3 кварт'!AN62</f>
        <v>9.1460000000000008</v>
      </c>
      <c r="AO62" s="53">
        <f>'6 мес'!AO62+'3 кварт'!AO62</f>
        <v>0</v>
      </c>
      <c r="AP62" s="53">
        <f>'6 мес'!AP62+'3 кварт'!AP62</f>
        <v>0</v>
      </c>
      <c r="AQ62" s="53">
        <f>'6 мес'!AQ62+'3 кварт'!AQ62</f>
        <v>36</v>
      </c>
      <c r="AR62" s="53">
        <f>'6 мес'!AR62+'3 кварт'!AR62</f>
        <v>54.649000000000001</v>
      </c>
      <c r="AS62" s="53">
        <f>'6 мес'!AS62+'3 кварт'!AS62</f>
        <v>0</v>
      </c>
      <c r="AT62" s="53">
        <f>'6 мес'!AT62+'3 кварт'!AT62</f>
        <v>0</v>
      </c>
      <c r="AU62" s="53">
        <f>'6 мес'!AU62+'3 кварт'!AU62</f>
        <v>452.71</v>
      </c>
      <c r="AV62" s="53">
        <f>'6 мес'!AV62+'3 кварт'!AV62</f>
        <v>278.63099999999997</v>
      </c>
      <c r="AW62" s="53">
        <f>'6 мес'!AW62+'3 кварт'!AW62</f>
        <v>76</v>
      </c>
      <c r="AX62" s="53">
        <f>'6 мес'!AX62+'3 кварт'!AX62</f>
        <v>58.068000000000005</v>
      </c>
      <c r="AY62" s="53">
        <f>'6 мес'!AY62+'3 кварт'!AY62</f>
        <v>2</v>
      </c>
      <c r="AZ62" s="53">
        <f>'6 мес'!AZ62+'3 кварт'!AZ62</f>
        <v>6.1120000000000001</v>
      </c>
      <c r="BA62" s="53">
        <f>'6 мес'!BA62+'3 кварт'!BA62</f>
        <v>0</v>
      </c>
      <c r="BB62" s="53">
        <f>'6 мес'!BB62+'3 кварт'!BB62</f>
        <v>0</v>
      </c>
      <c r="BC62" s="53">
        <f>'6 мес'!BC62+'3 кварт'!BC62</f>
        <v>0</v>
      </c>
      <c r="BD62" s="53">
        <f>'6 мес'!BD62+'3 кварт'!BD62</f>
        <v>0</v>
      </c>
      <c r="BE62" s="53">
        <f>'6 мес'!BE62+'3 кварт'!BE62</f>
        <v>5.024</v>
      </c>
      <c r="BF62" s="55">
        <f t="shared" si="1"/>
        <v>908.48500000000001</v>
      </c>
      <c r="BG62" s="83"/>
      <c r="BH62" s="17" t="e">
        <f t="shared" si="6"/>
        <v>#DIV/0!</v>
      </c>
      <c r="BI62" s="71" t="s">
        <v>80</v>
      </c>
      <c r="BJ62" s="16"/>
    </row>
    <row r="63" spans="1:88" ht="20.25" customHeight="1">
      <c r="A63" s="14">
        <v>9</v>
      </c>
      <c r="B63" s="14" t="s">
        <v>141</v>
      </c>
      <c r="C63" s="53">
        <f>'6 мес'!C63+'3 кварт'!C63</f>
        <v>14</v>
      </c>
      <c r="D63" s="53">
        <f>'6 мес'!D63+'3 кварт'!D63</f>
        <v>10.78</v>
      </c>
      <c r="E63" s="53">
        <f>'6 мес'!E63+'3 кварт'!E63</f>
        <v>0</v>
      </c>
      <c r="F63" s="53">
        <f>'6 мес'!F63+'3 кварт'!F63</f>
        <v>0</v>
      </c>
      <c r="G63" s="53">
        <f>'6 мес'!G63+'3 кварт'!G63</f>
        <v>0</v>
      </c>
      <c r="H63" s="53">
        <f>'6 мес'!H63+'3 кварт'!H63</f>
        <v>0</v>
      </c>
      <c r="I63" s="53">
        <f>'6 мес'!I63+'3 кварт'!I63</f>
        <v>1</v>
      </c>
      <c r="J63" s="53">
        <f>'6 мес'!J63+'3 кварт'!J63</f>
        <v>88.21</v>
      </c>
      <c r="K63" s="53">
        <f>'6 мес'!K63+'3 кварт'!K63</f>
        <v>0</v>
      </c>
      <c r="L63" s="53">
        <f>'6 мес'!L63+'3 кварт'!L63</f>
        <v>0</v>
      </c>
      <c r="M63" s="53">
        <f>'6 мес'!M63+'3 кварт'!M63</f>
        <v>4</v>
      </c>
      <c r="N63" s="53">
        <f>'6 мес'!N63+'3 кварт'!N63</f>
        <v>61.098999999999997</v>
      </c>
      <c r="O63" s="53">
        <f>'6 мес'!O63+'3 кварт'!O63</f>
        <v>0</v>
      </c>
      <c r="P63" s="53">
        <f>'6 мес'!P63+'3 кварт'!P63</f>
        <v>0</v>
      </c>
      <c r="Q63" s="53">
        <f>'6 мес'!Q63+'3 кварт'!Q63</f>
        <v>0</v>
      </c>
      <c r="R63" s="53">
        <f>'6 мес'!R63+'3 кварт'!R63</f>
        <v>0</v>
      </c>
      <c r="S63" s="53">
        <f>'6 мес'!S63+'3 кварт'!S63</f>
        <v>0</v>
      </c>
      <c r="T63" s="53">
        <f>'6 мес'!T63+'3 кварт'!T63</f>
        <v>0</v>
      </c>
      <c r="U63" s="53">
        <f>'6 мес'!U63+'3 кварт'!U63</f>
        <v>0</v>
      </c>
      <c r="V63" s="53">
        <f>'6 мес'!V63+'3 кварт'!V63</f>
        <v>0</v>
      </c>
      <c r="W63" s="53">
        <f>'6 мес'!W63+'3 кварт'!W63</f>
        <v>1</v>
      </c>
      <c r="X63" s="53">
        <f>'6 мес'!X63+'3 кварт'!X63</f>
        <v>2.3679999999999999</v>
      </c>
      <c r="Y63" s="53">
        <f>'6 мес'!Y63+'3 кварт'!Y63</f>
        <v>0</v>
      </c>
      <c r="Z63" s="53">
        <f>'6 мес'!Z63+'3 кварт'!Z63</f>
        <v>0</v>
      </c>
      <c r="AA63" s="53">
        <f>'6 мес'!AA63+'3 кварт'!AA63</f>
        <v>5.6</v>
      </c>
      <c r="AB63" s="53">
        <f>'6 мес'!AB63+'3 кварт'!AB63</f>
        <v>1.0349999999999999</v>
      </c>
      <c r="AC63" s="53">
        <f>'6 мес'!AC63+'3 кварт'!AC63</f>
        <v>0</v>
      </c>
      <c r="AD63" s="53">
        <f>'6 мес'!AD63+'3 кварт'!AD63</f>
        <v>0</v>
      </c>
      <c r="AE63" s="53">
        <f>'6 мес'!AE63+'3 кварт'!AE63</f>
        <v>0</v>
      </c>
      <c r="AF63" s="53">
        <f>'6 мес'!AF63+'3 кварт'!AF63</f>
        <v>0</v>
      </c>
      <c r="AG63" s="53">
        <f>'6 мес'!AG63+'3 кварт'!AG63</f>
        <v>0</v>
      </c>
      <c r="AH63" s="53">
        <f>'6 мес'!AH63+'3 кварт'!AH63</f>
        <v>0</v>
      </c>
      <c r="AI63" s="53">
        <f>'6 мес'!AI63+'3 кварт'!AI63</f>
        <v>0</v>
      </c>
      <c r="AJ63" s="53">
        <f>'6 мес'!AJ63+'3 кварт'!AJ63</f>
        <v>0</v>
      </c>
      <c r="AK63" s="53">
        <f>'6 мес'!AK63+'3 кварт'!AK63</f>
        <v>0</v>
      </c>
      <c r="AL63" s="53">
        <f>'6 мес'!AL63+'3 кварт'!AL63</f>
        <v>0</v>
      </c>
      <c r="AM63" s="53">
        <f>'6 мес'!AM63+'3 кварт'!AM63</f>
        <v>0</v>
      </c>
      <c r="AN63" s="53">
        <f>'6 мес'!AN63+'3 кварт'!AN63</f>
        <v>0</v>
      </c>
      <c r="AO63" s="53">
        <f>'6 мес'!AO63+'3 кварт'!AO63</f>
        <v>0</v>
      </c>
      <c r="AP63" s="53">
        <f>'6 мес'!AP63+'3 кварт'!AP63</f>
        <v>0</v>
      </c>
      <c r="AQ63" s="53">
        <f>'6 мес'!AQ63+'3 кварт'!AQ63</f>
        <v>27</v>
      </c>
      <c r="AR63" s="53">
        <f>'6 мес'!AR63+'3 кварт'!AR63</f>
        <v>39.039000000000001</v>
      </c>
      <c r="AS63" s="53">
        <f>'6 мес'!AS63+'3 кварт'!AS63</f>
        <v>0</v>
      </c>
      <c r="AT63" s="53">
        <f>'6 мес'!AT63+'3 кварт'!AT63</f>
        <v>0</v>
      </c>
      <c r="AU63" s="53">
        <f>'6 мес'!AU63+'3 кварт'!AU63</f>
        <v>0</v>
      </c>
      <c r="AV63" s="53">
        <f>'6 мес'!AV63+'3 кварт'!AV63</f>
        <v>0</v>
      </c>
      <c r="AW63" s="53">
        <f>'6 мес'!AW63+'3 кварт'!AW63</f>
        <v>42</v>
      </c>
      <c r="AX63" s="53">
        <f>'6 мес'!AX63+'3 кварт'!AX63</f>
        <v>31.873999999999999</v>
      </c>
      <c r="AY63" s="53">
        <f>'6 мес'!AY63+'3 кварт'!AY63</f>
        <v>0</v>
      </c>
      <c r="AZ63" s="53">
        <f>'6 мес'!AZ63+'3 кварт'!AZ63</f>
        <v>0</v>
      </c>
      <c r="BA63" s="53">
        <f>'6 мес'!BA63+'3 кварт'!BA63</f>
        <v>0</v>
      </c>
      <c r="BB63" s="53">
        <f>'6 мес'!BB63+'3 кварт'!BB63</f>
        <v>0</v>
      </c>
      <c r="BC63" s="53">
        <f>'6 мес'!BC63+'3 кварт'!BC63</f>
        <v>0</v>
      </c>
      <c r="BD63" s="53">
        <f>'6 мес'!BD63+'3 кварт'!BD63</f>
        <v>0</v>
      </c>
      <c r="BE63" s="53">
        <f>'6 мес'!BE63+'3 кварт'!BE63</f>
        <v>11.891</v>
      </c>
      <c r="BF63" s="55">
        <f t="shared" si="1"/>
        <v>246.29599999999999</v>
      </c>
      <c r="BG63" s="83"/>
      <c r="BH63" s="17" t="e">
        <f t="shared" si="6"/>
        <v>#DIV/0!</v>
      </c>
      <c r="BI63" s="71" t="s">
        <v>71</v>
      </c>
      <c r="BJ63" s="16"/>
    </row>
    <row r="64" spans="1:88" ht="20.25" customHeight="1">
      <c r="A64" s="14">
        <v>10</v>
      </c>
      <c r="B64" s="14" t="s">
        <v>142</v>
      </c>
      <c r="C64" s="53">
        <f>'6 мес'!C64+'3 кварт'!C64</f>
        <v>0</v>
      </c>
      <c r="D64" s="53">
        <f>'6 мес'!D64+'3 кварт'!D64</f>
        <v>0</v>
      </c>
      <c r="E64" s="53">
        <f>'6 мес'!E64+'3 кварт'!E64</f>
        <v>0</v>
      </c>
      <c r="F64" s="53">
        <f>'6 мес'!F64+'3 кварт'!F64</f>
        <v>0</v>
      </c>
      <c r="G64" s="53">
        <f>'6 мес'!G64+'3 кварт'!G64</f>
        <v>6</v>
      </c>
      <c r="H64" s="53">
        <f>'6 мес'!H64+'3 кварт'!H64</f>
        <v>0.62</v>
      </c>
      <c r="I64" s="53">
        <f>'6 мес'!I64+'3 кварт'!I64</f>
        <v>0</v>
      </c>
      <c r="J64" s="53">
        <f>'6 мес'!J64+'3 кварт'!J64</f>
        <v>0</v>
      </c>
      <c r="K64" s="53">
        <f>'6 мес'!K64+'3 кварт'!K64</f>
        <v>0</v>
      </c>
      <c r="L64" s="53">
        <f>'6 мес'!L64+'3 кварт'!L64</f>
        <v>0</v>
      </c>
      <c r="M64" s="53">
        <f>'6 мес'!M64+'3 кварт'!M64</f>
        <v>0</v>
      </c>
      <c r="N64" s="53">
        <f>'6 мес'!N64+'3 кварт'!N64</f>
        <v>0</v>
      </c>
      <c r="O64" s="53">
        <f>'6 мес'!O64+'3 кварт'!O64</f>
        <v>0</v>
      </c>
      <c r="P64" s="53">
        <f>'6 мес'!P64+'3 кварт'!P64</f>
        <v>0</v>
      </c>
      <c r="Q64" s="53">
        <f>'6 мес'!Q64+'3 кварт'!Q64</f>
        <v>0</v>
      </c>
      <c r="R64" s="53">
        <f>'6 мес'!R64+'3 кварт'!R64</f>
        <v>0</v>
      </c>
      <c r="S64" s="53">
        <f>'6 мес'!S64+'3 кварт'!S64</f>
        <v>0</v>
      </c>
      <c r="T64" s="53">
        <f>'6 мес'!T64+'3 кварт'!T64</f>
        <v>0</v>
      </c>
      <c r="U64" s="53">
        <f>'6 мес'!U64+'3 кварт'!U64</f>
        <v>0</v>
      </c>
      <c r="V64" s="53">
        <f>'6 мес'!V64+'3 кварт'!V64</f>
        <v>0</v>
      </c>
      <c r="W64" s="53">
        <f>'6 мес'!W64+'3 кварт'!W64</f>
        <v>1</v>
      </c>
      <c r="X64" s="53">
        <f>'6 мес'!X64+'3 кварт'!X64</f>
        <v>2.8639999999999999</v>
      </c>
      <c r="Y64" s="53">
        <f>'6 мес'!Y64+'3 кварт'!Y64</f>
        <v>1</v>
      </c>
      <c r="Z64" s="53">
        <f>'6 мес'!Z64+'3 кварт'!Z64</f>
        <v>1.1919999999999999</v>
      </c>
      <c r="AA64" s="53">
        <f>'6 мес'!AA64+'3 кварт'!AA64</f>
        <v>0</v>
      </c>
      <c r="AB64" s="53">
        <f>'6 мес'!AB64+'3 кварт'!AB64</f>
        <v>0</v>
      </c>
      <c r="AC64" s="53">
        <f>'6 мес'!AC64+'3 кварт'!AC64</f>
        <v>0</v>
      </c>
      <c r="AD64" s="53">
        <f>'6 мес'!AD64+'3 кварт'!AD64</f>
        <v>0</v>
      </c>
      <c r="AE64" s="53">
        <f>'6 мес'!AE64+'3 кварт'!AE64</f>
        <v>0</v>
      </c>
      <c r="AF64" s="53">
        <f>'6 мес'!AF64+'3 кварт'!AF64</f>
        <v>0</v>
      </c>
      <c r="AG64" s="53">
        <f>'6 мес'!AG64+'3 кварт'!AG64</f>
        <v>0</v>
      </c>
      <c r="AH64" s="53">
        <f>'6 мес'!AH64+'3 кварт'!AH64</f>
        <v>0</v>
      </c>
      <c r="AI64" s="53">
        <f>'6 мес'!AI64+'3 кварт'!AI64</f>
        <v>0</v>
      </c>
      <c r="AJ64" s="53">
        <f>'6 мес'!AJ64+'3 кварт'!AJ64</f>
        <v>0</v>
      </c>
      <c r="AK64" s="53">
        <f>'6 мес'!AK64+'3 кварт'!AK64</f>
        <v>0</v>
      </c>
      <c r="AL64" s="53">
        <f>'6 мес'!AL64+'3 кварт'!AL64</f>
        <v>0</v>
      </c>
      <c r="AM64" s="53">
        <f>'6 мес'!AM64+'3 кварт'!AM64</f>
        <v>1</v>
      </c>
      <c r="AN64" s="53">
        <f>'6 мес'!AN64+'3 кварт'!AN64</f>
        <v>1.349</v>
      </c>
      <c r="AO64" s="53">
        <f>'6 мес'!AO64+'3 кварт'!AO64</f>
        <v>0</v>
      </c>
      <c r="AP64" s="53">
        <f>'6 мес'!AP64+'3 кварт'!AP64</f>
        <v>0</v>
      </c>
      <c r="AQ64" s="53">
        <f>'6 мес'!AQ64+'3 кварт'!AQ64</f>
        <v>12</v>
      </c>
      <c r="AR64" s="53">
        <f>'6 мес'!AR64+'3 кварт'!AR64</f>
        <v>15.262</v>
      </c>
      <c r="AS64" s="53">
        <f>'6 мес'!AS64+'3 кварт'!AS64</f>
        <v>0</v>
      </c>
      <c r="AT64" s="53">
        <f>'6 мес'!AT64+'3 кварт'!AT64</f>
        <v>0</v>
      </c>
      <c r="AU64" s="53">
        <f>'6 мес'!AU64+'3 кварт'!AU64</f>
        <v>0</v>
      </c>
      <c r="AV64" s="53">
        <f>'6 мес'!AV64+'3 кварт'!AV64</f>
        <v>0</v>
      </c>
      <c r="AW64" s="53">
        <f>'6 мес'!AW64+'3 кварт'!AW64</f>
        <v>0</v>
      </c>
      <c r="AX64" s="53">
        <f>'6 мес'!AX64+'3 кварт'!AX64</f>
        <v>0</v>
      </c>
      <c r="AY64" s="53">
        <f>'6 мес'!AY64+'3 кварт'!AY64</f>
        <v>0</v>
      </c>
      <c r="AZ64" s="53">
        <f>'6 мес'!AZ64+'3 кварт'!AZ64</f>
        <v>0</v>
      </c>
      <c r="BA64" s="53">
        <f>'6 мес'!BA64+'3 кварт'!BA64</f>
        <v>0</v>
      </c>
      <c r="BB64" s="53">
        <f>'6 мес'!BB64+'3 кварт'!BB64</f>
        <v>0</v>
      </c>
      <c r="BC64" s="53">
        <f>'6 мес'!BC64+'3 кварт'!BC64</f>
        <v>0</v>
      </c>
      <c r="BD64" s="53">
        <f>'6 мес'!BD64+'3 кварт'!BD64</f>
        <v>0</v>
      </c>
      <c r="BE64" s="53">
        <f>'6 мес'!BE64+'3 кварт'!BE64</f>
        <v>28.771000000000001</v>
      </c>
      <c r="BF64" s="55">
        <f t="shared" si="1"/>
        <v>50.058</v>
      </c>
      <c r="BG64" s="84"/>
      <c r="BH64" s="17" t="e">
        <f t="shared" si="6"/>
        <v>#DIV/0!</v>
      </c>
      <c r="BI64" s="71" t="s">
        <v>81</v>
      </c>
      <c r="BJ64" s="16"/>
    </row>
    <row r="65" spans="1:62" ht="20.25" customHeight="1">
      <c r="A65" s="14">
        <v>11</v>
      </c>
      <c r="B65" s="14" t="s">
        <v>143</v>
      </c>
      <c r="C65" s="53">
        <f>'6 мес'!C65+'3 кварт'!C65</f>
        <v>0</v>
      </c>
      <c r="D65" s="53">
        <f>'6 мес'!D65+'3 кварт'!D65</f>
        <v>0</v>
      </c>
      <c r="E65" s="53">
        <f>'6 мес'!E65+'3 кварт'!E65</f>
        <v>0</v>
      </c>
      <c r="F65" s="53">
        <f>'6 мес'!F65+'3 кварт'!F65</f>
        <v>0</v>
      </c>
      <c r="G65" s="53">
        <f>'6 мес'!G65+'3 кварт'!G65</f>
        <v>0</v>
      </c>
      <c r="H65" s="53">
        <f>'6 мес'!H65+'3 кварт'!H65</f>
        <v>0</v>
      </c>
      <c r="I65" s="53">
        <v>1</v>
      </c>
      <c r="J65" s="53">
        <f>'6 мес'!J65+'3 кварт'!J65</f>
        <v>290.81599999999997</v>
      </c>
      <c r="K65" s="53">
        <f>'6 мес'!K65+'3 кварт'!K65</f>
        <v>0</v>
      </c>
      <c r="L65" s="53">
        <f>'6 мес'!L65+'3 кварт'!L65</f>
        <v>0</v>
      </c>
      <c r="M65" s="53">
        <f>'6 мес'!M65+'3 кварт'!M65</f>
        <v>0</v>
      </c>
      <c r="N65" s="53">
        <f>'6 мес'!N65+'3 кварт'!N65</f>
        <v>0</v>
      </c>
      <c r="O65" s="53">
        <f>'6 мес'!O65+'3 кварт'!O65</f>
        <v>0</v>
      </c>
      <c r="P65" s="53">
        <f>'6 мес'!P65+'3 кварт'!P65</f>
        <v>0</v>
      </c>
      <c r="Q65" s="53">
        <f>'6 мес'!Q65+'3 кварт'!Q65</f>
        <v>0</v>
      </c>
      <c r="R65" s="53">
        <f>'6 мес'!R65+'3 кварт'!R65</f>
        <v>0</v>
      </c>
      <c r="S65" s="53">
        <f>'6 мес'!S65+'3 кварт'!S65</f>
        <v>1</v>
      </c>
      <c r="T65" s="53">
        <f>'6 мес'!T65+'3 кварт'!T65</f>
        <v>6.9749999999999996</v>
      </c>
      <c r="U65" s="53">
        <f>'6 мес'!U65+'3 кварт'!U65</f>
        <v>0</v>
      </c>
      <c r="V65" s="53">
        <f>'6 мес'!V65+'3 кварт'!V65</f>
        <v>0</v>
      </c>
      <c r="W65" s="53">
        <f>'6 мес'!W65+'3 кварт'!W65</f>
        <v>0</v>
      </c>
      <c r="X65" s="53">
        <f>'6 мес'!X65+'3 кварт'!X65</f>
        <v>0</v>
      </c>
      <c r="Y65" s="53">
        <f>'6 мес'!Y65+'3 кварт'!Y65</f>
        <v>0</v>
      </c>
      <c r="Z65" s="53">
        <f>'6 мес'!Z65+'3 кварт'!Z65</f>
        <v>0</v>
      </c>
      <c r="AA65" s="53">
        <f>'6 мес'!AA65+'3 кварт'!AA65</f>
        <v>0</v>
      </c>
      <c r="AB65" s="53">
        <f>'6 мес'!AB65+'3 кварт'!AB65</f>
        <v>0</v>
      </c>
      <c r="AC65" s="53">
        <f>'6 мес'!AC65+'3 кварт'!AC65</f>
        <v>4</v>
      </c>
      <c r="AD65" s="53">
        <f>'6 мес'!AD65+'3 кварт'!AD65</f>
        <v>0.36799999999999999</v>
      </c>
      <c r="AE65" s="53">
        <f>'6 мес'!AE65+'3 кварт'!AE65</f>
        <v>0</v>
      </c>
      <c r="AF65" s="53">
        <f>'6 мес'!AF65+'3 кварт'!AF65</f>
        <v>0</v>
      </c>
      <c r="AG65" s="53">
        <f>'6 мес'!AG65+'3 кварт'!AG65</f>
        <v>0</v>
      </c>
      <c r="AH65" s="53">
        <f>'6 мес'!AH65+'3 кварт'!AH65</f>
        <v>0</v>
      </c>
      <c r="AI65" s="53">
        <f>'6 мес'!AI65+'3 кварт'!AI65</f>
        <v>0</v>
      </c>
      <c r="AJ65" s="53">
        <f>'6 мес'!AJ65+'3 кварт'!AJ65</f>
        <v>0</v>
      </c>
      <c r="AK65" s="53">
        <f>'6 мес'!AK65+'3 кварт'!AK65</f>
        <v>12</v>
      </c>
      <c r="AL65" s="53">
        <f>'6 мес'!AL65+'3 кварт'!AL65</f>
        <v>11.254</v>
      </c>
      <c r="AM65" s="53">
        <f>'6 мес'!AM65+'3 кварт'!AM65</f>
        <v>0</v>
      </c>
      <c r="AN65" s="53">
        <f>'6 мес'!AN65+'3 кварт'!AN65</f>
        <v>0</v>
      </c>
      <c r="AO65" s="53">
        <f>'6 мес'!AO65+'3 кварт'!AO65</f>
        <v>1</v>
      </c>
      <c r="AP65" s="53">
        <f>'6 мес'!AP65+'3 кварт'!AP65</f>
        <v>3.2</v>
      </c>
      <c r="AQ65" s="53">
        <f>'6 мес'!AQ65+'3 кварт'!AQ65</f>
        <v>30</v>
      </c>
      <c r="AR65" s="53">
        <f>'6 мес'!AR65+'3 кварт'!AR65</f>
        <v>42.542999999999999</v>
      </c>
      <c r="AS65" s="53">
        <f>'6 мес'!AS65+'3 кварт'!AS65</f>
        <v>0</v>
      </c>
      <c r="AT65" s="53">
        <f>'6 мес'!AT65+'3 кварт'!AT65</f>
        <v>0</v>
      </c>
      <c r="AU65" s="53">
        <f>'6 мес'!AU65+'3 кварт'!AU65</f>
        <v>3.92</v>
      </c>
      <c r="AV65" s="53">
        <f>'6 мес'!AV65+'3 кварт'!AV65</f>
        <v>0.38500000000000001</v>
      </c>
      <c r="AW65" s="53">
        <f>'6 мес'!AW65+'3 кварт'!AW65</f>
        <v>17</v>
      </c>
      <c r="AX65" s="53">
        <f>'6 мес'!AX65+'3 кварт'!AX65</f>
        <v>15.167999999999999</v>
      </c>
      <c r="AY65" s="53">
        <f>'6 мес'!AY65+'3 кварт'!AY65</f>
        <v>0</v>
      </c>
      <c r="AZ65" s="53">
        <f>'6 мес'!AZ65+'3 кварт'!AZ65</f>
        <v>0</v>
      </c>
      <c r="BA65" s="53">
        <f>'6 мес'!BA65+'3 кварт'!BA65</f>
        <v>0</v>
      </c>
      <c r="BB65" s="53">
        <f>'6 мес'!BB65+'3 кварт'!BB65</f>
        <v>0</v>
      </c>
      <c r="BC65" s="53">
        <f>'6 мес'!BC65+'3 кварт'!BC65</f>
        <v>0</v>
      </c>
      <c r="BD65" s="53">
        <f>'6 мес'!BD65+'3 кварт'!BD65</f>
        <v>0</v>
      </c>
      <c r="BE65" s="53">
        <f>'6 мес'!BE65+'3 кварт'!BE65</f>
        <v>17.324000000000002</v>
      </c>
      <c r="BF65" s="55">
        <f t="shared" si="1"/>
        <v>388.03300000000002</v>
      </c>
      <c r="BG65" s="83"/>
      <c r="BH65" s="17" t="e">
        <f t="shared" si="6"/>
        <v>#DIV/0!</v>
      </c>
      <c r="BI65" s="71" t="s">
        <v>72</v>
      </c>
      <c r="BJ65" s="16"/>
    </row>
    <row r="66" spans="1:62" ht="20.25" customHeight="1">
      <c r="A66" s="14">
        <v>12</v>
      </c>
      <c r="B66" s="14" t="s">
        <v>145</v>
      </c>
      <c r="C66" s="53">
        <f>'6 мес'!C66+'3 кварт'!C66</f>
        <v>2.2999999999999998</v>
      </c>
      <c r="D66" s="53">
        <f>'6 мес'!D66+'3 кварт'!D66</f>
        <v>1.286</v>
      </c>
      <c r="E66" s="53">
        <f>'6 мес'!E66+'3 кварт'!E66</f>
        <v>0</v>
      </c>
      <c r="F66" s="53">
        <f>'6 мес'!F66+'3 кварт'!F66</f>
        <v>0</v>
      </c>
      <c r="G66" s="53">
        <f>'6 мес'!G66+'3 кварт'!G66</f>
        <v>0</v>
      </c>
      <c r="H66" s="53">
        <f>'6 мес'!H66+'3 кварт'!H66</f>
        <v>0</v>
      </c>
      <c r="I66" s="53">
        <f>'6 мес'!I66+'3 кварт'!I66</f>
        <v>0</v>
      </c>
      <c r="J66" s="53">
        <f>'6 мес'!J66+'3 кварт'!J66</f>
        <v>0</v>
      </c>
      <c r="K66" s="53">
        <f>'6 мес'!K66+'3 кварт'!K66</f>
        <v>6</v>
      </c>
      <c r="L66" s="53">
        <f>'6 мес'!L66+'3 кварт'!L66</f>
        <v>3.4369999999999998</v>
      </c>
      <c r="M66" s="53">
        <f>'6 мес'!M66+'3 кварт'!M66</f>
        <v>0</v>
      </c>
      <c r="N66" s="53">
        <f>'6 мес'!N66+'3 кварт'!N66</f>
        <v>0</v>
      </c>
      <c r="O66" s="53">
        <f>'6 мес'!O66+'3 кварт'!O66</f>
        <v>0</v>
      </c>
      <c r="P66" s="53">
        <f>'6 мес'!P66+'3 кварт'!P66</f>
        <v>0</v>
      </c>
      <c r="Q66" s="53">
        <f>'6 мес'!Q66+'3 кварт'!Q66</f>
        <v>0</v>
      </c>
      <c r="R66" s="53">
        <f>'6 мес'!R66+'3 кварт'!R66</f>
        <v>0</v>
      </c>
      <c r="S66" s="53">
        <f>'6 мес'!S66+'3 кварт'!S66</f>
        <v>1</v>
      </c>
      <c r="T66" s="53">
        <f>'6 мес'!T66+'3 кварт'!T66</f>
        <v>1.476</v>
      </c>
      <c r="U66" s="53">
        <f>'6 мес'!U66+'3 кварт'!U66</f>
        <v>0</v>
      </c>
      <c r="V66" s="53">
        <f>'6 мес'!V66+'3 кварт'!V66</f>
        <v>0</v>
      </c>
      <c r="W66" s="53">
        <f>'6 мес'!W66+'3 кварт'!W66</f>
        <v>1</v>
      </c>
      <c r="X66" s="53">
        <f>'6 мес'!X66+'3 кварт'!X66</f>
        <v>2.1280000000000001</v>
      </c>
      <c r="Y66" s="53">
        <f>'6 мес'!Y66+'3 кварт'!Y66</f>
        <v>0</v>
      </c>
      <c r="Z66" s="53">
        <f>'6 мес'!Z66+'3 кварт'!Z66</f>
        <v>0</v>
      </c>
      <c r="AA66" s="53">
        <f>'6 мес'!AA66+'3 кварт'!AA66</f>
        <v>0</v>
      </c>
      <c r="AB66" s="53">
        <f>'6 мес'!AB66+'3 кварт'!AB66</f>
        <v>0</v>
      </c>
      <c r="AC66" s="53">
        <f>'6 мес'!AC66+'3 кварт'!AC66</f>
        <v>0</v>
      </c>
      <c r="AD66" s="53">
        <f>'6 мес'!AD66+'3 кварт'!AD66</f>
        <v>0</v>
      </c>
      <c r="AE66" s="53">
        <f>'6 мес'!AE66+'3 кварт'!AE66</f>
        <v>0</v>
      </c>
      <c r="AF66" s="53">
        <f>'6 мес'!AF66+'3 кварт'!AF66</f>
        <v>0</v>
      </c>
      <c r="AG66" s="53">
        <f>'6 мес'!AG66+'3 кварт'!AG66</f>
        <v>0</v>
      </c>
      <c r="AH66" s="53">
        <f>'6 мес'!AH66+'3 кварт'!AH66</f>
        <v>0</v>
      </c>
      <c r="AI66" s="53">
        <f>'6 мес'!AI66+'3 кварт'!AI66</f>
        <v>0</v>
      </c>
      <c r="AJ66" s="53">
        <f>'6 мес'!AJ66+'3 кварт'!AJ66</f>
        <v>0</v>
      </c>
      <c r="AK66" s="53">
        <f>'6 мес'!AK66+'3 кварт'!AK66</f>
        <v>0</v>
      </c>
      <c r="AL66" s="53">
        <f>'6 мес'!AL66+'3 кварт'!AL66</f>
        <v>0</v>
      </c>
      <c r="AM66" s="53">
        <f>'6 мес'!AM66+'3 кварт'!AM66</f>
        <v>6</v>
      </c>
      <c r="AN66" s="53">
        <f>'6 мес'!AN66+'3 кварт'!AN66</f>
        <v>6.81</v>
      </c>
      <c r="AO66" s="53">
        <f>'6 мес'!AO66+'3 кварт'!AO66</f>
        <v>1</v>
      </c>
      <c r="AP66" s="53">
        <f>'6 мес'!AP66+'3 кварт'!AP66</f>
        <v>4.8630000000000004</v>
      </c>
      <c r="AQ66" s="53">
        <f>'6 мес'!AQ66+'3 кварт'!AQ66</f>
        <v>32</v>
      </c>
      <c r="AR66" s="53">
        <f>'6 мес'!AR66+'3 кварт'!AR66</f>
        <v>44.295000000000002</v>
      </c>
      <c r="AS66" s="53">
        <f>'6 мес'!AS66+'3 кварт'!AS66</f>
        <v>0</v>
      </c>
      <c r="AT66" s="53">
        <f>'6 мес'!AT66+'3 кварт'!AT66</f>
        <v>0</v>
      </c>
      <c r="AU66" s="53">
        <f>'6 мес'!AU66+'3 кварт'!AU66</f>
        <v>0</v>
      </c>
      <c r="AV66" s="53">
        <f>'6 мес'!AV66+'3 кварт'!AV66</f>
        <v>0</v>
      </c>
      <c r="AW66" s="53">
        <f>'6 мес'!AW66+'3 кварт'!AW66</f>
        <v>0</v>
      </c>
      <c r="AX66" s="53">
        <f>'6 мес'!AX66+'3 кварт'!AX66</f>
        <v>0</v>
      </c>
      <c r="AY66" s="53">
        <f>'6 мес'!AY66+'3 кварт'!AY66</f>
        <v>0</v>
      </c>
      <c r="AZ66" s="53">
        <f>'6 мес'!AZ66+'3 кварт'!AZ66</f>
        <v>0</v>
      </c>
      <c r="BA66" s="53">
        <f>'6 мес'!BA66+'3 кварт'!BA66</f>
        <v>0</v>
      </c>
      <c r="BB66" s="53">
        <f>'6 мес'!BB66+'3 кварт'!BB66</f>
        <v>0</v>
      </c>
      <c r="BC66" s="53">
        <f>'6 мес'!BC66+'3 кварт'!BC66</f>
        <v>0</v>
      </c>
      <c r="BD66" s="53">
        <f>'6 мес'!BD66+'3 кварт'!BD66</f>
        <v>0</v>
      </c>
      <c r="BE66" s="53">
        <f>'6 мес'!BE66+'3 кварт'!BE66</f>
        <v>6.4819999999999993</v>
      </c>
      <c r="BF66" s="55">
        <f t="shared" si="1"/>
        <v>70.777000000000001</v>
      </c>
      <c r="BG66" s="83"/>
      <c r="BH66" s="17" t="e">
        <f t="shared" si="6"/>
        <v>#DIV/0!</v>
      </c>
      <c r="BI66" s="71" t="s">
        <v>73</v>
      </c>
      <c r="BJ66" s="16"/>
    </row>
    <row r="67" spans="1:62" ht="20.25" customHeight="1">
      <c r="A67" s="14">
        <v>13</v>
      </c>
      <c r="B67" s="14" t="s">
        <v>146</v>
      </c>
      <c r="C67" s="53">
        <f>'6 мес'!C67+'3 кварт'!C67</f>
        <v>3.5</v>
      </c>
      <c r="D67" s="53">
        <f>'6 мес'!D67+'3 кварт'!D67</f>
        <v>2.0590000000000002</v>
      </c>
      <c r="E67" s="53">
        <f>'6 мес'!E67+'3 кварт'!E67</f>
        <v>0</v>
      </c>
      <c r="F67" s="53">
        <f>'6 мес'!F67+'3 кварт'!F67</f>
        <v>0</v>
      </c>
      <c r="G67" s="53">
        <f>'6 мес'!G67+'3 кварт'!G67</f>
        <v>0</v>
      </c>
      <c r="H67" s="53">
        <f>'6 мес'!H67+'3 кварт'!H67</f>
        <v>0</v>
      </c>
      <c r="I67" s="53">
        <f>'6 мес'!I67+'3 кварт'!I67</f>
        <v>0</v>
      </c>
      <c r="J67" s="53">
        <f>'6 мес'!J67+'3 кварт'!J67</f>
        <v>0</v>
      </c>
      <c r="K67" s="53">
        <f>'6 мес'!K67+'3 кварт'!K67</f>
        <v>0</v>
      </c>
      <c r="L67" s="53">
        <f>'6 мес'!L67+'3 кварт'!L67</f>
        <v>0</v>
      </c>
      <c r="M67" s="53">
        <f>'6 мес'!M67+'3 кварт'!M67</f>
        <v>0</v>
      </c>
      <c r="N67" s="53">
        <f>'6 мес'!N67+'3 кварт'!N67</f>
        <v>0</v>
      </c>
      <c r="O67" s="53">
        <f>'6 мес'!O67+'3 кварт'!O67</f>
        <v>0</v>
      </c>
      <c r="P67" s="53">
        <f>'6 мес'!P67+'3 кварт'!P67</f>
        <v>0</v>
      </c>
      <c r="Q67" s="53">
        <f>'6 мес'!Q67+'3 кварт'!Q67</f>
        <v>0</v>
      </c>
      <c r="R67" s="53">
        <f>'6 мес'!R67+'3 кварт'!R67</f>
        <v>0</v>
      </c>
      <c r="S67" s="53">
        <f>'6 мес'!S67+'3 кварт'!S67</f>
        <v>0</v>
      </c>
      <c r="T67" s="53">
        <f>'6 мес'!T67+'3 кварт'!T67</f>
        <v>0</v>
      </c>
      <c r="U67" s="53">
        <f>'6 мес'!U67+'3 кварт'!U67</f>
        <v>0</v>
      </c>
      <c r="V67" s="53">
        <f>'6 мес'!V67+'3 кварт'!V67</f>
        <v>0</v>
      </c>
      <c r="W67" s="53">
        <f>'6 мес'!W67+'3 кварт'!W67</f>
        <v>2</v>
      </c>
      <c r="X67" s="53">
        <f>'6 мес'!X67+'3 кварт'!X67</f>
        <v>1.9810000000000001</v>
      </c>
      <c r="Y67" s="53">
        <f>'6 мес'!Y67+'3 кварт'!Y67</f>
        <v>0</v>
      </c>
      <c r="Z67" s="53">
        <f>'6 мес'!Z67+'3 кварт'!Z67</f>
        <v>0</v>
      </c>
      <c r="AA67" s="53">
        <f>'6 мес'!AA67+'3 кварт'!AA67</f>
        <v>0</v>
      </c>
      <c r="AB67" s="53">
        <f>'6 мес'!AB67+'3 кварт'!AB67</f>
        <v>0</v>
      </c>
      <c r="AC67" s="53">
        <f>'6 мес'!AC67+'3 кварт'!AC67</f>
        <v>0</v>
      </c>
      <c r="AD67" s="53">
        <f>'6 мес'!AD67+'3 кварт'!AD67</f>
        <v>0</v>
      </c>
      <c r="AE67" s="53">
        <f>'6 мес'!AE67+'3 кварт'!AE67</f>
        <v>0</v>
      </c>
      <c r="AF67" s="53">
        <f>'6 мес'!AF67+'3 кварт'!AF67</f>
        <v>0</v>
      </c>
      <c r="AG67" s="53">
        <f>'6 мес'!AG67+'3 кварт'!AG67</f>
        <v>0</v>
      </c>
      <c r="AH67" s="53">
        <f>'6 мес'!AH67+'3 кварт'!AH67</f>
        <v>0</v>
      </c>
      <c r="AI67" s="53">
        <f>'6 мес'!AI67+'3 кварт'!AI67</f>
        <v>0</v>
      </c>
      <c r="AJ67" s="53">
        <f>'6 мес'!AJ67+'3 кварт'!AJ67</f>
        <v>0</v>
      </c>
      <c r="AK67" s="53">
        <f>'6 мес'!AK67+'3 кварт'!AK67</f>
        <v>0</v>
      </c>
      <c r="AL67" s="53">
        <f>'6 мес'!AL67+'3 кварт'!AL67</f>
        <v>0</v>
      </c>
      <c r="AM67" s="53">
        <f>'6 мес'!AM67+'3 кварт'!AM67</f>
        <v>0</v>
      </c>
      <c r="AN67" s="53">
        <f>'6 мес'!AN67+'3 кварт'!AN67</f>
        <v>0</v>
      </c>
      <c r="AO67" s="53">
        <f>'6 мес'!AO67+'3 кварт'!AO67</f>
        <v>1</v>
      </c>
      <c r="AP67" s="53">
        <f>'6 мес'!AP67+'3 кварт'!AP67</f>
        <v>4.7850000000000001</v>
      </c>
      <c r="AQ67" s="53">
        <f>'6 мес'!AQ67+'3 кварт'!AQ67</f>
        <v>30</v>
      </c>
      <c r="AR67" s="53">
        <f>'6 мес'!AR67+'3 кварт'!AR67</f>
        <v>52.738999999999997</v>
      </c>
      <c r="AS67" s="53">
        <f>'6 мес'!AS67+'3 кварт'!AS67</f>
        <v>0</v>
      </c>
      <c r="AT67" s="53">
        <f>'6 мес'!AT67+'3 кварт'!AT67</f>
        <v>0</v>
      </c>
      <c r="AU67" s="53">
        <f>'6 мес'!AU67+'3 кварт'!AU67</f>
        <v>0</v>
      </c>
      <c r="AV67" s="53">
        <f>'6 мес'!AV67+'3 кварт'!AV67</f>
        <v>0</v>
      </c>
      <c r="AW67" s="53">
        <f>'6 мес'!AW67+'3 кварт'!AW67</f>
        <v>0</v>
      </c>
      <c r="AX67" s="53">
        <f>'6 мес'!AX67+'3 кварт'!AX67</f>
        <v>0</v>
      </c>
      <c r="AY67" s="53">
        <f>'6 мес'!AY67+'3 кварт'!AY67</f>
        <v>0</v>
      </c>
      <c r="AZ67" s="53">
        <f>'6 мес'!AZ67+'3 кварт'!AZ67</f>
        <v>0</v>
      </c>
      <c r="BA67" s="53">
        <f>'6 мес'!BA67+'3 кварт'!BA67</f>
        <v>0</v>
      </c>
      <c r="BB67" s="53">
        <f>'6 мес'!BB67+'3 кварт'!BB67</f>
        <v>0</v>
      </c>
      <c r="BC67" s="53">
        <f>'6 мес'!BC67+'3 кварт'!BC67</f>
        <v>0</v>
      </c>
      <c r="BD67" s="53">
        <f>'6 мес'!BD67+'3 кварт'!BD67</f>
        <v>0</v>
      </c>
      <c r="BE67" s="53">
        <f>'6 мес'!BE67+'3 кварт'!BE67</f>
        <v>20.204999999999998</v>
      </c>
      <c r="BF67" s="55">
        <f t="shared" si="1"/>
        <v>81.768999999999991</v>
      </c>
      <c r="BG67" s="83"/>
      <c r="BH67" s="17" t="e">
        <f t="shared" si="6"/>
        <v>#DIV/0!</v>
      </c>
      <c r="BI67" s="71">
        <v>6</v>
      </c>
      <c r="BJ67" s="16"/>
    </row>
    <row r="68" spans="1:62" ht="20.25" customHeight="1">
      <c r="A68" s="14">
        <v>14</v>
      </c>
      <c r="B68" s="14" t="s">
        <v>147</v>
      </c>
      <c r="C68" s="53">
        <f>'6 мес'!C68+'3 кварт'!C68</f>
        <v>0</v>
      </c>
      <c r="D68" s="53">
        <f>'6 мес'!D68+'3 кварт'!D68</f>
        <v>0</v>
      </c>
      <c r="E68" s="53">
        <f>'6 мес'!E68+'3 кварт'!E68</f>
        <v>56</v>
      </c>
      <c r="F68" s="53">
        <f>'6 мес'!F68+'3 кварт'!F68</f>
        <v>14</v>
      </c>
      <c r="G68" s="53">
        <f>'6 мес'!G68+'3 кварт'!G68</f>
        <v>0</v>
      </c>
      <c r="H68" s="53">
        <f>'6 мес'!H68+'3 кварт'!H68</f>
        <v>0</v>
      </c>
      <c r="I68" s="53">
        <v>1</v>
      </c>
      <c r="J68" s="53">
        <f>'6 мес'!J68+'3 кварт'!J68</f>
        <v>96.727999999999994</v>
      </c>
      <c r="K68" s="53">
        <f>'6 мес'!K68+'3 кварт'!K68</f>
        <v>10</v>
      </c>
      <c r="L68" s="53">
        <f>'6 мес'!L68+'3 кварт'!L68</f>
        <v>2.3660000000000001</v>
      </c>
      <c r="M68" s="53">
        <f>'6 мес'!M68+'3 кварт'!M68</f>
        <v>0</v>
      </c>
      <c r="N68" s="53">
        <f>'6 мес'!N68+'3 кварт'!N68</f>
        <v>0</v>
      </c>
      <c r="O68" s="53">
        <f>'6 мес'!O68+'3 кварт'!O68</f>
        <v>0</v>
      </c>
      <c r="P68" s="53">
        <f>'6 мес'!P68+'3 кварт'!P68</f>
        <v>0</v>
      </c>
      <c r="Q68" s="53">
        <f>'6 мес'!Q68+'3 кварт'!Q68</f>
        <v>0</v>
      </c>
      <c r="R68" s="53">
        <f>'6 мес'!R68+'3 кварт'!R68</f>
        <v>0</v>
      </c>
      <c r="S68" s="53">
        <f>'6 мес'!S68+'3 кварт'!S68</f>
        <v>1</v>
      </c>
      <c r="T68" s="53">
        <f>'6 мес'!T68+'3 кварт'!T68</f>
        <v>5.87</v>
      </c>
      <c r="U68" s="53">
        <f>'6 мес'!U68+'3 кварт'!U68</f>
        <v>0</v>
      </c>
      <c r="V68" s="53">
        <f>'6 мес'!V68+'3 кварт'!V68</f>
        <v>0</v>
      </c>
      <c r="W68" s="53">
        <f>'6 мес'!W68+'3 кварт'!W68</f>
        <v>13</v>
      </c>
      <c r="X68" s="53">
        <f>'6 мес'!X68+'3 кварт'!X68</f>
        <v>14.625999999999999</v>
      </c>
      <c r="Y68" s="53">
        <f>'6 мес'!Y68+'3 кварт'!Y68</f>
        <v>0</v>
      </c>
      <c r="Z68" s="53">
        <f>'6 мес'!Z68+'3 кварт'!Z68</f>
        <v>0</v>
      </c>
      <c r="AA68" s="53">
        <f>'6 мес'!AA68+'3 кварт'!AA68</f>
        <v>0</v>
      </c>
      <c r="AB68" s="53">
        <f>'6 мес'!AB68+'3 кварт'!AB68</f>
        <v>0</v>
      </c>
      <c r="AC68" s="53">
        <f>'6 мес'!AC68+'3 кварт'!AC68</f>
        <v>0</v>
      </c>
      <c r="AD68" s="53">
        <f>'6 мес'!AD68+'3 кварт'!AD68</f>
        <v>0</v>
      </c>
      <c r="AE68" s="53">
        <f>'6 мес'!AE68+'3 кварт'!AE68</f>
        <v>0</v>
      </c>
      <c r="AF68" s="53">
        <f>'6 мес'!AF68+'3 кварт'!AF68</f>
        <v>0</v>
      </c>
      <c r="AG68" s="53">
        <f>'6 мес'!AG68+'3 кварт'!AG68</f>
        <v>0</v>
      </c>
      <c r="AH68" s="53">
        <f>'6 мес'!AH68+'3 кварт'!AH68</f>
        <v>0</v>
      </c>
      <c r="AI68" s="53">
        <f>'6 мес'!AI68+'3 кварт'!AI68</f>
        <v>0</v>
      </c>
      <c r="AJ68" s="53">
        <f>'6 мес'!AJ68+'3 кварт'!AJ68</f>
        <v>0</v>
      </c>
      <c r="AK68" s="53">
        <f>'6 мес'!AK68+'3 кварт'!AK68</f>
        <v>0</v>
      </c>
      <c r="AL68" s="53">
        <f>'6 мес'!AL68+'3 кварт'!AL68</f>
        <v>0</v>
      </c>
      <c r="AM68" s="53">
        <f>'6 мес'!AM68+'3 кварт'!AM68</f>
        <v>0.5</v>
      </c>
      <c r="AN68" s="53">
        <f>'6 мес'!AN68+'3 кварт'!AN68</f>
        <v>0.72699999999999998</v>
      </c>
      <c r="AO68" s="53">
        <f>'6 мес'!AO68+'3 кварт'!AO68</f>
        <v>1</v>
      </c>
      <c r="AP68" s="53">
        <f>'6 мес'!AP68+'3 кварт'!AP68</f>
        <v>3.8660000000000001</v>
      </c>
      <c r="AQ68" s="53">
        <f>'6 мес'!AQ68+'3 кварт'!AQ68</f>
        <v>9</v>
      </c>
      <c r="AR68" s="53">
        <f>'6 мес'!AR68+'3 кварт'!AR68</f>
        <v>13.302</v>
      </c>
      <c r="AS68" s="53">
        <f>'6 мес'!AS68+'3 кварт'!AS68</f>
        <v>0</v>
      </c>
      <c r="AT68" s="53">
        <f>'6 мес'!AT68+'3 кварт'!AT68</f>
        <v>0</v>
      </c>
      <c r="AU68" s="53">
        <f>'6 мес'!AU68+'3 кварт'!AU68</f>
        <v>0</v>
      </c>
      <c r="AV68" s="53">
        <f>'6 мес'!AV68+'3 кварт'!AV68</f>
        <v>0</v>
      </c>
      <c r="AW68" s="53">
        <f>'6 мес'!AW68+'3 кварт'!AW68</f>
        <v>8</v>
      </c>
      <c r="AX68" s="53">
        <f>'6 мес'!AX68+'3 кварт'!AX68</f>
        <v>1.077</v>
      </c>
      <c r="AY68" s="53">
        <f>'6 мес'!AY68+'3 кварт'!AY68</f>
        <v>0</v>
      </c>
      <c r="AZ68" s="53">
        <f>'6 мес'!AZ68+'3 кварт'!AZ68</f>
        <v>0</v>
      </c>
      <c r="BA68" s="53">
        <f>'6 мес'!BA68+'3 кварт'!BA68</f>
        <v>0</v>
      </c>
      <c r="BB68" s="53">
        <f>'6 мес'!BB68+'3 кварт'!BB68</f>
        <v>0</v>
      </c>
      <c r="BC68" s="53">
        <f>'6 мес'!BC68+'3 кварт'!BC68</f>
        <v>0</v>
      </c>
      <c r="BD68" s="53">
        <f>'6 мес'!BD68+'3 кварт'!BD68</f>
        <v>0</v>
      </c>
      <c r="BE68" s="53">
        <f>'6 мес'!BE68+'3 кварт'!BE68</f>
        <v>0.68400000000000005</v>
      </c>
      <c r="BF68" s="55">
        <f t="shared" si="1"/>
        <v>153.24600000000001</v>
      </c>
      <c r="BG68" s="83"/>
      <c r="BH68" s="17" t="e">
        <f t="shared" si="6"/>
        <v>#DIV/0!</v>
      </c>
      <c r="BI68" s="71" t="s">
        <v>74</v>
      </c>
      <c r="BJ68" s="16"/>
    </row>
    <row r="69" spans="1:62" ht="20.25" customHeight="1">
      <c r="A69" s="14">
        <v>15</v>
      </c>
      <c r="B69" s="14" t="s">
        <v>148</v>
      </c>
      <c r="C69" s="53">
        <f>'6 мес'!C69+'3 кварт'!C69</f>
        <v>8.6999999999999993</v>
      </c>
      <c r="D69" s="53">
        <f>'6 мес'!D69+'3 кварт'!D69</f>
        <v>4.7030000000000003</v>
      </c>
      <c r="E69" s="53">
        <f>'6 мес'!E69+'3 кварт'!E69</f>
        <v>0</v>
      </c>
      <c r="F69" s="53">
        <f>'6 мес'!F69+'3 кварт'!F69</f>
        <v>0</v>
      </c>
      <c r="G69" s="53">
        <f>'6 мес'!G69+'3 кварт'!G69</f>
        <v>25.8</v>
      </c>
      <c r="H69" s="53">
        <f>'6 мес'!H69+'3 кварт'!H69</f>
        <v>2.6379999999999999</v>
      </c>
      <c r="I69" s="53">
        <f>'6 мес'!I69+'3 кварт'!I69</f>
        <v>1</v>
      </c>
      <c r="J69" s="53">
        <f>'6 мес'!J69+'3 кварт'!J69</f>
        <v>81.900999999999996</v>
      </c>
      <c r="K69" s="53">
        <f>'6 мес'!K69+'3 кварт'!K69</f>
        <v>10</v>
      </c>
      <c r="L69" s="53">
        <f>'6 мес'!L69+'3 кварт'!L69</f>
        <v>3.407</v>
      </c>
      <c r="M69" s="53">
        <f>'6 мес'!M69+'3 кварт'!M69</f>
        <v>0</v>
      </c>
      <c r="N69" s="53">
        <f>'6 мес'!N69+'3 кварт'!N69</f>
        <v>0</v>
      </c>
      <c r="O69" s="53">
        <f>'6 мес'!O69+'3 кварт'!O69</f>
        <v>0</v>
      </c>
      <c r="P69" s="53">
        <f>'6 мес'!P69+'3 кварт'!P69</f>
        <v>0</v>
      </c>
      <c r="Q69" s="53">
        <f>'6 мес'!Q69+'3 кварт'!Q69</f>
        <v>82</v>
      </c>
      <c r="R69" s="53">
        <f>'6 мес'!R69+'3 кварт'!R69</f>
        <v>115.039</v>
      </c>
      <c r="S69" s="53">
        <f>'6 мес'!S69+'3 кварт'!S69</f>
        <v>0</v>
      </c>
      <c r="T69" s="53">
        <f>'6 мес'!T69+'3 кварт'!T69</f>
        <v>0</v>
      </c>
      <c r="U69" s="53">
        <f>'6 мес'!U69+'3 кварт'!U69</f>
        <v>0</v>
      </c>
      <c r="V69" s="53">
        <f>'6 мес'!V69+'3 кварт'!V69</f>
        <v>0</v>
      </c>
      <c r="W69" s="53">
        <f>'6 мес'!W69+'3 кварт'!W69</f>
        <v>2</v>
      </c>
      <c r="X69" s="53">
        <f>'6 мес'!X69+'3 кварт'!X69</f>
        <v>5.0030000000000001</v>
      </c>
      <c r="Y69" s="53">
        <f>'6 мес'!Y69+'3 кварт'!Y69</f>
        <v>0</v>
      </c>
      <c r="Z69" s="53">
        <f>'6 мес'!Z69+'3 кварт'!Z69</f>
        <v>0</v>
      </c>
      <c r="AA69" s="53">
        <f>'6 мес'!AA69+'3 кварт'!AA69</f>
        <v>0</v>
      </c>
      <c r="AB69" s="53">
        <f>'6 мес'!AB69+'3 кварт'!AB69</f>
        <v>0</v>
      </c>
      <c r="AC69" s="53">
        <f>'6 мес'!AC69+'3 кварт'!AC69</f>
        <v>0</v>
      </c>
      <c r="AD69" s="53">
        <f>'6 мес'!AD69+'3 кварт'!AD69</f>
        <v>0</v>
      </c>
      <c r="AE69" s="53">
        <f>'6 мес'!AE69+'3 кварт'!AE69</f>
        <v>0</v>
      </c>
      <c r="AF69" s="53">
        <f>'6 мес'!AF69+'3 кварт'!AF69</f>
        <v>0</v>
      </c>
      <c r="AG69" s="53">
        <f>'6 мес'!AG69+'3 кварт'!AG69</f>
        <v>0</v>
      </c>
      <c r="AH69" s="53">
        <f>'6 мес'!AH69+'3 кварт'!AH69</f>
        <v>0</v>
      </c>
      <c r="AI69" s="53">
        <f>'6 мес'!AI69+'3 кварт'!AI69</f>
        <v>0</v>
      </c>
      <c r="AJ69" s="53">
        <f>'6 мес'!AJ69+'3 кварт'!AJ69</f>
        <v>0</v>
      </c>
      <c r="AK69" s="53">
        <f>'6 мес'!AK69+'3 кварт'!AK69</f>
        <v>0</v>
      </c>
      <c r="AL69" s="53">
        <f>'6 мес'!AL69+'3 кварт'!AL69</f>
        <v>0</v>
      </c>
      <c r="AM69" s="53">
        <f>'6 мес'!AM69+'3 кварт'!AM69</f>
        <v>0</v>
      </c>
      <c r="AN69" s="53">
        <f>'6 мес'!AN69+'3 кварт'!AN69</f>
        <v>0</v>
      </c>
      <c r="AO69" s="53">
        <f>'6 мес'!AO69+'3 кварт'!AO69</f>
        <v>1</v>
      </c>
      <c r="AP69" s="53">
        <f>'6 мес'!AP69+'3 кварт'!AP69</f>
        <v>4.7859999999999996</v>
      </c>
      <c r="AQ69" s="53">
        <f>'6 мес'!AQ69+'3 кварт'!AQ69</f>
        <v>17</v>
      </c>
      <c r="AR69" s="53">
        <f>'6 мес'!AR69+'3 кварт'!AR69</f>
        <v>25.436999999999998</v>
      </c>
      <c r="AS69" s="53">
        <f>'6 мес'!AS69+'3 кварт'!AS69</f>
        <v>0</v>
      </c>
      <c r="AT69" s="53">
        <f>'6 мес'!AT69+'3 кварт'!AT69</f>
        <v>0</v>
      </c>
      <c r="AU69" s="53">
        <f>'6 мес'!AU69+'3 кварт'!AU69</f>
        <v>0</v>
      </c>
      <c r="AV69" s="53">
        <f>'6 мес'!AV69+'3 кварт'!AV69</f>
        <v>0</v>
      </c>
      <c r="AW69" s="53">
        <f>'6 мес'!AW69+'3 кварт'!AW69</f>
        <v>0</v>
      </c>
      <c r="AX69" s="53">
        <f>'6 мес'!AX69+'3 кварт'!AX69</f>
        <v>0</v>
      </c>
      <c r="AY69" s="53">
        <f>'6 мес'!AY69+'3 кварт'!AY69</f>
        <v>0</v>
      </c>
      <c r="AZ69" s="53">
        <f>'6 мес'!AZ69+'3 кварт'!AZ69</f>
        <v>0</v>
      </c>
      <c r="BA69" s="53">
        <f>'6 мес'!BA69+'3 кварт'!BA69</f>
        <v>0</v>
      </c>
      <c r="BB69" s="53">
        <f>'6 мес'!BB69+'3 кварт'!BB69</f>
        <v>0</v>
      </c>
      <c r="BC69" s="53">
        <f>'6 мес'!BC69+'3 кварт'!BC69</f>
        <v>0</v>
      </c>
      <c r="BD69" s="53">
        <f>'6 мес'!BD69+'3 кварт'!BD69</f>
        <v>0</v>
      </c>
      <c r="BE69" s="53">
        <f>'6 мес'!BE69+'3 кварт'!BE69</f>
        <v>2.3530000000000002</v>
      </c>
      <c r="BF69" s="55">
        <f t="shared" si="1"/>
        <v>245.267</v>
      </c>
      <c r="BG69" s="84"/>
      <c r="BH69" s="17" t="e">
        <f t="shared" si="6"/>
        <v>#DIV/0!</v>
      </c>
      <c r="BI69" s="71" t="s">
        <v>75</v>
      </c>
      <c r="BJ69" s="16"/>
    </row>
    <row r="70" spans="1:62" ht="20.25" customHeight="1">
      <c r="A70" s="14">
        <v>16</v>
      </c>
      <c r="B70" s="14" t="s">
        <v>149</v>
      </c>
      <c r="C70" s="53">
        <f>'6 мес'!C70+'3 кварт'!C70</f>
        <v>0</v>
      </c>
      <c r="D70" s="53">
        <f>'6 мес'!D70+'3 кварт'!D70</f>
        <v>0</v>
      </c>
      <c r="E70" s="53">
        <f>'6 мес'!E70+'3 кварт'!E70</f>
        <v>0</v>
      </c>
      <c r="F70" s="53">
        <f>'6 мес'!F70+'3 кварт'!F70</f>
        <v>0</v>
      </c>
      <c r="G70" s="53">
        <f>'6 мес'!G70+'3 кварт'!G70</f>
        <v>0</v>
      </c>
      <c r="H70" s="53">
        <f>'6 мес'!H70+'3 кварт'!H70</f>
        <v>0</v>
      </c>
      <c r="I70" s="53">
        <f>'6 мес'!I70+'3 кварт'!I70</f>
        <v>0</v>
      </c>
      <c r="J70" s="53">
        <f>'6 мес'!J70+'3 кварт'!J70</f>
        <v>0</v>
      </c>
      <c r="K70" s="53">
        <f>'6 мес'!K70+'3 кварт'!K70</f>
        <v>0</v>
      </c>
      <c r="L70" s="53">
        <f>'6 мес'!L70+'3 кварт'!L70</f>
        <v>0</v>
      </c>
      <c r="M70" s="53">
        <f>'6 мес'!M70+'3 кварт'!M70</f>
        <v>0</v>
      </c>
      <c r="N70" s="53">
        <f>'6 мес'!N70+'3 кварт'!N70</f>
        <v>0</v>
      </c>
      <c r="O70" s="53">
        <f>'6 мес'!O70+'3 кварт'!O70</f>
        <v>0</v>
      </c>
      <c r="P70" s="53">
        <f>'6 мес'!P70+'3 кварт'!P70</f>
        <v>0</v>
      </c>
      <c r="Q70" s="53">
        <f>'6 мес'!Q70+'3 кварт'!Q70</f>
        <v>0</v>
      </c>
      <c r="R70" s="53">
        <f>'6 мес'!R70+'3 кварт'!R70</f>
        <v>0</v>
      </c>
      <c r="S70" s="53">
        <f>'6 мес'!S70+'3 кварт'!S70</f>
        <v>0</v>
      </c>
      <c r="T70" s="53">
        <f>'6 мес'!T70+'3 кварт'!T70</f>
        <v>0</v>
      </c>
      <c r="U70" s="53">
        <f>'6 мес'!U70+'3 кварт'!U70</f>
        <v>0</v>
      </c>
      <c r="V70" s="53">
        <f>'6 мес'!V70+'3 кварт'!V70</f>
        <v>0</v>
      </c>
      <c r="W70" s="53">
        <f>'6 мес'!W70+'3 кварт'!W70</f>
        <v>0</v>
      </c>
      <c r="X70" s="53">
        <f>'6 мес'!X70+'3 кварт'!X70</f>
        <v>0</v>
      </c>
      <c r="Y70" s="53">
        <f>'6 мес'!Y70+'3 кварт'!Y70</f>
        <v>0</v>
      </c>
      <c r="Z70" s="53">
        <f>'6 мес'!Z70+'3 кварт'!Z70</f>
        <v>0</v>
      </c>
      <c r="AA70" s="53">
        <f>'6 мес'!AA70+'3 кварт'!AA70</f>
        <v>9.57</v>
      </c>
      <c r="AB70" s="53">
        <f>'6 мес'!AB70+'3 кварт'!AB70</f>
        <v>9.2970000000000006</v>
      </c>
      <c r="AC70" s="53">
        <f>'6 мес'!AC70+'3 кварт'!AC70</f>
        <v>0</v>
      </c>
      <c r="AD70" s="53">
        <f>'6 мес'!AD70+'3 кварт'!AD70</f>
        <v>0</v>
      </c>
      <c r="AE70" s="53">
        <f>'6 мес'!AE70+'3 кварт'!AE70</f>
        <v>0</v>
      </c>
      <c r="AF70" s="53">
        <f>'6 мес'!AF70+'3 кварт'!AF70</f>
        <v>0</v>
      </c>
      <c r="AG70" s="53">
        <f>'6 мес'!AG70+'3 кварт'!AG70</f>
        <v>0</v>
      </c>
      <c r="AH70" s="53">
        <f>'6 мес'!AH70+'3 кварт'!AH70</f>
        <v>0</v>
      </c>
      <c r="AI70" s="53">
        <f>'6 мес'!AI70+'3 кварт'!AI70</f>
        <v>0</v>
      </c>
      <c r="AJ70" s="53">
        <f>'6 мес'!AJ70+'3 кварт'!AJ70</f>
        <v>0</v>
      </c>
      <c r="AK70" s="53">
        <f>'6 мес'!AK70+'3 кварт'!AK70</f>
        <v>0</v>
      </c>
      <c r="AL70" s="53">
        <f>'6 мес'!AL70+'3 кварт'!AL70</f>
        <v>0</v>
      </c>
      <c r="AM70" s="53">
        <f>'6 мес'!AM70+'3 кварт'!AM70</f>
        <v>0</v>
      </c>
      <c r="AN70" s="53">
        <f>'6 мес'!AN70+'3 кварт'!AN70</f>
        <v>0</v>
      </c>
      <c r="AO70" s="53">
        <f>'6 мес'!AO70+'3 кварт'!AO70</f>
        <v>0</v>
      </c>
      <c r="AP70" s="53">
        <f>'6 мес'!AP70+'3 кварт'!AP70</f>
        <v>0</v>
      </c>
      <c r="AQ70" s="53">
        <f>'6 мес'!AQ70+'3 кварт'!AQ70</f>
        <v>10</v>
      </c>
      <c r="AR70" s="53">
        <f>'6 мес'!AR70+'3 кварт'!AR70</f>
        <v>15.032</v>
      </c>
      <c r="AS70" s="53">
        <f>'6 мес'!AS70+'3 кварт'!AS70</f>
        <v>0</v>
      </c>
      <c r="AT70" s="53">
        <f>'6 мес'!AT70+'3 кварт'!AT70</f>
        <v>0</v>
      </c>
      <c r="AU70" s="53">
        <f>'6 мес'!AU70+'3 кварт'!AU70</f>
        <v>0</v>
      </c>
      <c r="AV70" s="53">
        <f>'6 мес'!AV70+'3 кварт'!AV70</f>
        <v>0</v>
      </c>
      <c r="AW70" s="53">
        <f>'6 мес'!AW70+'3 кварт'!AW70</f>
        <v>1</v>
      </c>
      <c r="AX70" s="53">
        <f>'6 мес'!AX70+'3 кварт'!AX70</f>
        <v>0.16800000000000001</v>
      </c>
      <c r="AY70" s="53">
        <f>'6 мес'!AY70+'3 кварт'!AY70</f>
        <v>0</v>
      </c>
      <c r="AZ70" s="53">
        <f>'6 мес'!AZ70+'3 кварт'!AZ70</f>
        <v>0</v>
      </c>
      <c r="BA70" s="53">
        <f>'6 мес'!BA70+'3 кварт'!BA70</f>
        <v>0</v>
      </c>
      <c r="BB70" s="53">
        <f>'6 мес'!BB70+'3 кварт'!BB70</f>
        <v>0</v>
      </c>
      <c r="BC70" s="53">
        <f>'6 мес'!BC70+'3 кварт'!BC70</f>
        <v>0</v>
      </c>
      <c r="BD70" s="53">
        <f>'6 мес'!BD70+'3 кварт'!BD70</f>
        <v>0</v>
      </c>
      <c r="BE70" s="53">
        <f>'6 мес'!BE70+'3 кварт'!BE70</f>
        <v>0.76200000000000001</v>
      </c>
      <c r="BF70" s="55">
        <f t="shared" si="1"/>
        <v>25.259</v>
      </c>
      <c r="BG70" s="83"/>
      <c r="BH70" s="17" t="e">
        <f t="shared" si="6"/>
        <v>#DIV/0!</v>
      </c>
      <c r="BI70" s="71">
        <v>10</v>
      </c>
      <c r="BJ70" s="16"/>
    </row>
    <row r="71" spans="1:62" ht="20.25" customHeight="1">
      <c r="A71" s="14">
        <v>17</v>
      </c>
      <c r="B71" s="14" t="s">
        <v>144</v>
      </c>
      <c r="C71" s="53">
        <f>'6 мес'!C71+'3 кварт'!C71</f>
        <v>26.3</v>
      </c>
      <c r="D71" s="53">
        <f>'6 мес'!D71+'3 кварт'!D71</f>
        <v>14.598000000000001</v>
      </c>
      <c r="E71" s="53">
        <f>'6 мес'!E71+'3 кварт'!E71</f>
        <v>194</v>
      </c>
      <c r="F71" s="53">
        <f>'6 мес'!F71+'3 кварт'!F71</f>
        <v>48.5</v>
      </c>
      <c r="G71" s="53">
        <f>'6 мес'!G71+'3 кварт'!G71</f>
        <v>0</v>
      </c>
      <c r="H71" s="53">
        <f>'6 мес'!H71+'3 кварт'!H71</f>
        <v>0</v>
      </c>
      <c r="I71" s="53">
        <f>'6 мес'!I71+'3 кварт'!I71</f>
        <v>0</v>
      </c>
      <c r="J71" s="53">
        <f>'6 мес'!J71+'3 кварт'!J71</f>
        <v>0</v>
      </c>
      <c r="K71" s="53">
        <f>'6 мес'!K71+'3 кварт'!K71</f>
        <v>0</v>
      </c>
      <c r="L71" s="53">
        <f>'6 мес'!L71+'3 кварт'!L71</f>
        <v>0</v>
      </c>
      <c r="M71" s="53">
        <f>'6 мес'!M71+'3 кварт'!M71</f>
        <v>0</v>
      </c>
      <c r="N71" s="53">
        <f>'6 мес'!N71+'3 кварт'!N71</f>
        <v>0</v>
      </c>
      <c r="O71" s="53">
        <f>'6 мес'!O71+'3 кварт'!O71</f>
        <v>0</v>
      </c>
      <c r="P71" s="53">
        <f>'6 мес'!P71+'3 кварт'!P71</f>
        <v>0</v>
      </c>
      <c r="Q71" s="53">
        <f>'6 мес'!Q71+'3 кварт'!Q71</f>
        <v>0</v>
      </c>
      <c r="R71" s="53">
        <f>'6 мес'!R71+'3 кварт'!R71</f>
        <v>0</v>
      </c>
      <c r="S71" s="53">
        <f>'6 мес'!S71+'3 кварт'!S71</f>
        <v>3</v>
      </c>
      <c r="T71" s="53">
        <f>'6 мес'!T71+'3 кварт'!T71</f>
        <v>0.51400000000000001</v>
      </c>
      <c r="U71" s="53">
        <f>'6 мес'!U71+'3 кварт'!U71</f>
        <v>7</v>
      </c>
      <c r="V71" s="53">
        <f>'6 мес'!V71+'3 кварт'!V71</f>
        <v>8.282</v>
      </c>
      <c r="W71" s="53">
        <f>'6 мес'!W71+'3 кварт'!W71</f>
        <v>1</v>
      </c>
      <c r="X71" s="53">
        <f>'6 мес'!X71+'3 кварт'!X71</f>
        <v>0.156</v>
      </c>
      <c r="Y71" s="53">
        <f>'6 мес'!Y71+'3 кварт'!Y71</f>
        <v>0</v>
      </c>
      <c r="Z71" s="53">
        <f>'6 мес'!Z71+'3 кварт'!Z71</f>
        <v>0</v>
      </c>
      <c r="AA71" s="53">
        <f>'6 мес'!AA71+'3 кварт'!AA71</f>
        <v>8</v>
      </c>
      <c r="AB71" s="53">
        <f>'6 мес'!AB71+'3 кварт'!AB71</f>
        <v>2.7029999999999998</v>
      </c>
      <c r="AC71" s="53">
        <f>'6 мес'!AC71+'3 кварт'!AC71</f>
        <v>0</v>
      </c>
      <c r="AD71" s="53">
        <f>'6 мес'!AD71+'3 кварт'!AD71</f>
        <v>0</v>
      </c>
      <c r="AE71" s="53">
        <f>'6 мес'!AE71+'3 кварт'!AE71</f>
        <v>0</v>
      </c>
      <c r="AF71" s="53">
        <f>'6 мес'!AF71+'3 кварт'!AF71</f>
        <v>0</v>
      </c>
      <c r="AG71" s="53">
        <f>'6 мес'!AG71+'3 кварт'!AG71</f>
        <v>0</v>
      </c>
      <c r="AH71" s="53">
        <f>'6 мес'!AH71+'3 кварт'!AH71</f>
        <v>0</v>
      </c>
      <c r="AI71" s="53">
        <f>'6 мес'!AI71+'3 кварт'!AI71</f>
        <v>0</v>
      </c>
      <c r="AJ71" s="53">
        <f>'6 мес'!AJ71+'3 кварт'!AJ71</f>
        <v>0</v>
      </c>
      <c r="AK71" s="53">
        <f>'6 мес'!AK71+'3 кварт'!AK71</f>
        <v>6</v>
      </c>
      <c r="AL71" s="53">
        <f>'6 мес'!AL71+'3 кварт'!AL71</f>
        <v>9.1509999999999998</v>
      </c>
      <c r="AM71" s="53">
        <f>'6 мес'!AM71+'3 кварт'!AM71</f>
        <v>1.5</v>
      </c>
      <c r="AN71" s="53">
        <f>'6 мес'!AN71+'3 кварт'!AN71</f>
        <v>1.996</v>
      </c>
      <c r="AO71" s="53">
        <f>'6 мес'!AO71+'3 кварт'!AO71</f>
        <v>0</v>
      </c>
      <c r="AP71" s="53">
        <f>'6 мес'!AP71+'3 кварт'!AP71</f>
        <v>0</v>
      </c>
      <c r="AQ71" s="53">
        <f>'6 мес'!AQ71+'3 кварт'!AQ71</f>
        <v>22</v>
      </c>
      <c r="AR71" s="53">
        <f>'6 мес'!AR71+'3 кварт'!AR71</f>
        <v>27.231000000000002</v>
      </c>
      <c r="AS71" s="53">
        <f>'6 мес'!AS71+'3 кварт'!AS71</f>
        <v>0</v>
      </c>
      <c r="AT71" s="53">
        <f>'6 мес'!AT71+'3 кварт'!AT71</f>
        <v>0</v>
      </c>
      <c r="AU71" s="53">
        <f>'6 мес'!AU71+'3 кварт'!AU71</f>
        <v>0</v>
      </c>
      <c r="AV71" s="53">
        <f>'6 мес'!AV71+'3 кварт'!AV71</f>
        <v>0</v>
      </c>
      <c r="AW71" s="53">
        <f>'6 мес'!AW71+'3 кварт'!AW71</f>
        <v>0</v>
      </c>
      <c r="AX71" s="53">
        <f>'6 мес'!AX71+'3 кварт'!AX71</f>
        <v>0</v>
      </c>
      <c r="AY71" s="53">
        <f>'6 мес'!AY71+'3 кварт'!AY71</f>
        <v>0</v>
      </c>
      <c r="AZ71" s="53">
        <f>'6 мес'!AZ71+'3 кварт'!AZ71</f>
        <v>0</v>
      </c>
      <c r="BA71" s="53">
        <f>'6 мес'!BA71+'3 кварт'!BA71</f>
        <v>0</v>
      </c>
      <c r="BB71" s="53">
        <f>'6 мес'!BB71+'3 кварт'!BB71</f>
        <v>0</v>
      </c>
      <c r="BC71" s="53">
        <f>'6 мес'!BC71+'3 кварт'!BC71</f>
        <v>0</v>
      </c>
      <c r="BD71" s="53">
        <f>'6 мес'!BD71+'3 кварт'!BD71</f>
        <v>0</v>
      </c>
      <c r="BE71" s="53">
        <f>'6 мес'!BE71+'3 кварт'!BE71</f>
        <v>3.1209999999999996</v>
      </c>
      <c r="BF71" s="55">
        <f t="shared" ref="BF71:BF108" si="7">D71+F71+H71+J71+L71+N71+P71+R71+T71+V71+X71+Z71+AB71+AD71+AF71+AH71+AJ71+AL71+AN71+AP71+AR71+AT71+AV71+AX71+AZ71+BB71+BD71+BE71</f>
        <v>116.252</v>
      </c>
      <c r="BG71" s="83"/>
      <c r="BH71" s="17" t="e">
        <f t="shared" si="6"/>
        <v>#DIV/0!</v>
      </c>
      <c r="BI71" s="71">
        <v>12</v>
      </c>
      <c r="BJ71" s="16"/>
    </row>
    <row r="72" spans="1:62" ht="20.25" customHeight="1">
      <c r="A72" s="14">
        <v>18</v>
      </c>
      <c r="B72" s="14" t="s">
        <v>150</v>
      </c>
      <c r="C72" s="53">
        <f>'6 мес'!C72+'3 кварт'!C72</f>
        <v>0</v>
      </c>
      <c r="D72" s="53">
        <f>'6 мес'!D72+'3 кварт'!D72</f>
        <v>0</v>
      </c>
      <c r="E72" s="53">
        <f>'6 мес'!E72+'3 кварт'!E72</f>
        <v>0</v>
      </c>
      <c r="F72" s="53">
        <f>'6 мес'!F72+'3 кварт'!F72</f>
        <v>0</v>
      </c>
      <c r="G72" s="53">
        <f>'6 мес'!G72+'3 кварт'!G72</f>
        <v>0</v>
      </c>
      <c r="H72" s="53">
        <f>'6 мес'!H72+'3 кварт'!H72</f>
        <v>0</v>
      </c>
      <c r="I72" s="53">
        <f>'6 мес'!I72+'3 кварт'!I72</f>
        <v>0</v>
      </c>
      <c r="J72" s="53">
        <f>'6 мес'!J72+'3 кварт'!J72</f>
        <v>0</v>
      </c>
      <c r="K72" s="53">
        <f>'6 мес'!K72+'3 кварт'!K72</f>
        <v>0</v>
      </c>
      <c r="L72" s="53">
        <f>'6 мес'!L72+'3 кварт'!L72</f>
        <v>0</v>
      </c>
      <c r="M72" s="53">
        <f>'6 мес'!M72+'3 кварт'!M72</f>
        <v>0</v>
      </c>
      <c r="N72" s="53">
        <f>'6 мес'!N72+'3 кварт'!N72</f>
        <v>0</v>
      </c>
      <c r="O72" s="53">
        <f>'6 мес'!O72+'3 кварт'!O72</f>
        <v>0</v>
      </c>
      <c r="P72" s="53">
        <f>'6 мес'!P72+'3 кварт'!P72</f>
        <v>0</v>
      </c>
      <c r="Q72" s="53">
        <f>'6 мес'!Q72+'3 кварт'!Q72</f>
        <v>0</v>
      </c>
      <c r="R72" s="53">
        <f>'6 мес'!R72+'3 кварт'!R72</f>
        <v>0</v>
      </c>
      <c r="S72" s="53">
        <f>'6 мес'!S72+'3 кварт'!S72</f>
        <v>0</v>
      </c>
      <c r="T72" s="53">
        <f>'6 мес'!T72+'3 кварт'!T72</f>
        <v>0</v>
      </c>
      <c r="U72" s="53">
        <f>'6 мес'!U72+'3 кварт'!U72</f>
        <v>0</v>
      </c>
      <c r="V72" s="53">
        <f>'6 мес'!V72+'3 кварт'!V72</f>
        <v>0</v>
      </c>
      <c r="W72" s="53">
        <f>'6 мес'!W72+'3 кварт'!W72</f>
        <v>0</v>
      </c>
      <c r="X72" s="53">
        <f>'6 мес'!X72+'3 кварт'!X72</f>
        <v>0</v>
      </c>
      <c r="Y72" s="53">
        <f>'6 мес'!Y72+'3 кварт'!Y72</f>
        <v>0</v>
      </c>
      <c r="Z72" s="53">
        <f>'6 мес'!Z72+'3 кварт'!Z72</f>
        <v>0</v>
      </c>
      <c r="AA72" s="53">
        <f>'6 мес'!AA72+'3 кварт'!AA72</f>
        <v>0</v>
      </c>
      <c r="AB72" s="53">
        <f>'6 мес'!AB72+'3 кварт'!AB72</f>
        <v>0</v>
      </c>
      <c r="AC72" s="53">
        <f>'6 мес'!AC72+'3 кварт'!AC72</f>
        <v>0</v>
      </c>
      <c r="AD72" s="53">
        <f>'6 мес'!AD72+'3 кварт'!AD72</f>
        <v>0</v>
      </c>
      <c r="AE72" s="53">
        <f>'6 мес'!AE72+'3 кварт'!AE72</f>
        <v>0</v>
      </c>
      <c r="AF72" s="53">
        <f>'6 мес'!AF72+'3 кварт'!AF72</f>
        <v>0</v>
      </c>
      <c r="AG72" s="53">
        <f>'6 мес'!AG72+'3 кварт'!AG72</f>
        <v>0</v>
      </c>
      <c r="AH72" s="53">
        <f>'6 мес'!AH72+'3 кварт'!AH72</f>
        <v>0</v>
      </c>
      <c r="AI72" s="53">
        <f>'6 мес'!AI72+'3 кварт'!AI72</f>
        <v>0</v>
      </c>
      <c r="AJ72" s="53">
        <f>'6 мес'!AJ72+'3 кварт'!AJ72</f>
        <v>0</v>
      </c>
      <c r="AK72" s="53">
        <f>'6 мес'!AK72+'3 кварт'!AK72</f>
        <v>0</v>
      </c>
      <c r="AL72" s="53">
        <f>'6 мес'!AL72+'3 кварт'!AL72</f>
        <v>0</v>
      </c>
      <c r="AM72" s="53">
        <f>'6 мес'!AM72+'3 кварт'!AM72</f>
        <v>0</v>
      </c>
      <c r="AN72" s="53">
        <f>'6 мес'!AN72+'3 кварт'!AN72</f>
        <v>0</v>
      </c>
      <c r="AO72" s="53">
        <f>'6 мес'!AO72+'3 кварт'!AO72</f>
        <v>0</v>
      </c>
      <c r="AP72" s="53">
        <f>'6 мес'!AP72+'3 кварт'!AP72</f>
        <v>0</v>
      </c>
      <c r="AQ72" s="53">
        <f>'6 мес'!AQ72+'3 кварт'!AQ72</f>
        <v>9</v>
      </c>
      <c r="AR72" s="53">
        <f>'6 мес'!AR72+'3 кварт'!AR72</f>
        <v>13.343</v>
      </c>
      <c r="AS72" s="53">
        <f>'6 мес'!AS72+'3 кварт'!AS72</f>
        <v>0</v>
      </c>
      <c r="AT72" s="53">
        <f>'6 мес'!AT72+'3 кварт'!AT72</f>
        <v>0</v>
      </c>
      <c r="AU72" s="53">
        <f>'6 мес'!AU72+'3 кварт'!AU72</f>
        <v>0</v>
      </c>
      <c r="AV72" s="53">
        <f>'6 мес'!AV72+'3 кварт'!AV72</f>
        <v>0</v>
      </c>
      <c r="AW72" s="53">
        <f>'6 мес'!AW72+'3 кварт'!AW72</f>
        <v>40</v>
      </c>
      <c r="AX72" s="53">
        <f>'6 мес'!AX72+'3 кварт'!AX72</f>
        <v>30.606999999999999</v>
      </c>
      <c r="AY72" s="53">
        <f>'6 мес'!AY72+'3 кварт'!AY72</f>
        <v>0</v>
      </c>
      <c r="AZ72" s="53">
        <f>'6 мес'!AZ72+'3 кварт'!AZ72</f>
        <v>0</v>
      </c>
      <c r="BA72" s="53">
        <f>'6 мес'!BA72+'3 кварт'!BA72</f>
        <v>0</v>
      </c>
      <c r="BB72" s="53">
        <f>'6 мес'!BB72+'3 кварт'!BB72</f>
        <v>0</v>
      </c>
      <c r="BC72" s="53">
        <f>'6 мес'!BC72+'3 кварт'!BC72</f>
        <v>0</v>
      </c>
      <c r="BD72" s="53">
        <f>'6 мес'!BD72+'3 кварт'!BD72</f>
        <v>0</v>
      </c>
      <c r="BE72" s="53">
        <f>'6 мес'!BE72+'3 кварт'!BE72</f>
        <v>22.388999999999999</v>
      </c>
      <c r="BF72" s="55">
        <f t="shared" si="7"/>
        <v>66.338999999999999</v>
      </c>
      <c r="BG72" s="83"/>
      <c r="BH72" s="17" t="e">
        <f t="shared" si="6"/>
        <v>#DIV/0!</v>
      </c>
      <c r="BI72" s="71" t="s">
        <v>82</v>
      </c>
      <c r="BJ72" s="16"/>
    </row>
    <row r="73" spans="1:62" ht="20.25" customHeight="1">
      <c r="A73" s="14">
        <v>19</v>
      </c>
      <c r="B73" s="14" t="s">
        <v>151</v>
      </c>
      <c r="C73" s="53">
        <f>'6 мес'!C73+'3 кварт'!C73</f>
        <v>20.399999999999999</v>
      </c>
      <c r="D73" s="53">
        <f>'6 мес'!D73+'3 кварт'!D73</f>
        <v>11.316000000000001</v>
      </c>
      <c r="E73" s="53">
        <f>'6 мес'!E73+'3 кварт'!E73</f>
        <v>0</v>
      </c>
      <c r="F73" s="53">
        <f>'6 мес'!F73+'3 кварт'!F73</f>
        <v>0</v>
      </c>
      <c r="G73" s="53">
        <f>'6 мес'!G73+'3 кварт'!G73</f>
        <v>0</v>
      </c>
      <c r="H73" s="53">
        <f>'6 мес'!H73+'3 кварт'!H73</f>
        <v>0</v>
      </c>
      <c r="I73" s="53">
        <f>'6 мес'!I73+'3 кварт'!I73</f>
        <v>0</v>
      </c>
      <c r="J73" s="53">
        <f>'6 мес'!J73+'3 кварт'!J73</f>
        <v>0</v>
      </c>
      <c r="K73" s="53">
        <f>'6 мес'!K73+'3 кварт'!K73</f>
        <v>0</v>
      </c>
      <c r="L73" s="53">
        <f>'6 мес'!L73+'3 кварт'!L73</f>
        <v>0</v>
      </c>
      <c r="M73" s="53">
        <f>'6 мес'!M73+'3 кварт'!M73</f>
        <v>0</v>
      </c>
      <c r="N73" s="53">
        <f>'6 мес'!N73+'3 кварт'!N73</f>
        <v>0</v>
      </c>
      <c r="O73" s="53">
        <f>'6 мес'!O73+'3 кварт'!O73</f>
        <v>0</v>
      </c>
      <c r="P73" s="53">
        <f>'6 мес'!P73+'3 кварт'!P73</f>
        <v>0</v>
      </c>
      <c r="Q73" s="53">
        <f>'6 мес'!Q73+'3 кварт'!Q73</f>
        <v>0</v>
      </c>
      <c r="R73" s="53">
        <f>'6 мес'!R73+'3 кварт'!R73</f>
        <v>0</v>
      </c>
      <c r="S73" s="53">
        <f>'6 мес'!S73+'3 кварт'!S73</f>
        <v>3</v>
      </c>
      <c r="T73" s="53">
        <f>'6 мес'!T73+'3 кварт'!T73</f>
        <v>1.4570000000000001</v>
      </c>
      <c r="U73" s="53">
        <f>'6 мес'!U73+'3 кварт'!U73</f>
        <v>0</v>
      </c>
      <c r="V73" s="53">
        <f>'6 мес'!V73+'3 кварт'!V73</f>
        <v>0</v>
      </c>
      <c r="W73" s="53">
        <f>'6 мес'!W73+'3 кварт'!W73</f>
        <v>6</v>
      </c>
      <c r="X73" s="53">
        <f>'6 мес'!X73+'3 кварт'!X73</f>
        <v>13.622000000000002</v>
      </c>
      <c r="Y73" s="53">
        <f>'6 мес'!Y73+'3 кварт'!Y73</f>
        <v>2</v>
      </c>
      <c r="Z73" s="53">
        <f>'6 мес'!Z73+'3 кварт'!Z73</f>
        <v>0.63500000000000001</v>
      </c>
      <c r="AA73" s="53">
        <f>'6 мес'!AA73+'3 кварт'!AA73</f>
        <v>0</v>
      </c>
      <c r="AB73" s="53">
        <f>'6 мес'!AB73+'3 кварт'!AB73</f>
        <v>0</v>
      </c>
      <c r="AC73" s="53">
        <f>'6 мес'!AC73+'3 кварт'!AC73</f>
        <v>0</v>
      </c>
      <c r="AD73" s="53">
        <f>'6 мес'!AD73+'3 кварт'!AD73</f>
        <v>0</v>
      </c>
      <c r="AE73" s="53">
        <f>'6 мес'!AE73+'3 кварт'!AE73</f>
        <v>0</v>
      </c>
      <c r="AF73" s="53">
        <f>'6 мес'!AF73+'3 кварт'!AF73</f>
        <v>0</v>
      </c>
      <c r="AG73" s="53">
        <f>'6 мес'!AG73+'3 кварт'!AG73</f>
        <v>0</v>
      </c>
      <c r="AH73" s="53">
        <f>'6 мес'!AH73+'3 кварт'!AH73</f>
        <v>0</v>
      </c>
      <c r="AI73" s="53">
        <f>'6 мес'!AI73+'3 кварт'!AI73</f>
        <v>85.95</v>
      </c>
      <c r="AJ73" s="53">
        <f>'6 мес'!AJ73+'3 кварт'!AJ73</f>
        <v>162.46299999999999</v>
      </c>
      <c r="AK73" s="53">
        <f>'6 мес'!AK73+'3 кварт'!AK73</f>
        <v>18</v>
      </c>
      <c r="AL73" s="53">
        <f>'6 мес'!AL73+'3 кварт'!AL73</f>
        <v>14.744</v>
      </c>
      <c r="AM73" s="53">
        <f>'6 мес'!AM73+'3 кварт'!AM73</f>
        <v>12</v>
      </c>
      <c r="AN73" s="53">
        <f>'6 мес'!AN73+'3 кварт'!AN73</f>
        <v>11.244</v>
      </c>
      <c r="AO73" s="53">
        <f>'6 мес'!AO73+'3 кварт'!AO73</f>
        <v>0</v>
      </c>
      <c r="AP73" s="53">
        <f>'6 мес'!AP73+'3 кварт'!AP73</f>
        <v>0</v>
      </c>
      <c r="AQ73" s="53">
        <f>'6 мес'!AQ73+'3 кварт'!AQ73</f>
        <v>21</v>
      </c>
      <c r="AR73" s="53">
        <f>'6 мес'!AR73+'3 кварт'!AR73</f>
        <v>28.980999999999998</v>
      </c>
      <c r="AS73" s="53">
        <f>'6 мес'!AS73+'3 кварт'!AS73</f>
        <v>0</v>
      </c>
      <c r="AT73" s="53">
        <f>'6 мес'!AT73+'3 кварт'!AT73</f>
        <v>0</v>
      </c>
      <c r="AU73" s="53">
        <f>'6 мес'!AU73+'3 кварт'!AU73</f>
        <v>0</v>
      </c>
      <c r="AV73" s="53">
        <f>'6 мес'!AV73+'3 кварт'!AV73</f>
        <v>0</v>
      </c>
      <c r="AW73" s="53">
        <f>'6 мес'!AW73+'3 кварт'!AW73</f>
        <v>51</v>
      </c>
      <c r="AX73" s="53">
        <f>'6 мес'!AX73+'3 кварт'!AX73</f>
        <v>35.806999999999995</v>
      </c>
      <c r="AY73" s="53">
        <f>'6 мес'!AY73+'3 кварт'!AY73</f>
        <v>0</v>
      </c>
      <c r="AZ73" s="53">
        <f>'6 мес'!AZ73+'3 кварт'!AZ73</f>
        <v>0</v>
      </c>
      <c r="BA73" s="53">
        <f>'6 мес'!BA73+'3 кварт'!BA73</f>
        <v>0</v>
      </c>
      <c r="BB73" s="53">
        <f>'6 мес'!BB73+'3 кварт'!BB73</f>
        <v>0</v>
      </c>
      <c r="BC73" s="53">
        <f>'6 мес'!BC73+'3 кварт'!BC73</f>
        <v>0</v>
      </c>
      <c r="BD73" s="53">
        <f>'6 мес'!BD73+'3 кварт'!BD73</f>
        <v>0</v>
      </c>
      <c r="BE73" s="53">
        <f>'6 мес'!BE73+'3 кварт'!BE73</f>
        <v>97.146999999999991</v>
      </c>
      <c r="BF73" s="55">
        <f t="shared" si="7"/>
        <v>377.416</v>
      </c>
      <c r="BG73" s="83"/>
      <c r="BH73" s="17" t="e">
        <f t="shared" si="6"/>
        <v>#DIV/0!</v>
      </c>
      <c r="BI73" s="71" t="s">
        <v>83</v>
      </c>
      <c r="BJ73" s="16"/>
    </row>
    <row r="74" spans="1:62" ht="20.25" customHeight="1">
      <c r="A74" s="14">
        <v>20</v>
      </c>
      <c r="B74" s="14" t="s">
        <v>152</v>
      </c>
      <c r="C74" s="53">
        <f>'6 мес'!C74+'3 кварт'!C74</f>
        <v>0</v>
      </c>
      <c r="D74" s="53">
        <f>'6 мес'!D74+'3 кварт'!D74</f>
        <v>0</v>
      </c>
      <c r="E74" s="53">
        <f>'6 мес'!E74+'3 кварт'!E74</f>
        <v>63.6</v>
      </c>
      <c r="F74" s="53">
        <f>'6 мес'!F74+'3 кварт'!F74</f>
        <v>15.9</v>
      </c>
      <c r="G74" s="53">
        <f>'6 мес'!G74+'3 кварт'!G74</f>
        <v>0</v>
      </c>
      <c r="H74" s="53">
        <f>'6 мес'!H74+'3 кварт'!H74</f>
        <v>0</v>
      </c>
      <c r="I74" s="53">
        <f>'6 мес'!I74+'3 кварт'!I74</f>
        <v>1</v>
      </c>
      <c r="J74" s="53">
        <f>'6 мес'!J74+'3 кварт'!J74</f>
        <v>75.382999999999996</v>
      </c>
      <c r="K74" s="53">
        <f>'6 мес'!K74+'3 кварт'!K74</f>
        <v>6</v>
      </c>
      <c r="L74" s="53">
        <f>'6 мес'!L74+'3 кварт'!L74</f>
        <v>1.7430000000000001</v>
      </c>
      <c r="M74" s="53">
        <f>'6 мес'!M74+'3 кварт'!M74</f>
        <v>10</v>
      </c>
      <c r="N74" s="53">
        <f>'6 мес'!N74+'3 кварт'!N74</f>
        <v>99</v>
      </c>
      <c r="O74" s="53">
        <f>'6 мес'!O74+'3 кварт'!O74</f>
        <v>0</v>
      </c>
      <c r="P74" s="53">
        <f>'6 мес'!P74+'3 кварт'!P74</f>
        <v>0</v>
      </c>
      <c r="Q74" s="53">
        <f>'6 мес'!Q74+'3 кварт'!Q74</f>
        <v>0</v>
      </c>
      <c r="R74" s="53">
        <f>'6 мес'!R74+'3 кварт'!R74</f>
        <v>0</v>
      </c>
      <c r="S74" s="53">
        <f>'6 мес'!S74+'3 кварт'!S74</f>
        <v>2</v>
      </c>
      <c r="T74" s="53">
        <f>'6 мес'!T74+'3 кварт'!T74</f>
        <v>0.49</v>
      </c>
      <c r="U74" s="53">
        <f>'6 мес'!U74+'3 кварт'!U74</f>
        <v>14</v>
      </c>
      <c r="V74" s="53">
        <f>'6 мес'!V74+'3 кварт'!V74</f>
        <v>19.989999999999998</v>
      </c>
      <c r="W74" s="53">
        <f>'6 мес'!W74+'3 кварт'!W74</f>
        <v>6</v>
      </c>
      <c r="X74" s="53">
        <f>'6 мес'!X74+'3 кварт'!X74</f>
        <v>1.423</v>
      </c>
      <c r="Y74" s="53">
        <f>'6 мес'!Y74+'3 кварт'!Y74</f>
        <v>1.5</v>
      </c>
      <c r="Z74" s="53">
        <f>'6 мес'!Z74+'3 кварт'!Z74</f>
        <v>3.444</v>
      </c>
      <c r="AA74" s="53">
        <f>'6 мес'!AA74+'3 кварт'!AA74</f>
        <v>4.4000000000000004</v>
      </c>
      <c r="AB74" s="53">
        <f>'6 мес'!AB74+'3 кварт'!AB74</f>
        <v>0.81299999999999994</v>
      </c>
      <c r="AC74" s="53">
        <f>'6 мес'!AC74+'3 кварт'!AC74</f>
        <v>0</v>
      </c>
      <c r="AD74" s="53">
        <f>'6 мес'!AD74+'3 кварт'!AD74</f>
        <v>0</v>
      </c>
      <c r="AE74" s="53">
        <f>'6 мес'!AE74+'3 кварт'!AE74</f>
        <v>0</v>
      </c>
      <c r="AF74" s="53">
        <f>'6 мес'!AF74+'3 кварт'!AF74</f>
        <v>0</v>
      </c>
      <c r="AG74" s="53">
        <f>'6 мес'!AG74+'3 кварт'!AG74</f>
        <v>0</v>
      </c>
      <c r="AH74" s="53">
        <f>'6 мес'!AH74+'3 кварт'!AH74</f>
        <v>0</v>
      </c>
      <c r="AI74" s="53">
        <f>'6 мес'!AI74+'3 кварт'!AI74</f>
        <v>0</v>
      </c>
      <c r="AJ74" s="53">
        <f>'6 мес'!AJ74+'3 кварт'!AJ74</f>
        <v>0</v>
      </c>
      <c r="AK74" s="53">
        <f>'6 мес'!AK74+'3 кварт'!AK74</f>
        <v>0</v>
      </c>
      <c r="AL74" s="53">
        <f>'6 мес'!AL74+'3 кварт'!AL74</f>
        <v>0</v>
      </c>
      <c r="AM74" s="53">
        <f>'6 мес'!AM74+'3 кварт'!AM74</f>
        <v>0</v>
      </c>
      <c r="AN74" s="53">
        <f>'6 мес'!AN74+'3 кварт'!AN74</f>
        <v>0</v>
      </c>
      <c r="AO74" s="53">
        <f>'6 мес'!AO74+'3 кварт'!AO74</f>
        <v>0</v>
      </c>
      <c r="AP74" s="53">
        <f>'6 мес'!AP74+'3 кварт'!AP74</f>
        <v>0</v>
      </c>
      <c r="AQ74" s="53">
        <f>'6 мес'!AQ74+'3 кварт'!AQ74</f>
        <v>37</v>
      </c>
      <c r="AR74" s="53">
        <f>'6 мес'!AR74+'3 кварт'!AR74</f>
        <v>40.951999999999998</v>
      </c>
      <c r="AS74" s="53">
        <f>'6 мес'!AS74+'3 кварт'!AS74</f>
        <v>0</v>
      </c>
      <c r="AT74" s="53">
        <f>'6 мес'!AT74+'3 кварт'!AT74</f>
        <v>0</v>
      </c>
      <c r="AU74" s="53">
        <f>'6 мес'!AU74+'3 кварт'!AU74</f>
        <v>0</v>
      </c>
      <c r="AV74" s="53">
        <f>'6 мес'!AV74+'3 кварт'!AV74</f>
        <v>0</v>
      </c>
      <c r="AW74" s="53">
        <f>'6 мес'!AW74+'3 кварт'!AW74</f>
        <v>36</v>
      </c>
      <c r="AX74" s="53">
        <f>'6 мес'!AX74+'3 кварт'!AX74</f>
        <v>27.364000000000001</v>
      </c>
      <c r="AY74" s="53">
        <f>'6 мес'!AY74+'3 кварт'!AY74</f>
        <v>0</v>
      </c>
      <c r="AZ74" s="53">
        <f>'6 мес'!AZ74+'3 кварт'!AZ74</f>
        <v>0</v>
      </c>
      <c r="BA74" s="53">
        <f>'6 мес'!BA74+'3 кварт'!BA74</f>
        <v>0</v>
      </c>
      <c r="BB74" s="53">
        <f>'6 мес'!BB74+'3 кварт'!BB74</f>
        <v>0</v>
      </c>
      <c r="BC74" s="53">
        <f>'6 мес'!BC74+'3 кварт'!BC74</f>
        <v>0</v>
      </c>
      <c r="BD74" s="53">
        <f>'6 мес'!BD74+'3 кварт'!BD74</f>
        <v>0</v>
      </c>
      <c r="BE74" s="53">
        <f>'6 мес'!BE74+'3 кварт'!BE74</f>
        <v>9.5549999999999997</v>
      </c>
      <c r="BF74" s="55">
        <f t="shared" si="7"/>
        <v>296.05700000000002</v>
      </c>
      <c r="BG74" s="83"/>
      <c r="BH74" s="17" t="e">
        <f t="shared" si="6"/>
        <v>#DIV/0!</v>
      </c>
      <c r="BI74" s="71">
        <v>11</v>
      </c>
      <c r="BJ74" s="16"/>
    </row>
    <row r="75" spans="1:62" ht="20.25" customHeight="1">
      <c r="A75" s="14">
        <v>21</v>
      </c>
      <c r="B75" s="14" t="s">
        <v>153</v>
      </c>
      <c r="C75" s="53">
        <f>'6 мес'!C75+'3 кварт'!C75</f>
        <v>0</v>
      </c>
      <c r="D75" s="53">
        <f>'6 мес'!D75+'3 кварт'!D75</f>
        <v>0</v>
      </c>
      <c r="E75" s="53">
        <f>'6 мес'!E75+'3 кварт'!E75</f>
        <v>0</v>
      </c>
      <c r="F75" s="53">
        <f>'6 мес'!F75+'3 кварт'!F75</f>
        <v>0</v>
      </c>
      <c r="G75" s="53">
        <f>'6 мес'!G75+'3 кварт'!G75</f>
        <v>0</v>
      </c>
      <c r="H75" s="53">
        <f>'6 мес'!H75+'3 кварт'!H75</f>
        <v>0</v>
      </c>
      <c r="I75" s="53">
        <f>'6 мес'!I75+'3 кварт'!I75</f>
        <v>0</v>
      </c>
      <c r="J75" s="53">
        <f>'6 мес'!J75+'3 кварт'!J75</f>
        <v>0</v>
      </c>
      <c r="K75" s="53">
        <f>'6 мес'!K75+'3 кварт'!K75</f>
        <v>0</v>
      </c>
      <c r="L75" s="53">
        <f>'6 мес'!L75+'3 кварт'!L75</f>
        <v>0</v>
      </c>
      <c r="M75" s="53">
        <f>'6 мес'!M75+'3 кварт'!M75</f>
        <v>0</v>
      </c>
      <c r="N75" s="53">
        <f>'6 мес'!N75+'3 кварт'!N75</f>
        <v>0</v>
      </c>
      <c r="O75" s="53">
        <f>'6 мес'!O75+'3 кварт'!O75</f>
        <v>0</v>
      </c>
      <c r="P75" s="53">
        <f>'6 мес'!P75+'3 кварт'!P75</f>
        <v>0</v>
      </c>
      <c r="Q75" s="53">
        <f>'6 мес'!Q75+'3 кварт'!Q75</f>
        <v>0</v>
      </c>
      <c r="R75" s="53">
        <f>'6 мес'!R75+'3 кварт'!R75</f>
        <v>0</v>
      </c>
      <c r="S75" s="53">
        <f>'6 мес'!S75+'3 кварт'!S75</f>
        <v>2</v>
      </c>
      <c r="T75" s="53">
        <f>'6 мес'!T75+'3 кварт'!T75</f>
        <v>4.649</v>
      </c>
      <c r="U75" s="53">
        <f>'6 мес'!U75+'3 кварт'!U75</f>
        <v>0</v>
      </c>
      <c r="V75" s="53">
        <f>'6 мес'!V75+'3 кварт'!V75</f>
        <v>0</v>
      </c>
      <c r="W75" s="53">
        <f>'6 мес'!W75+'3 кварт'!W75</f>
        <v>0</v>
      </c>
      <c r="X75" s="53">
        <f>'6 мес'!X75+'3 кварт'!X75</f>
        <v>0</v>
      </c>
      <c r="Y75" s="53">
        <f>'6 мес'!Y75+'3 кварт'!Y75</f>
        <v>0</v>
      </c>
      <c r="Z75" s="53">
        <f>'6 мес'!Z75+'3 кварт'!Z75</f>
        <v>0</v>
      </c>
      <c r="AA75" s="53">
        <f>'6 мес'!AA75+'3 кварт'!AA75</f>
        <v>0</v>
      </c>
      <c r="AB75" s="53">
        <f>'6 мес'!AB75+'3 кварт'!AB75</f>
        <v>0</v>
      </c>
      <c r="AC75" s="53">
        <f>'6 мес'!AC75+'3 кварт'!AC75</f>
        <v>0</v>
      </c>
      <c r="AD75" s="53">
        <f>'6 мес'!AD75+'3 кварт'!AD75</f>
        <v>0</v>
      </c>
      <c r="AE75" s="53">
        <f>'6 мес'!AE75+'3 кварт'!AE75</f>
        <v>0</v>
      </c>
      <c r="AF75" s="53">
        <f>'6 мес'!AF75+'3 кварт'!AF75</f>
        <v>0</v>
      </c>
      <c r="AG75" s="53">
        <f>'6 мес'!AG75+'3 кварт'!AG75</f>
        <v>0</v>
      </c>
      <c r="AH75" s="53">
        <f>'6 мес'!AH75+'3 кварт'!AH75</f>
        <v>0</v>
      </c>
      <c r="AI75" s="53">
        <f>'6 мес'!AI75+'3 кварт'!AI75</f>
        <v>0</v>
      </c>
      <c r="AJ75" s="53">
        <f>'6 мес'!AJ75+'3 кварт'!AJ75</f>
        <v>0</v>
      </c>
      <c r="AK75" s="53">
        <f>'6 мес'!AK75+'3 кварт'!AK75</f>
        <v>0</v>
      </c>
      <c r="AL75" s="53">
        <f>'6 мес'!AL75+'3 кварт'!AL75</f>
        <v>0</v>
      </c>
      <c r="AM75" s="53">
        <f>'6 мес'!AM75+'3 кварт'!AM75</f>
        <v>54.8</v>
      </c>
      <c r="AN75" s="53">
        <f>'6 мес'!AN75+'3 кварт'!AN75</f>
        <v>74.221000000000004</v>
      </c>
      <c r="AO75" s="53">
        <f>'6 мес'!AO75+'3 кварт'!AO75</f>
        <v>0</v>
      </c>
      <c r="AP75" s="53">
        <f>'6 мес'!AP75+'3 кварт'!AP75</f>
        <v>0</v>
      </c>
      <c r="AQ75" s="53">
        <f>'6 мес'!AQ75+'3 кварт'!AQ75</f>
        <v>18</v>
      </c>
      <c r="AR75" s="53">
        <f>'6 мес'!AR75+'3 кварт'!AR75</f>
        <v>22.51</v>
      </c>
      <c r="AS75" s="53">
        <f>'6 мес'!AS75+'3 кварт'!AS75</f>
        <v>0</v>
      </c>
      <c r="AT75" s="53">
        <f>'6 мес'!AT75+'3 кварт'!AT75</f>
        <v>0</v>
      </c>
      <c r="AU75" s="53">
        <f>'6 мес'!AU75+'3 кварт'!AU75</f>
        <v>0</v>
      </c>
      <c r="AV75" s="53">
        <f>'6 мес'!AV75+'3 кварт'!AV75</f>
        <v>0</v>
      </c>
      <c r="AW75" s="53">
        <f>'6 мес'!AW75+'3 кварт'!AW75</f>
        <v>48</v>
      </c>
      <c r="AX75" s="53">
        <f>'6 мес'!AX75+'3 кварт'!AX75</f>
        <v>40.694000000000003</v>
      </c>
      <c r="AY75" s="53">
        <f>'6 мес'!AY75+'3 кварт'!AY75</f>
        <v>0</v>
      </c>
      <c r="AZ75" s="53">
        <f>'6 мес'!AZ75+'3 кварт'!AZ75</f>
        <v>0</v>
      </c>
      <c r="BA75" s="53">
        <f>'6 мес'!BA75+'3 кварт'!BA75</f>
        <v>0</v>
      </c>
      <c r="BB75" s="53">
        <f>'6 мес'!BB75+'3 кварт'!BB75</f>
        <v>0</v>
      </c>
      <c r="BC75" s="53">
        <f>'6 мес'!BC75+'3 кварт'!BC75</f>
        <v>0</v>
      </c>
      <c r="BD75" s="53">
        <f>'6 мес'!BD75+'3 кварт'!BD75</f>
        <v>0</v>
      </c>
      <c r="BE75" s="53">
        <f>'6 мес'!BE75+'3 кварт'!BE75</f>
        <v>37.922000000000004</v>
      </c>
      <c r="BF75" s="55">
        <f t="shared" si="7"/>
        <v>179.99600000000001</v>
      </c>
      <c r="BG75" s="83"/>
      <c r="BH75" s="17" t="e">
        <f t="shared" si="6"/>
        <v>#DIV/0!</v>
      </c>
      <c r="BI75" s="71" t="s">
        <v>84</v>
      </c>
      <c r="BJ75" s="16"/>
    </row>
    <row r="76" spans="1:62" ht="20.25" customHeight="1">
      <c r="A76" s="14">
        <v>22</v>
      </c>
      <c r="B76" s="14" t="s">
        <v>154</v>
      </c>
      <c r="C76" s="53">
        <f>'6 мес'!C76+'3 кварт'!C76</f>
        <v>0</v>
      </c>
      <c r="D76" s="53">
        <f>'6 мес'!D76+'3 кварт'!D76</f>
        <v>0</v>
      </c>
      <c r="E76" s="53">
        <f>'6 мес'!E76+'3 кварт'!E76</f>
        <v>0</v>
      </c>
      <c r="F76" s="53">
        <f>'6 мес'!F76+'3 кварт'!F76</f>
        <v>0</v>
      </c>
      <c r="G76" s="53">
        <f>'6 мес'!G76+'3 кварт'!G76</f>
        <v>0</v>
      </c>
      <c r="H76" s="53">
        <f>'6 мес'!H76+'3 кварт'!H76</f>
        <v>0</v>
      </c>
      <c r="I76" s="53">
        <f>'6 мес'!I76+'3 кварт'!I76</f>
        <v>1</v>
      </c>
      <c r="J76" s="53">
        <f>'6 мес'!J76+'3 кварт'!J76</f>
        <v>86.572999999999993</v>
      </c>
      <c r="K76" s="53">
        <f>'6 мес'!K76+'3 кварт'!K76</f>
        <v>0</v>
      </c>
      <c r="L76" s="53">
        <f>'6 мес'!L76+'3 кварт'!L76</f>
        <v>0</v>
      </c>
      <c r="M76" s="53">
        <f>'6 мес'!M76+'3 кварт'!M76</f>
        <v>0</v>
      </c>
      <c r="N76" s="53">
        <f>'6 мес'!N76+'3 кварт'!N76</f>
        <v>0</v>
      </c>
      <c r="O76" s="53">
        <f>'6 мес'!O76+'3 кварт'!O76</f>
        <v>2</v>
      </c>
      <c r="P76" s="53">
        <f>'6 мес'!P76+'3 кварт'!P76</f>
        <v>12.244</v>
      </c>
      <c r="Q76" s="53">
        <f>'6 мес'!Q76+'3 кварт'!Q76</f>
        <v>0</v>
      </c>
      <c r="R76" s="53">
        <f>'6 мес'!R76+'3 кварт'!R76</f>
        <v>0</v>
      </c>
      <c r="S76" s="53">
        <f>'6 мес'!S76+'3 кварт'!S76</f>
        <v>0</v>
      </c>
      <c r="T76" s="53">
        <f>'6 мес'!T76+'3 кварт'!T76</f>
        <v>0</v>
      </c>
      <c r="U76" s="53">
        <f>'6 мес'!U76+'3 кварт'!U76</f>
        <v>0</v>
      </c>
      <c r="V76" s="53">
        <f>'6 мес'!V76+'3 кварт'!V76</f>
        <v>0</v>
      </c>
      <c r="W76" s="53">
        <f>'6 мес'!W76+'3 кварт'!W76</f>
        <v>0</v>
      </c>
      <c r="X76" s="53">
        <f>'6 мес'!X76+'3 кварт'!X76</f>
        <v>0</v>
      </c>
      <c r="Y76" s="53">
        <f>'6 мес'!Y76+'3 кварт'!Y76</f>
        <v>0</v>
      </c>
      <c r="Z76" s="53">
        <f>'6 мес'!Z76+'3 кварт'!Z76</f>
        <v>0</v>
      </c>
      <c r="AA76" s="53">
        <f>'6 мес'!AA76+'3 кварт'!AA76</f>
        <v>0</v>
      </c>
      <c r="AB76" s="53">
        <f>'6 мес'!AB76+'3 кварт'!AB76</f>
        <v>0</v>
      </c>
      <c r="AC76" s="53">
        <f>'6 мес'!AC76+'3 кварт'!AC76</f>
        <v>0</v>
      </c>
      <c r="AD76" s="53">
        <f>'6 мес'!AD76+'3 кварт'!AD76</f>
        <v>0</v>
      </c>
      <c r="AE76" s="53">
        <f>'6 мес'!AE76+'3 кварт'!AE76</f>
        <v>0</v>
      </c>
      <c r="AF76" s="53">
        <f>'6 мес'!AF76+'3 кварт'!AF76</f>
        <v>0</v>
      </c>
      <c r="AG76" s="53">
        <f>'6 мес'!AG76+'3 кварт'!AG76</f>
        <v>0</v>
      </c>
      <c r="AH76" s="53">
        <f>'6 мес'!AH76+'3 кварт'!AH76</f>
        <v>0</v>
      </c>
      <c r="AI76" s="53">
        <f>'6 мес'!AI76+'3 кварт'!AI76</f>
        <v>0</v>
      </c>
      <c r="AJ76" s="53">
        <f>'6 мес'!AJ76+'3 кварт'!AJ76</f>
        <v>0</v>
      </c>
      <c r="AK76" s="53">
        <f>'6 мес'!AK76+'3 кварт'!AK76</f>
        <v>0</v>
      </c>
      <c r="AL76" s="53">
        <f>'6 мес'!AL76+'3 кварт'!AL76</f>
        <v>0</v>
      </c>
      <c r="AM76" s="53">
        <f>'6 мес'!AM76+'3 кварт'!AM76</f>
        <v>23</v>
      </c>
      <c r="AN76" s="53">
        <f>'6 мес'!AN76+'3 кварт'!AN76</f>
        <v>36.03</v>
      </c>
      <c r="AO76" s="53">
        <f>'6 мес'!AO76+'3 кварт'!AO76</f>
        <v>0</v>
      </c>
      <c r="AP76" s="53">
        <f>'6 мес'!AP76+'3 кварт'!AP76</f>
        <v>0</v>
      </c>
      <c r="AQ76" s="53">
        <f>'6 мес'!AQ76+'3 кварт'!AQ76</f>
        <v>24</v>
      </c>
      <c r="AR76" s="53">
        <f>'6 мес'!AR76+'3 кварт'!AR76</f>
        <v>25.795000000000002</v>
      </c>
      <c r="AS76" s="53">
        <f>'6 мес'!AS76+'3 кварт'!AS76</f>
        <v>0</v>
      </c>
      <c r="AT76" s="53">
        <f>'6 мес'!AT76+'3 кварт'!AT76</f>
        <v>0</v>
      </c>
      <c r="AU76" s="53">
        <f>'6 мес'!AU76+'3 кварт'!AU76</f>
        <v>0</v>
      </c>
      <c r="AV76" s="53">
        <f>'6 мес'!AV76+'3 кварт'!AV76</f>
        <v>0</v>
      </c>
      <c r="AW76" s="53">
        <f>'6 мес'!AW76+'3 кварт'!AW76</f>
        <v>10</v>
      </c>
      <c r="AX76" s="53">
        <f>'6 мес'!AX76+'3 кварт'!AX76</f>
        <v>7.657</v>
      </c>
      <c r="AY76" s="53">
        <f>'6 мес'!AY76+'3 кварт'!AY76</f>
        <v>0</v>
      </c>
      <c r="AZ76" s="53">
        <f>'6 мес'!AZ76+'3 кварт'!AZ76</f>
        <v>0</v>
      </c>
      <c r="BA76" s="53">
        <f>'6 мес'!BA76+'3 кварт'!BA76</f>
        <v>0</v>
      </c>
      <c r="BB76" s="53">
        <f>'6 мес'!BB76+'3 кварт'!BB76</f>
        <v>0</v>
      </c>
      <c r="BC76" s="53">
        <f>'6 мес'!BC76+'3 кварт'!BC76</f>
        <v>0</v>
      </c>
      <c r="BD76" s="53">
        <f>'6 мес'!BD76+'3 кварт'!BD76</f>
        <v>0</v>
      </c>
      <c r="BE76" s="53">
        <f>'6 мес'!BE76+'3 кварт'!BE76</f>
        <v>58.305</v>
      </c>
      <c r="BF76" s="55">
        <f t="shared" si="7"/>
        <v>226.60400000000001</v>
      </c>
      <c r="BG76" s="83"/>
      <c r="BH76" s="17" t="e">
        <f t="shared" si="6"/>
        <v>#DIV/0!</v>
      </c>
      <c r="BI76" s="71" t="s">
        <v>85</v>
      </c>
      <c r="BJ76" s="16"/>
    </row>
    <row r="77" spans="1:62" ht="20.25" customHeight="1">
      <c r="A77" s="14">
        <v>23</v>
      </c>
      <c r="B77" s="14" t="s">
        <v>155</v>
      </c>
      <c r="C77" s="53">
        <f>'6 мес'!C77+'3 кварт'!C77</f>
        <v>0</v>
      </c>
      <c r="D77" s="53">
        <f>'6 мес'!D77+'3 кварт'!D77</f>
        <v>0</v>
      </c>
      <c r="E77" s="53">
        <f>'6 мес'!E77+'3 кварт'!E77</f>
        <v>38</v>
      </c>
      <c r="F77" s="53">
        <f>'6 мес'!F77+'3 кварт'!F77</f>
        <v>9.5</v>
      </c>
      <c r="G77" s="53">
        <f>'6 мес'!G77+'3 кварт'!G77</f>
        <v>0</v>
      </c>
      <c r="H77" s="53">
        <f>'6 мес'!H77+'3 кварт'!H77</f>
        <v>0</v>
      </c>
      <c r="I77" s="53">
        <f>'6 мес'!I77+'3 кварт'!I77</f>
        <v>0</v>
      </c>
      <c r="J77" s="53">
        <f>'6 мес'!J77+'3 кварт'!J77</f>
        <v>0</v>
      </c>
      <c r="K77" s="53">
        <f>'6 мес'!K77+'3 кварт'!K77</f>
        <v>13</v>
      </c>
      <c r="L77" s="53">
        <f>'6 мес'!L77+'3 кварт'!L77</f>
        <v>2.9809999999999999</v>
      </c>
      <c r="M77" s="53">
        <f>'6 мес'!M77+'3 кварт'!M77</f>
        <v>0</v>
      </c>
      <c r="N77" s="53">
        <f>'6 мес'!N77+'3 кварт'!N77</f>
        <v>0</v>
      </c>
      <c r="O77" s="53">
        <f>'6 мес'!O77+'3 кварт'!O77</f>
        <v>0</v>
      </c>
      <c r="P77" s="53">
        <f>'6 мес'!P77+'3 кварт'!P77</f>
        <v>0</v>
      </c>
      <c r="Q77" s="53">
        <f>'6 мес'!Q77+'3 кварт'!Q77</f>
        <v>0</v>
      </c>
      <c r="R77" s="53">
        <f>'6 мес'!R77+'3 кварт'!R77</f>
        <v>0</v>
      </c>
      <c r="S77" s="53">
        <f>'6 мес'!S77+'3 кварт'!S77</f>
        <v>1</v>
      </c>
      <c r="T77" s="53">
        <f>'6 мес'!T77+'3 кварт'!T77</f>
        <v>1.5029999999999999</v>
      </c>
      <c r="U77" s="53">
        <f>'6 мес'!U77+'3 кварт'!U77</f>
        <v>0</v>
      </c>
      <c r="V77" s="53">
        <f>'6 мес'!V77+'3 кварт'!V77</f>
        <v>0</v>
      </c>
      <c r="W77" s="53">
        <f>'6 мес'!W77+'3 кварт'!W77</f>
        <v>0</v>
      </c>
      <c r="X77" s="53">
        <f>'6 мес'!X77+'3 кварт'!X77</f>
        <v>0</v>
      </c>
      <c r="Y77" s="53">
        <f>'6 мес'!Y77+'3 кварт'!Y77</f>
        <v>0</v>
      </c>
      <c r="Z77" s="53">
        <f>'6 мес'!Z77+'3 кварт'!Z77</f>
        <v>0</v>
      </c>
      <c r="AA77" s="53">
        <f>'6 мес'!AA77+'3 кварт'!AA77</f>
        <v>0</v>
      </c>
      <c r="AB77" s="53">
        <f>'6 мес'!AB77+'3 кварт'!AB77</f>
        <v>0</v>
      </c>
      <c r="AC77" s="53">
        <f>'6 мес'!AC77+'3 кварт'!AC77</f>
        <v>0</v>
      </c>
      <c r="AD77" s="53">
        <f>'6 мес'!AD77+'3 кварт'!AD77</f>
        <v>0</v>
      </c>
      <c r="AE77" s="53">
        <f>'6 мес'!AE77+'3 кварт'!AE77</f>
        <v>0</v>
      </c>
      <c r="AF77" s="53">
        <f>'6 мес'!AF77+'3 кварт'!AF77</f>
        <v>0</v>
      </c>
      <c r="AG77" s="53">
        <f>'6 мес'!AG77+'3 кварт'!AG77</f>
        <v>0</v>
      </c>
      <c r="AH77" s="53">
        <f>'6 мес'!AH77+'3 кварт'!AH77</f>
        <v>0</v>
      </c>
      <c r="AI77" s="53">
        <f>'6 мес'!AI77+'3 кварт'!AI77</f>
        <v>0</v>
      </c>
      <c r="AJ77" s="53">
        <f>'6 мес'!AJ77+'3 кварт'!AJ77</f>
        <v>0</v>
      </c>
      <c r="AK77" s="53">
        <f>'6 мес'!AK77+'3 кварт'!AK77</f>
        <v>0</v>
      </c>
      <c r="AL77" s="53">
        <f>'6 мес'!AL77+'3 кварт'!AL77</f>
        <v>0</v>
      </c>
      <c r="AM77" s="53">
        <f>'6 мес'!AM77+'3 кварт'!AM77</f>
        <v>0</v>
      </c>
      <c r="AN77" s="53">
        <f>'6 мес'!AN77+'3 кварт'!AN77</f>
        <v>0</v>
      </c>
      <c r="AO77" s="53">
        <f>'6 мес'!AO77+'3 кварт'!AO77</f>
        <v>1</v>
      </c>
      <c r="AP77" s="53">
        <f>'6 мес'!AP77+'3 кварт'!AP77</f>
        <v>4.8490000000000002</v>
      </c>
      <c r="AQ77" s="53">
        <f>'6 мес'!AQ77+'3 кварт'!AQ77</f>
        <v>9</v>
      </c>
      <c r="AR77" s="53">
        <f>'6 мес'!AR77+'3 кварт'!AR77</f>
        <v>13.343</v>
      </c>
      <c r="AS77" s="53">
        <f>'6 мес'!AS77+'3 кварт'!AS77</f>
        <v>0</v>
      </c>
      <c r="AT77" s="53">
        <f>'6 мес'!AT77+'3 кварт'!AT77</f>
        <v>0</v>
      </c>
      <c r="AU77" s="53">
        <f>'6 мес'!AU77+'3 кварт'!AU77</f>
        <v>0</v>
      </c>
      <c r="AV77" s="53">
        <f>'6 мес'!AV77+'3 кварт'!AV77</f>
        <v>0</v>
      </c>
      <c r="AW77" s="53">
        <f>'6 мес'!AW77+'3 кварт'!AW77</f>
        <v>0</v>
      </c>
      <c r="AX77" s="53">
        <f>'6 мес'!AX77+'3 кварт'!AX77</f>
        <v>0</v>
      </c>
      <c r="AY77" s="53">
        <f>'6 мес'!AY77+'3 кварт'!AY77</f>
        <v>0</v>
      </c>
      <c r="AZ77" s="53">
        <f>'6 мес'!AZ77+'3 кварт'!AZ77</f>
        <v>0</v>
      </c>
      <c r="BA77" s="53">
        <f>'6 мес'!BA77+'3 кварт'!BA77</f>
        <v>0</v>
      </c>
      <c r="BB77" s="53">
        <f>'6 мес'!BB77+'3 кварт'!BB77</f>
        <v>0</v>
      </c>
      <c r="BC77" s="53">
        <f>'6 мес'!BC77+'3 кварт'!BC77</f>
        <v>0</v>
      </c>
      <c r="BD77" s="53">
        <f>'6 мес'!BD77+'3 кварт'!BD77</f>
        <v>0</v>
      </c>
      <c r="BE77" s="53">
        <f>'6 мес'!BE77+'3 кварт'!BE77</f>
        <v>1.4750000000000001</v>
      </c>
      <c r="BF77" s="55">
        <f t="shared" si="7"/>
        <v>33.651000000000003</v>
      </c>
      <c r="BG77" s="83"/>
      <c r="BH77" s="17" t="e">
        <f t="shared" si="6"/>
        <v>#DIV/0!</v>
      </c>
      <c r="BI77" s="71" t="s">
        <v>86</v>
      </c>
      <c r="BJ77" s="16"/>
    </row>
    <row r="78" spans="1:62" ht="20.25" customHeight="1">
      <c r="A78" s="14">
        <v>24</v>
      </c>
      <c r="B78" s="14" t="s">
        <v>156</v>
      </c>
      <c r="C78" s="53">
        <f>'6 мес'!C78+'3 кварт'!C78</f>
        <v>0</v>
      </c>
      <c r="D78" s="53">
        <f>'6 мес'!D78+'3 кварт'!D78</f>
        <v>0</v>
      </c>
      <c r="E78" s="53">
        <f>'6 мес'!E78+'3 кварт'!E78</f>
        <v>0</v>
      </c>
      <c r="F78" s="53">
        <f>'6 мес'!F78+'3 кварт'!F78</f>
        <v>0</v>
      </c>
      <c r="G78" s="53">
        <f>'6 мес'!G78+'3 кварт'!G78</f>
        <v>0</v>
      </c>
      <c r="H78" s="53">
        <f>'6 мес'!H78+'3 кварт'!H78</f>
        <v>0</v>
      </c>
      <c r="I78" s="53">
        <f>'6 мес'!I78+'3 кварт'!I78</f>
        <v>0</v>
      </c>
      <c r="J78" s="53">
        <f>'6 мес'!J78+'3 кварт'!J78</f>
        <v>0</v>
      </c>
      <c r="K78" s="53">
        <f>'6 мес'!K78+'3 кварт'!K78</f>
        <v>0</v>
      </c>
      <c r="L78" s="53">
        <f>'6 мес'!L78+'3 кварт'!L78</f>
        <v>0</v>
      </c>
      <c r="M78" s="53">
        <f>'6 мес'!M78+'3 кварт'!M78</f>
        <v>0</v>
      </c>
      <c r="N78" s="53">
        <f>'6 мес'!N78+'3 кварт'!N78</f>
        <v>0</v>
      </c>
      <c r="O78" s="53">
        <f>'6 мес'!O78+'3 кварт'!O78</f>
        <v>0</v>
      </c>
      <c r="P78" s="53">
        <f>'6 мес'!P78+'3 кварт'!P78</f>
        <v>0</v>
      </c>
      <c r="Q78" s="53">
        <f>'6 мес'!Q78+'3 кварт'!Q78</f>
        <v>0</v>
      </c>
      <c r="R78" s="53">
        <f>'6 мес'!R78+'3 кварт'!R78</f>
        <v>0</v>
      </c>
      <c r="S78" s="53">
        <f>'6 мес'!S78+'3 кварт'!S78</f>
        <v>0</v>
      </c>
      <c r="T78" s="53">
        <f>'6 мес'!T78+'3 кварт'!T78</f>
        <v>0</v>
      </c>
      <c r="U78" s="53">
        <f>'6 мес'!U78+'3 кварт'!U78</f>
        <v>0</v>
      </c>
      <c r="V78" s="53">
        <f>'6 мес'!V78+'3 кварт'!V78</f>
        <v>0</v>
      </c>
      <c r="W78" s="53">
        <f>'6 мес'!W78+'3 кварт'!W78</f>
        <v>0</v>
      </c>
      <c r="X78" s="53">
        <f>'6 мес'!X78+'3 кварт'!X78</f>
        <v>0</v>
      </c>
      <c r="Y78" s="53">
        <f>'6 мес'!Y78+'3 кварт'!Y78</f>
        <v>0</v>
      </c>
      <c r="Z78" s="53">
        <f>'6 мес'!Z78+'3 кварт'!Z78</f>
        <v>0</v>
      </c>
      <c r="AA78" s="53">
        <f>'6 мес'!AA78+'3 кварт'!AA78</f>
        <v>0</v>
      </c>
      <c r="AB78" s="53">
        <f>'6 мес'!AB78+'3 кварт'!AB78</f>
        <v>0</v>
      </c>
      <c r="AC78" s="53">
        <f>'6 мес'!AC78+'3 кварт'!AC78</f>
        <v>0</v>
      </c>
      <c r="AD78" s="53">
        <f>'6 мес'!AD78+'3 кварт'!AD78</f>
        <v>0</v>
      </c>
      <c r="AE78" s="53">
        <f>'6 мес'!AE78+'3 кварт'!AE78</f>
        <v>0</v>
      </c>
      <c r="AF78" s="53">
        <f>'6 мес'!AF78+'3 кварт'!AF78</f>
        <v>0</v>
      </c>
      <c r="AG78" s="53">
        <f>'6 мес'!AG78+'3 кварт'!AG78</f>
        <v>0</v>
      </c>
      <c r="AH78" s="53">
        <f>'6 мес'!AH78+'3 кварт'!AH78</f>
        <v>0</v>
      </c>
      <c r="AI78" s="53">
        <f>'6 мес'!AI78+'3 кварт'!AI78</f>
        <v>0</v>
      </c>
      <c r="AJ78" s="53">
        <f>'6 мес'!AJ78+'3 кварт'!AJ78</f>
        <v>0</v>
      </c>
      <c r="AK78" s="53">
        <f>'6 мес'!AK78+'3 кварт'!AK78</f>
        <v>0</v>
      </c>
      <c r="AL78" s="53">
        <f>'6 мес'!AL78+'3 кварт'!AL78</f>
        <v>0</v>
      </c>
      <c r="AM78" s="53">
        <f>'6 мес'!AM78+'3 кварт'!AM78</f>
        <v>0</v>
      </c>
      <c r="AN78" s="53">
        <f>'6 мес'!AN78+'3 кварт'!AN78</f>
        <v>0</v>
      </c>
      <c r="AO78" s="53">
        <f>'6 мес'!AO78+'3 кварт'!AO78</f>
        <v>0</v>
      </c>
      <c r="AP78" s="53">
        <f>'6 мес'!AP78+'3 кварт'!AP78</f>
        <v>0</v>
      </c>
      <c r="AQ78" s="53">
        <f>'6 мес'!AQ78+'3 кварт'!AQ78</f>
        <v>4</v>
      </c>
      <c r="AR78" s="53">
        <f>'6 мес'!AR78+'3 кварт'!AR78</f>
        <v>7.3150000000000004</v>
      </c>
      <c r="AS78" s="53">
        <f>'6 мес'!AS78+'3 кварт'!AS78</f>
        <v>0</v>
      </c>
      <c r="AT78" s="53">
        <f>'6 мес'!AT78+'3 кварт'!AT78</f>
        <v>0</v>
      </c>
      <c r="AU78" s="53">
        <f>'6 мес'!AU78+'3 кварт'!AU78</f>
        <v>0</v>
      </c>
      <c r="AV78" s="53">
        <f>'6 мес'!AV78+'3 кварт'!AV78</f>
        <v>0</v>
      </c>
      <c r="AW78" s="53">
        <f>'6 мес'!AW78+'3 кварт'!AW78</f>
        <v>0</v>
      </c>
      <c r="AX78" s="53">
        <f>'6 мес'!AX78+'3 кварт'!AX78</f>
        <v>0</v>
      </c>
      <c r="AY78" s="53">
        <f>'6 мес'!AY78+'3 кварт'!AY78</f>
        <v>0</v>
      </c>
      <c r="AZ78" s="53">
        <f>'6 мес'!AZ78+'3 кварт'!AZ78</f>
        <v>0</v>
      </c>
      <c r="BA78" s="53">
        <f>'6 мес'!BA78+'3 кварт'!BA78</f>
        <v>0</v>
      </c>
      <c r="BB78" s="53">
        <f>'6 мес'!BB78+'3 кварт'!BB78</f>
        <v>0</v>
      </c>
      <c r="BC78" s="53">
        <f>'6 мес'!BC78+'3 кварт'!BC78</f>
        <v>0</v>
      </c>
      <c r="BD78" s="53">
        <f>'6 мес'!BD78+'3 кварт'!BD78</f>
        <v>0</v>
      </c>
      <c r="BE78" s="53">
        <f>'6 мес'!BE78+'3 кварт'!BE78</f>
        <v>0.68500000000000005</v>
      </c>
      <c r="BF78" s="55">
        <f t="shared" si="7"/>
        <v>8</v>
      </c>
      <c r="BG78" s="83"/>
      <c r="BH78" s="17" t="e">
        <f t="shared" si="6"/>
        <v>#DIV/0!</v>
      </c>
      <c r="BI78" s="71">
        <v>11</v>
      </c>
      <c r="BJ78" s="16"/>
    </row>
    <row r="79" spans="1:62" ht="20.25" customHeight="1">
      <c r="A79" s="14">
        <v>25</v>
      </c>
      <c r="B79" s="14" t="s">
        <v>157</v>
      </c>
      <c r="C79" s="53">
        <f>'6 мес'!C79+'3 кварт'!C79</f>
        <v>0</v>
      </c>
      <c r="D79" s="53">
        <f>'6 мес'!D79+'3 кварт'!D79</f>
        <v>0</v>
      </c>
      <c r="E79" s="53">
        <f>'6 мес'!E79+'3 кварт'!E79</f>
        <v>0</v>
      </c>
      <c r="F79" s="53">
        <f>'6 мес'!F79+'3 кварт'!F79</f>
        <v>0</v>
      </c>
      <c r="G79" s="53">
        <f>'6 мес'!G79+'3 кварт'!G79</f>
        <v>0</v>
      </c>
      <c r="H79" s="53">
        <f>'6 мес'!H79+'3 кварт'!H79</f>
        <v>0</v>
      </c>
      <c r="I79" s="53">
        <f>'6 мес'!I79+'3 кварт'!I79</f>
        <v>0</v>
      </c>
      <c r="J79" s="53">
        <f>'6 мес'!J79+'3 кварт'!J79</f>
        <v>0</v>
      </c>
      <c r="K79" s="53">
        <f>'6 мес'!K79+'3 кварт'!K79</f>
        <v>0</v>
      </c>
      <c r="L79" s="53">
        <f>'6 мес'!L79+'3 кварт'!L79</f>
        <v>0</v>
      </c>
      <c r="M79" s="53">
        <f>'6 мес'!M79+'3 кварт'!M79</f>
        <v>0</v>
      </c>
      <c r="N79" s="53">
        <f>'6 мес'!N79+'3 кварт'!N79</f>
        <v>0</v>
      </c>
      <c r="O79" s="53">
        <f>'6 мес'!O79+'3 кварт'!O79</f>
        <v>0</v>
      </c>
      <c r="P79" s="53">
        <f>'6 мес'!P79+'3 кварт'!P79</f>
        <v>0</v>
      </c>
      <c r="Q79" s="53">
        <f>'6 мес'!Q79+'3 кварт'!Q79</f>
        <v>0</v>
      </c>
      <c r="R79" s="53">
        <f>'6 мес'!R79+'3 кварт'!R79</f>
        <v>0</v>
      </c>
      <c r="S79" s="53">
        <f>'6 мес'!S79+'3 кварт'!S79</f>
        <v>0</v>
      </c>
      <c r="T79" s="53">
        <f>'6 мес'!T79+'3 кварт'!T79</f>
        <v>0</v>
      </c>
      <c r="U79" s="53">
        <f>'6 мес'!U79+'3 кварт'!U79</f>
        <v>0</v>
      </c>
      <c r="V79" s="53">
        <f>'6 мес'!V79+'3 кварт'!V79</f>
        <v>0</v>
      </c>
      <c r="W79" s="53">
        <f>'6 мес'!W79+'3 кварт'!W79</f>
        <v>0</v>
      </c>
      <c r="X79" s="53">
        <f>'6 мес'!X79+'3 кварт'!X79</f>
        <v>0</v>
      </c>
      <c r="Y79" s="53">
        <f>'6 мес'!Y79+'3 кварт'!Y79</f>
        <v>0</v>
      </c>
      <c r="Z79" s="53">
        <f>'6 мес'!Z79+'3 кварт'!Z79</f>
        <v>0</v>
      </c>
      <c r="AA79" s="53">
        <f>'6 мес'!AA79+'3 кварт'!AA79</f>
        <v>0</v>
      </c>
      <c r="AB79" s="53">
        <f>'6 мес'!AB79+'3 кварт'!AB79</f>
        <v>0</v>
      </c>
      <c r="AC79" s="53">
        <f>'6 мес'!AC79+'3 кварт'!AC79</f>
        <v>0</v>
      </c>
      <c r="AD79" s="53">
        <f>'6 мес'!AD79+'3 кварт'!AD79</f>
        <v>0</v>
      </c>
      <c r="AE79" s="53">
        <f>'6 мес'!AE79+'3 кварт'!AE79</f>
        <v>0</v>
      </c>
      <c r="AF79" s="53">
        <f>'6 мес'!AF79+'3 кварт'!AF79</f>
        <v>0</v>
      </c>
      <c r="AG79" s="53">
        <f>'6 мес'!AG79+'3 кварт'!AG79</f>
        <v>0</v>
      </c>
      <c r="AH79" s="53">
        <f>'6 мес'!AH79+'3 кварт'!AH79</f>
        <v>0</v>
      </c>
      <c r="AI79" s="53">
        <f>'6 мес'!AI79+'3 кварт'!AI79</f>
        <v>0</v>
      </c>
      <c r="AJ79" s="53">
        <f>'6 мес'!AJ79+'3 кварт'!AJ79</f>
        <v>0</v>
      </c>
      <c r="AK79" s="53">
        <f>'6 мес'!AK79+'3 кварт'!AK79</f>
        <v>13.1</v>
      </c>
      <c r="AL79" s="53">
        <f>'6 мес'!AL79+'3 кварт'!AL79</f>
        <v>7.8620000000000001</v>
      </c>
      <c r="AM79" s="53">
        <f>'6 мес'!AM79+'3 кварт'!AM79</f>
        <v>0</v>
      </c>
      <c r="AN79" s="53">
        <f>'6 мес'!AN79+'3 кварт'!AN79</f>
        <v>0</v>
      </c>
      <c r="AO79" s="53">
        <f>'6 мес'!AO79+'3 кварт'!AO79</f>
        <v>0</v>
      </c>
      <c r="AP79" s="53">
        <f>'6 мес'!AP79+'3 кварт'!AP79</f>
        <v>0</v>
      </c>
      <c r="AQ79" s="53">
        <f>'6 мес'!AQ79+'3 кварт'!AQ79</f>
        <v>42</v>
      </c>
      <c r="AR79" s="53">
        <f>'6 мес'!AR79+'3 кварт'!AR79</f>
        <v>30.64</v>
      </c>
      <c r="AS79" s="53">
        <f>'6 мес'!AS79+'3 кварт'!AS79</f>
        <v>0</v>
      </c>
      <c r="AT79" s="53">
        <f>'6 мес'!AT79+'3 кварт'!AT79</f>
        <v>0</v>
      </c>
      <c r="AU79" s="53">
        <f>'6 мес'!AU79+'3 кварт'!AU79</f>
        <v>0</v>
      </c>
      <c r="AV79" s="53">
        <f>'6 мес'!AV79+'3 кварт'!AV79</f>
        <v>0</v>
      </c>
      <c r="AW79" s="53">
        <f>'6 мес'!AW79+'3 кварт'!AW79</f>
        <v>0</v>
      </c>
      <c r="AX79" s="53">
        <f>'6 мес'!AX79+'3 кварт'!AX79</f>
        <v>0</v>
      </c>
      <c r="AY79" s="53">
        <f>'6 мес'!AY79+'3 кварт'!AY79</f>
        <v>0</v>
      </c>
      <c r="AZ79" s="53">
        <f>'6 мес'!AZ79+'3 кварт'!AZ79</f>
        <v>0</v>
      </c>
      <c r="BA79" s="53">
        <f>'6 мес'!BA79+'3 кварт'!BA79</f>
        <v>0</v>
      </c>
      <c r="BB79" s="53">
        <f>'6 мес'!BB79+'3 кварт'!BB79</f>
        <v>0</v>
      </c>
      <c r="BC79" s="53">
        <f>'6 мес'!BC79+'3 кварт'!BC79</f>
        <v>0</v>
      </c>
      <c r="BD79" s="53">
        <f>'6 мес'!BD79+'3 кварт'!BD79</f>
        <v>0</v>
      </c>
      <c r="BE79" s="53">
        <f>'6 мес'!BE79+'3 кварт'!BE79</f>
        <v>0.17299999999999999</v>
      </c>
      <c r="BF79" s="55">
        <f t="shared" si="7"/>
        <v>38.675000000000004</v>
      </c>
      <c r="BG79" s="83"/>
      <c r="BH79" s="17" t="e">
        <f t="shared" si="6"/>
        <v>#DIV/0!</v>
      </c>
      <c r="BI79" s="71">
        <v>15</v>
      </c>
      <c r="BJ79" s="16"/>
    </row>
    <row r="80" spans="1:62" ht="20.25" customHeight="1">
      <c r="A80" s="14">
        <v>26</v>
      </c>
      <c r="B80" s="14" t="s">
        <v>158</v>
      </c>
      <c r="C80" s="53">
        <f>'6 мес'!C80+'3 кварт'!C80</f>
        <v>13</v>
      </c>
      <c r="D80" s="53">
        <f>'6 мес'!D80+'3 кварт'!D80</f>
        <v>5.3390000000000004</v>
      </c>
      <c r="E80" s="53">
        <f>'6 мес'!E80+'3 кварт'!E80</f>
        <v>0</v>
      </c>
      <c r="F80" s="53">
        <f>'6 мес'!F80+'3 кварт'!F80</f>
        <v>0</v>
      </c>
      <c r="G80" s="53">
        <f>'6 мес'!G80+'3 кварт'!G80</f>
        <v>0</v>
      </c>
      <c r="H80" s="53">
        <f>'6 мес'!H80+'3 кварт'!H80</f>
        <v>0</v>
      </c>
      <c r="I80" s="53">
        <f>'6 мес'!I80+'3 кварт'!I80</f>
        <v>1</v>
      </c>
      <c r="J80" s="53">
        <f>'6 мес'!J80+'3 кварт'!J80</f>
        <v>95.427000000000007</v>
      </c>
      <c r="K80" s="53">
        <f>'6 мес'!K80+'3 кварт'!K80</f>
        <v>0</v>
      </c>
      <c r="L80" s="53">
        <f>'6 мес'!L80+'3 кварт'!L80</f>
        <v>0</v>
      </c>
      <c r="M80" s="53">
        <f>'6 мес'!M80+'3 кварт'!M80</f>
        <v>0</v>
      </c>
      <c r="N80" s="53">
        <f>'6 мес'!N80+'3 кварт'!N80</f>
        <v>0</v>
      </c>
      <c r="O80" s="53">
        <f>'6 мес'!O80+'3 кварт'!O80</f>
        <v>0</v>
      </c>
      <c r="P80" s="53">
        <f>'6 мес'!P80+'3 кварт'!P80</f>
        <v>0</v>
      </c>
      <c r="Q80" s="53">
        <f>'6 мес'!Q80+'3 кварт'!Q80</f>
        <v>0</v>
      </c>
      <c r="R80" s="53">
        <f>'6 мес'!R80+'3 кварт'!R80</f>
        <v>0</v>
      </c>
      <c r="S80" s="53">
        <f>'6 мес'!S80+'3 кварт'!S80</f>
        <v>0</v>
      </c>
      <c r="T80" s="53">
        <f>'6 мес'!T80+'3 кварт'!T80</f>
        <v>0</v>
      </c>
      <c r="U80" s="53">
        <f>'6 мес'!U80+'3 кварт'!U80</f>
        <v>0</v>
      </c>
      <c r="V80" s="53">
        <f>'6 мес'!V80+'3 кварт'!V80</f>
        <v>0</v>
      </c>
      <c r="W80" s="53">
        <f>'6 мес'!W80+'3 кварт'!W80</f>
        <v>1</v>
      </c>
      <c r="X80" s="53">
        <f>'6 мес'!X80+'3 кварт'!X80</f>
        <v>0.499</v>
      </c>
      <c r="Y80" s="53">
        <f>'6 мес'!Y80+'3 кварт'!Y80</f>
        <v>0</v>
      </c>
      <c r="Z80" s="53">
        <f>'6 мес'!Z80+'3 кварт'!Z80</f>
        <v>0</v>
      </c>
      <c r="AA80" s="53">
        <f>'6 мес'!AA80+'3 кварт'!AA80</f>
        <v>0</v>
      </c>
      <c r="AB80" s="53">
        <f>'6 мес'!AB80+'3 кварт'!AB80</f>
        <v>0</v>
      </c>
      <c r="AC80" s="53">
        <f>'6 мес'!AC80+'3 кварт'!AC80</f>
        <v>0</v>
      </c>
      <c r="AD80" s="53">
        <f>'6 мес'!AD80+'3 кварт'!AD80</f>
        <v>0</v>
      </c>
      <c r="AE80" s="53">
        <f>'6 мес'!AE80+'3 кварт'!AE80</f>
        <v>0</v>
      </c>
      <c r="AF80" s="53">
        <f>'6 мес'!AF80+'3 кварт'!AF80</f>
        <v>0</v>
      </c>
      <c r="AG80" s="53">
        <f>'6 мес'!AG80+'3 кварт'!AG80</f>
        <v>0</v>
      </c>
      <c r="AH80" s="53">
        <f>'6 мес'!AH80+'3 кварт'!AH80</f>
        <v>0</v>
      </c>
      <c r="AI80" s="53">
        <f>'6 мес'!AI80+'3 кварт'!AI80</f>
        <v>0</v>
      </c>
      <c r="AJ80" s="53">
        <f>'6 мес'!AJ80+'3 кварт'!AJ80</f>
        <v>0</v>
      </c>
      <c r="AK80" s="53">
        <f>'6 мес'!AK80+'3 кварт'!AK80</f>
        <v>0</v>
      </c>
      <c r="AL80" s="53">
        <f>'6 мес'!AL80+'3 кварт'!AL80</f>
        <v>0</v>
      </c>
      <c r="AM80" s="53">
        <f>'6 мес'!AM80+'3 кварт'!AM80</f>
        <v>29.1</v>
      </c>
      <c r="AN80" s="53">
        <f>'6 мес'!AN80+'3 кварт'!AN80</f>
        <v>30.481000000000002</v>
      </c>
      <c r="AO80" s="53">
        <f>'6 мес'!AO80+'3 кварт'!AO80</f>
        <v>0</v>
      </c>
      <c r="AP80" s="53">
        <f>'6 мес'!AP80+'3 кварт'!AP80</f>
        <v>0</v>
      </c>
      <c r="AQ80" s="53">
        <f>'6 мес'!AQ80+'3 кварт'!AQ80</f>
        <v>14</v>
      </c>
      <c r="AR80" s="53">
        <f>'6 мес'!AR80+'3 кварт'!AR80</f>
        <v>16.907</v>
      </c>
      <c r="AS80" s="53">
        <f>'6 мес'!AS80+'3 кварт'!AS80</f>
        <v>0</v>
      </c>
      <c r="AT80" s="53">
        <f>'6 мес'!AT80+'3 кварт'!AT80</f>
        <v>0</v>
      </c>
      <c r="AU80" s="53">
        <f>'6 мес'!AU80+'3 кварт'!AU80</f>
        <v>0</v>
      </c>
      <c r="AV80" s="53">
        <f>'6 мес'!AV80+'3 кварт'!AV80</f>
        <v>0</v>
      </c>
      <c r="AW80" s="53">
        <f>'6 мес'!AW80+'3 кварт'!AW80</f>
        <v>0</v>
      </c>
      <c r="AX80" s="53">
        <f>'6 мес'!AX80+'3 кварт'!AX80</f>
        <v>0</v>
      </c>
      <c r="AY80" s="53">
        <f>'6 мес'!AY80+'3 кварт'!AY80</f>
        <v>0</v>
      </c>
      <c r="AZ80" s="53">
        <f>'6 мес'!AZ80+'3 кварт'!AZ80</f>
        <v>0</v>
      </c>
      <c r="BA80" s="53">
        <f>'6 мес'!BA80+'3 кварт'!BA80</f>
        <v>0</v>
      </c>
      <c r="BB80" s="53">
        <f>'6 мес'!BB80+'3 кварт'!BB80</f>
        <v>0</v>
      </c>
      <c r="BC80" s="53">
        <f>'6 мес'!BC80+'3 кварт'!BC80</f>
        <v>0</v>
      </c>
      <c r="BD80" s="53">
        <f>'6 мес'!BD80+'3 кварт'!BD80</f>
        <v>0</v>
      </c>
      <c r="BE80" s="53">
        <f>'6 мес'!BE80+'3 кварт'!BE80</f>
        <v>0.85599999999999998</v>
      </c>
      <c r="BF80" s="55">
        <f t="shared" si="7"/>
        <v>149.50900000000001</v>
      </c>
      <c r="BG80" s="83"/>
      <c r="BH80" s="17" t="e">
        <f t="shared" si="6"/>
        <v>#DIV/0!</v>
      </c>
      <c r="BI80" s="71">
        <v>17</v>
      </c>
      <c r="BJ80" s="16"/>
    </row>
    <row r="81" spans="1:88" s="26" customFormat="1" ht="20.25" customHeight="1" thickBot="1">
      <c r="A81" s="19"/>
      <c r="B81" s="62" t="s">
        <v>42</v>
      </c>
      <c r="C81" s="56">
        <f t="shared" ref="C81:I81" si="8">SUM(C55:C80)</f>
        <v>103.80000000000001</v>
      </c>
      <c r="D81" s="56">
        <f t="shared" si="8"/>
        <v>54.64</v>
      </c>
      <c r="E81" s="56">
        <f t="shared" si="8"/>
        <v>351.6</v>
      </c>
      <c r="F81" s="56">
        <f t="shared" si="8"/>
        <v>87.9</v>
      </c>
      <c r="G81" s="56">
        <f t="shared" si="8"/>
        <v>177.8</v>
      </c>
      <c r="H81" s="56">
        <f t="shared" si="8"/>
        <v>18.213999999999999</v>
      </c>
      <c r="I81" s="56">
        <f t="shared" si="8"/>
        <v>12</v>
      </c>
      <c r="J81" s="56">
        <f>SUM(J55:J80)</f>
        <v>1946.3050000000003</v>
      </c>
      <c r="K81" s="56">
        <f t="shared" ref="K81:BE81" si="9">SUM(K55:K80)</f>
        <v>45</v>
      </c>
      <c r="L81" s="56">
        <f t="shared" si="9"/>
        <v>13.934000000000001</v>
      </c>
      <c r="M81" s="56">
        <f t="shared" si="9"/>
        <v>46</v>
      </c>
      <c r="N81" s="56">
        <f t="shared" si="9"/>
        <v>435.09899999999999</v>
      </c>
      <c r="O81" s="56">
        <f t="shared" si="9"/>
        <v>6</v>
      </c>
      <c r="P81" s="56">
        <f t="shared" si="9"/>
        <v>20.582000000000001</v>
      </c>
      <c r="Q81" s="56">
        <f t="shared" si="9"/>
        <v>82</v>
      </c>
      <c r="R81" s="56">
        <f t="shared" si="9"/>
        <v>115.039</v>
      </c>
      <c r="S81" s="56">
        <f t="shared" si="9"/>
        <v>35</v>
      </c>
      <c r="T81" s="56">
        <f t="shared" si="9"/>
        <v>65.551000000000002</v>
      </c>
      <c r="U81" s="56">
        <f t="shared" si="9"/>
        <v>21</v>
      </c>
      <c r="V81" s="56">
        <f t="shared" si="9"/>
        <v>28.271999999999998</v>
      </c>
      <c r="W81" s="56">
        <f t="shared" si="9"/>
        <v>55</v>
      </c>
      <c r="X81" s="56">
        <f t="shared" si="9"/>
        <v>87.283000000000001</v>
      </c>
      <c r="Y81" s="56">
        <f t="shared" si="9"/>
        <v>4.5</v>
      </c>
      <c r="Z81" s="56">
        <f t="shared" si="9"/>
        <v>5.2709999999999999</v>
      </c>
      <c r="AA81" s="56">
        <f t="shared" si="9"/>
        <v>44.07</v>
      </c>
      <c r="AB81" s="56">
        <f t="shared" si="9"/>
        <v>22.286000000000001</v>
      </c>
      <c r="AC81" s="56">
        <f t="shared" si="9"/>
        <v>41</v>
      </c>
      <c r="AD81" s="56">
        <f t="shared" si="9"/>
        <v>7.782</v>
      </c>
      <c r="AE81" s="56">
        <f t="shared" si="9"/>
        <v>5</v>
      </c>
      <c r="AF81" s="56">
        <f t="shared" si="9"/>
        <v>163.827</v>
      </c>
      <c r="AG81" s="56">
        <f t="shared" si="9"/>
        <v>0</v>
      </c>
      <c r="AH81" s="56">
        <f t="shared" si="9"/>
        <v>0</v>
      </c>
      <c r="AI81" s="56">
        <f t="shared" si="9"/>
        <v>85.95</v>
      </c>
      <c r="AJ81" s="56">
        <f t="shared" si="9"/>
        <v>162.46299999999999</v>
      </c>
      <c r="AK81" s="56">
        <f t="shared" si="9"/>
        <v>97.1</v>
      </c>
      <c r="AL81" s="56">
        <f t="shared" si="9"/>
        <v>94.983999999999995</v>
      </c>
      <c r="AM81" s="56">
        <f t="shared" si="9"/>
        <v>192.30999999999997</v>
      </c>
      <c r="AN81" s="56">
        <f t="shared" si="9"/>
        <v>252.69300000000001</v>
      </c>
      <c r="AO81" s="56">
        <f t="shared" si="9"/>
        <v>9</v>
      </c>
      <c r="AP81" s="56">
        <f t="shared" si="9"/>
        <v>37.519000000000005</v>
      </c>
      <c r="AQ81" s="56">
        <f t="shared" si="9"/>
        <v>589</v>
      </c>
      <c r="AR81" s="56">
        <f t="shared" si="9"/>
        <v>771.3839999999999</v>
      </c>
      <c r="AS81" s="56">
        <f t="shared" si="9"/>
        <v>0</v>
      </c>
      <c r="AT81" s="56">
        <f t="shared" si="9"/>
        <v>0</v>
      </c>
      <c r="AU81" s="56">
        <f t="shared" si="9"/>
        <v>480.16</v>
      </c>
      <c r="AV81" s="56">
        <f t="shared" si="9"/>
        <v>281.32599999999996</v>
      </c>
      <c r="AW81" s="56">
        <f t="shared" si="9"/>
        <v>645</v>
      </c>
      <c r="AX81" s="56">
        <f t="shared" si="9"/>
        <v>479.48500000000007</v>
      </c>
      <c r="AY81" s="56">
        <f t="shared" si="9"/>
        <v>2</v>
      </c>
      <c r="AZ81" s="56">
        <f t="shared" si="9"/>
        <v>6.1120000000000001</v>
      </c>
      <c r="BA81" s="56">
        <f t="shared" si="9"/>
        <v>0</v>
      </c>
      <c r="BB81" s="56">
        <f t="shared" si="9"/>
        <v>0</v>
      </c>
      <c r="BC81" s="56">
        <f t="shared" si="9"/>
        <v>0</v>
      </c>
      <c r="BD81" s="56">
        <f t="shared" si="9"/>
        <v>0</v>
      </c>
      <c r="BE81" s="56">
        <f t="shared" si="9"/>
        <v>433.0630000000001</v>
      </c>
      <c r="BF81" s="57">
        <f>SUM(BF55:BF80)</f>
        <v>5591.0140000000001</v>
      </c>
      <c r="BG81" s="57">
        <f>SUM(BG55:BG80)</f>
        <v>0</v>
      </c>
      <c r="BH81" s="17" t="e">
        <f t="shared" si="6"/>
        <v>#DIV/0!</v>
      </c>
      <c r="BI81" s="71"/>
      <c r="BJ81" s="16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</row>
    <row r="82" spans="1:88" s="9" customFormat="1" ht="61.5" customHeight="1">
      <c r="A82" s="7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100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98</v>
      </c>
      <c r="BD82" s="175"/>
      <c r="BE82" s="5" t="s">
        <v>59</v>
      </c>
      <c r="BF82" s="6" t="s">
        <v>60</v>
      </c>
      <c r="BG82" s="7" t="s">
        <v>61</v>
      </c>
      <c r="BH82" s="7" t="s">
        <v>96</v>
      </c>
      <c r="BI82" s="67" t="s">
        <v>62</v>
      </c>
      <c r="BJ82" s="8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88" s="9" customFormat="1" ht="20.25" customHeight="1" thickBot="1">
      <c r="A83" s="7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8"/>
      <c r="BJ83" s="68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</row>
    <row r="84" spans="1:88" s="18" customFormat="1" ht="20.25" customHeight="1">
      <c r="A84" s="13">
        <v>1</v>
      </c>
      <c r="B84" s="30" t="s">
        <v>112</v>
      </c>
      <c r="C84" s="45">
        <f>'6 мес'!C84+'3 кварт'!C84</f>
        <v>11</v>
      </c>
      <c r="D84" s="45">
        <f>'6 мес'!D84+'3 кварт'!D84</f>
        <v>6.0430000000000001</v>
      </c>
      <c r="E84" s="45">
        <f>'6 мес'!E84+'3 кварт'!E84</f>
        <v>5</v>
      </c>
      <c r="F84" s="45">
        <f>'6 мес'!F84+'3 кварт'!F84</f>
        <v>2.3580000000000001</v>
      </c>
      <c r="G84" s="45">
        <f>'6 мес'!G84+'3 кварт'!G84</f>
        <v>0</v>
      </c>
      <c r="H84" s="45">
        <f>'6 мес'!H84+'3 кварт'!H84</f>
        <v>0</v>
      </c>
      <c r="I84" s="45">
        <f>'6 мес'!I84+'3 кварт'!I84</f>
        <v>0</v>
      </c>
      <c r="J84" s="45">
        <f>'6 мес'!J84+'3 кварт'!J84</f>
        <v>0</v>
      </c>
      <c r="K84" s="45">
        <f>'6 мес'!K84+'3 кварт'!K84</f>
        <v>0</v>
      </c>
      <c r="L84" s="45">
        <f>'6 мес'!L84+'3 кварт'!L84</f>
        <v>0</v>
      </c>
      <c r="M84" s="45">
        <f>'6 мес'!M84+'3 кварт'!M84</f>
        <v>0</v>
      </c>
      <c r="N84" s="45">
        <f>'6 мес'!N84+'3 кварт'!N84</f>
        <v>0</v>
      </c>
      <c r="O84" s="45">
        <f>'6 мес'!O84+'3 кварт'!O84</f>
        <v>0</v>
      </c>
      <c r="P84" s="45">
        <f>'6 мес'!P84+'3 кварт'!P84</f>
        <v>0</v>
      </c>
      <c r="Q84" s="45">
        <f>'6 мес'!Q84+'3 кварт'!Q84</f>
        <v>0</v>
      </c>
      <c r="R84" s="45">
        <f>'6 мес'!R84+'3 кварт'!R84</f>
        <v>0</v>
      </c>
      <c r="S84" s="45">
        <f>'6 мес'!S84+'3 кварт'!S84</f>
        <v>3</v>
      </c>
      <c r="T84" s="45">
        <f>'6 мес'!T84+'3 кварт'!T84</f>
        <v>3.081</v>
      </c>
      <c r="U84" s="45">
        <f>'6 мес'!U84+'3 кварт'!U84</f>
        <v>1</v>
      </c>
      <c r="V84" s="45">
        <f>'6 мес'!V84+'3 кварт'!V84</f>
        <v>34.540999999999997</v>
      </c>
      <c r="W84" s="45">
        <f>'6 мес'!W84+'3 кварт'!W84</f>
        <v>4</v>
      </c>
      <c r="X84" s="45">
        <f>'6 мес'!X84+'3 кварт'!X84</f>
        <v>5.6039999999999992</v>
      </c>
      <c r="Y84" s="45">
        <f>'6 мес'!Y84+'3 кварт'!Y84</f>
        <v>1</v>
      </c>
      <c r="Z84" s="45">
        <f>'6 мес'!Z84+'3 кварт'!Z84</f>
        <v>2.52</v>
      </c>
      <c r="AA84" s="45">
        <f>'6 мес'!AA84+'3 кварт'!AA84</f>
        <v>0</v>
      </c>
      <c r="AB84" s="45">
        <f>'6 мес'!AB84+'3 кварт'!AB84</f>
        <v>0</v>
      </c>
      <c r="AC84" s="45">
        <f>'6 мес'!AC84+'3 кварт'!AC84</f>
        <v>0</v>
      </c>
      <c r="AD84" s="45">
        <f>'6 мес'!AD84+'3 кварт'!AD84</f>
        <v>0</v>
      </c>
      <c r="AE84" s="45">
        <f>'6 мес'!AE84+'3 кварт'!AE84</f>
        <v>2</v>
      </c>
      <c r="AF84" s="45">
        <f>'6 мес'!AF84+'3 кварт'!AF84</f>
        <v>32.875999999999998</v>
      </c>
      <c r="AG84" s="45">
        <f>'6 мес'!AG84+'3 кварт'!AG84</f>
        <v>0</v>
      </c>
      <c r="AH84" s="45">
        <f>'6 мес'!AH84+'3 кварт'!AH84</f>
        <v>0</v>
      </c>
      <c r="AI84" s="45">
        <f>'6 мес'!AI84+'3 кварт'!AI84</f>
        <v>0</v>
      </c>
      <c r="AJ84" s="45">
        <f>'6 мес'!AJ84+'3 кварт'!AJ84</f>
        <v>0</v>
      </c>
      <c r="AK84" s="45">
        <f>'6 мес'!AK84+'3 кварт'!AK84</f>
        <v>0</v>
      </c>
      <c r="AL84" s="45">
        <f>'6 мес'!AL84+'3 кварт'!AL84</f>
        <v>0</v>
      </c>
      <c r="AM84" s="45">
        <f>'6 мес'!AM84+'3 кварт'!AM84</f>
        <v>0</v>
      </c>
      <c r="AN84" s="45">
        <f>'6 мес'!AN84+'3 кварт'!AN84</f>
        <v>0</v>
      </c>
      <c r="AO84" s="45">
        <f>'6 мес'!AO84+'3 кварт'!AO84</f>
        <v>0</v>
      </c>
      <c r="AP84" s="45">
        <f>'6 мес'!AP84+'3 кварт'!AP84</f>
        <v>0</v>
      </c>
      <c r="AQ84" s="45">
        <f>'6 мес'!AQ84+'3 кварт'!AQ84</f>
        <v>14</v>
      </c>
      <c r="AR84" s="45">
        <f>'6 мес'!AR84+'3 кварт'!AR84</f>
        <v>16.164999999999999</v>
      </c>
      <c r="AS84" s="45">
        <f>'6 мес'!AS84+'3 кварт'!AS84</f>
        <v>0</v>
      </c>
      <c r="AT84" s="45">
        <f>'6 мес'!AT84+'3 кварт'!AT84</f>
        <v>0</v>
      </c>
      <c r="AU84" s="45">
        <f>'6 мес'!AU84+'3 кварт'!AU84</f>
        <v>39</v>
      </c>
      <c r="AV84" s="45">
        <f>'6 мес'!AV84+'3 кварт'!AV84</f>
        <v>14.526999999999999</v>
      </c>
      <c r="AW84" s="45">
        <f>'6 мес'!AW84+'3 кварт'!AW84</f>
        <v>4</v>
      </c>
      <c r="AX84" s="45">
        <f>'6 мес'!AX84+'3 кварт'!AX84</f>
        <v>8.2590000000000003</v>
      </c>
      <c r="AY84" s="45">
        <f>'6 мес'!AY84+'3 кварт'!AY84</f>
        <v>5</v>
      </c>
      <c r="AZ84" s="45">
        <f>'6 мес'!AZ84+'3 кварт'!AZ84</f>
        <v>7.4129999999999994</v>
      </c>
      <c r="BA84" s="45">
        <f>'6 мес'!BA84+'3 кварт'!BA84</f>
        <v>0</v>
      </c>
      <c r="BB84" s="45">
        <f>'6 мес'!BB84+'3 кварт'!BB84</f>
        <v>0</v>
      </c>
      <c r="BC84" s="45">
        <f>'6 мес'!BC84+'3 кварт'!BC84</f>
        <v>0</v>
      </c>
      <c r="BD84" s="45">
        <f>'6 мес'!BD84+'3 кварт'!BD84</f>
        <v>0</v>
      </c>
      <c r="BE84" s="45">
        <f>'6 мес'!BE84+'3 кварт'!BE84</f>
        <v>26.832000000000001</v>
      </c>
      <c r="BF84" s="48">
        <f t="shared" si="7"/>
        <v>160.21899999999999</v>
      </c>
      <c r="BG84" s="85"/>
      <c r="BH84" s="17" t="e">
        <f t="shared" ref="BH84:BH111" si="10">BF84*100/BG84</f>
        <v>#DIV/0!</v>
      </c>
      <c r="BI84" s="72">
        <v>2</v>
      </c>
      <c r="BJ84" s="68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</row>
    <row r="85" spans="1:88" s="18" customFormat="1" ht="20.25" customHeight="1">
      <c r="A85" s="13">
        <v>2</v>
      </c>
      <c r="B85" s="30" t="s">
        <v>113</v>
      </c>
      <c r="C85" s="45">
        <f>'6 мес'!C85+'3 кварт'!C85</f>
        <v>43.5</v>
      </c>
      <c r="D85" s="45">
        <f>'6 мес'!D85+'3 кварт'!D85</f>
        <v>15.294</v>
      </c>
      <c r="E85" s="45">
        <f>'6 мес'!E85+'3 кварт'!E85</f>
        <v>3</v>
      </c>
      <c r="F85" s="45">
        <f>'6 мес'!F85+'3 кварт'!F85</f>
        <v>1.532</v>
      </c>
      <c r="G85" s="45">
        <f>'6 мес'!G85+'3 кварт'!G85</f>
        <v>0</v>
      </c>
      <c r="H85" s="45">
        <f>'6 мес'!H85+'3 кварт'!H85</f>
        <v>0</v>
      </c>
      <c r="I85" s="45">
        <f>'6 мес'!I85+'3 кварт'!I85</f>
        <v>1</v>
      </c>
      <c r="J85" s="45">
        <f>'6 мес'!J85+'3 кварт'!J85</f>
        <v>256.25599999999997</v>
      </c>
      <c r="K85" s="45">
        <f>'6 мес'!K85+'3 кварт'!K85</f>
        <v>0</v>
      </c>
      <c r="L85" s="45">
        <f>'6 мес'!L85+'3 кварт'!L85</f>
        <v>0</v>
      </c>
      <c r="M85" s="45">
        <f>'6 мес'!M85+'3 кварт'!M85</f>
        <v>0</v>
      </c>
      <c r="N85" s="45">
        <f>'6 мес'!N85+'3 кварт'!N85</f>
        <v>0</v>
      </c>
      <c r="O85" s="45">
        <f>'6 мес'!O85+'3 кварт'!O85</f>
        <v>0</v>
      </c>
      <c r="P85" s="45">
        <f>'6 мес'!P85+'3 кварт'!P85</f>
        <v>0</v>
      </c>
      <c r="Q85" s="45">
        <f>'6 мес'!Q85+'3 кварт'!Q85</f>
        <v>147</v>
      </c>
      <c r="R85" s="45">
        <f>'6 мес'!R85+'3 кварт'!R85</f>
        <v>203.578</v>
      </c>
      <c r="S85" s="45">
        <f>'6 мес'!S85+'3 кварт'!S85</f>
        <v>0</v>
      </c>
      <c r="T85" s="45">
        <f>'6 мес'!T85+'3 кварт'!T85</f>
        <v>0</v>
      </c>
      <c r="U85" s="45">
        <f>'6 мес'!U85+'3 кварт'!U85</f>
        <v>0</v>
      </c>
      <c r="V85" s="45">
        <f>'6 мес'!V85+'3 кварт'!V85</f>
        <v>0</v>
      </c>
      <c r="W85" s="45">
        <f>'6 мес'!W85+'3 кварт'!W85</f>
        <v>11</v>
      </c>
      <c r="X85" s="45">
        <f>'6 мес'!X85+'3 кварт'!X85</f>
        <v>4.9340000000000002</v>
      </c>
      <c r="Y85" s="45">
        <f>'6 мес'!Y85+'3 кварт'!Y85</f>
        <v>1.1000000000000001</v>
      </c>
      <c r="Z85" s="45">
        <f>'6 мес'!Z85+'3 кварт'!Z85</f>
        <v>2.7010000000000001</v>
      </c>
      <c r="AA85" s="45">
        <f>'6 мес'!AA85+'3 кварт'!AA85</f>
        <v>0</v>
      </c>
      <c r="AB85" s="45">
        <f>'6 мес'!AB85+'3 кварт'!AB85</f>
        <v>0</v>
      </c>
      <c r="AC85" s="45">
        <f>'6 мес'!AC85+'3 кварт'!AC85</f>
        <v>0</v>
      </c>
      <c r="AD85" s="45">
        <f>'6 мес'!AD85+'3 кварт'!AD85</f>
        <v>0</v>
      </c>
      <c r="AE85" s="45">
        <f>'6 мес'!AE85+'3 кварт'!AE85</f>
        <v>2</v>
      </c>
      <c r="AF85" s="45">
        <f>'6 мес'!AF85+'3 кварт'!AF85</f>
        <v>37.35</v>
      </c>
      <c r="AG85" s="45">
        <f>'6 мес'!AG85+'3 кварт'!AG85</f>
        <v>0</v>
      </c>
      <c r="AH85" s="45">
        <f>'6 мес'!AH85+'3 кварт'!AH85</f>
        <v>0</v>
      </c>
      <c r="AI85" s="45">
        <f>'6 мес'!AI85+'3 кварт'!AI85</f>
        <v>0</v>
      </c>
      <c r="AJ85" s="45">
        <f>'6 мес'!AJ85+'3 кварт'!AJ85</f>
        <v>0</v>
      </c>
      <c r="AK85" s="45">
        <f>'6 мес'!AK85+'3 кварт'!AK85</f>
        <v>0</v>
      </c>
      <c r="AL85" s="45">
        <f>'6 мес'!AL85+'3 кварт'!AL85</f>
        <v>0</v>
      </c>
      <c r="AM85" s="45">
        <f>'6 мес'!AM85+'3 кварт'!AM85</f>
        <v>0</v>
      </c>
      <c r="AN85" s="45">
        <f>'6 мес'!AN85+'3 кварт'!AN85</f>
        <v>0</v>
      </c>
      <c r="AO85" s="45">
        <f>'6 мес'!AO85+'3 кварт'!AO85</f>
        <v>0</v>
      </c>
      <c r="AP85" s="45">
        <f>'6 мес'!AP85+'3 кварт'!AP85</f>
        <v>0</v>
      </c>
      <c r="AQ85" s="45">
        <f>'6 мес'!AQ85+'3 кварт'!AQ85</f>
        <v>34</v>
      </c>
      <c r="AR85" s="45">
        <f>'6 мес'!AR85+'3 кварт'!AR85</f>
        <v>48.647000000000006</v>
      </c>
      <c r="AS85" s="45">
        <f>'6 мес'!AS85+'3 кварт'!AS85</f>
        <v>1</v>
      </c>
      <c r="AT85" s="45">
        <f>'6 мес'!AT85+'3 кварт'!AT85</f>
        <v>11.085000000000001</v>
      </c>
      <c r="AU85" s="45">
        <f>'6 мес'!AU85+'3 кварт'!AU85</f>
        <v>68.599999999999994</v>
      </c>
      <c r="AV85" s="45">
        <f>'6 мес'!AV85+'3 кварт'!AV85</f>
        <v>10.297000000000001</v>
      </c>
      <c r="AW85" s="45">
        <f>'6 мес'!AW85+'3 кварт'!AW85</f>
        <v>40</v>
      </c>
      <c r="AX85" s="45">
        <f>'6 мес'!AX85+'3 кварт'!AX85</f>
        <v>31.400000000000002</v>
      </c>
      <c r="AY85" s="45">
        <f>'6 мес'!AY85+'3 кварт'!AY85</f>
        <v>9</v>
      </c>
      <c r="AZ85" s="45">
        <f>'6 мес'!AZ85+'3 кварт'!AZ85</f>
        <v>6.7219999999999995</v>
      </c>
      <c r="BA85" s="45">
        <f>'6 мес'!BA85+'3 кварт'!BA85</f>
        <v>0</v>
      </c>
      <c r="BB85" s="45">
        <f>'6 мес'!BB85+'3 кварт'!BB85</f>
        <v>0</v>
      </c>
      <c r="BC85" s="45">
        <f>'6 мес'!BC85+'3 кварт'!BC85</f>
        <v>3.5</v>
      </c>
      <c r="BD85" s="45">
        <f>'6 мес'!BD85+'3 кварт'!BD85</f>
        <v>1.462</v>
      </c>
      <c r="BE85" s="45">
        <f>'6 мес'!BE85+'3 кварт'!BE85</f>
        <v>29.126999999999999</v>
      </c>
      <c r="BF85" s="48">
        <f t="shared" si="7"/>
        <v>660.38499999999999</v>
      </c>
      <c r="BG85" s="85"/>
      <c r="BH85" s="17" t="e">
        <f t="shared" si="10"/>
        <v>#DIV/0!</v>
      </c>
      <c r="BI85" s="73" t="s">
        <v>72</v>
      </c>
      <c r="BJ85" s="16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</row>
    <row r="86" spans="1:88" s="18" customFormat="1" ht="20.25" customHeight="1">
      <c r="A86" s="13">
        <v>3</v>
      </c>
      <c r="B86" s="30" t="s">
        <v>114</v>
      </c>
      <c r="C86" s="45">
        <f>'6 мес'!C86+'3 кварт'!C86</f>
        <v>10.4</v>
      </c>
      <c r="D86" s="45">
        <f>'6 мес'!D86+'3 кварт'!D86</f>
        <v>6.2089999999999996</v>
      </c>
      <c r="E86" s="45">
        <f>'6 мес'!E86+'3 кварт'!E86</f>
        <v>0</v>
      </c>
      <c r="F86" s="45">
        <f>'6 мес'!F86+'3 кварт'!F86</f>
        <v>0</v>
      </c>
      <c r="G86" s="45">
        <f>'6 мес'!G86+'3 кварт'!G86</f>
        <v>0</v>
      </c>
      <c r="H86" s="45">
        <f>'6 мес'!H86+'3 кварт'!H86</f>
        <v>0</v>
      </c>
      <c r="I86" s="45">
        <v>1</v>
      </c>
      <c r="J86" s="45">
        <f>'6 мес'!J86+'3 кварт'!J86</f>
        <v>287.36900000000003</v>
      </c>
      <c r="K86" s="45">
        <f>'6 мес'!K86+'3 кварт'!K86</f>
        <v>0</v>
      </c>
      <c r="L86" s="45">
        <f>'6 мес'!L86+'3 кварт'!L86</f>
        <v>0</v>
      </c>
      <c r="M86" s="45">
        <f>'6 мес'!M86+'3 кварт'!M86</f>
        <v>0</v>
      </c>
      <c r="N86" s="45">
        <f>'6 мес'!N86+'3 кварт'!N86</f>
        <v>0</v>
      </c>
      <c r="O86" s="45">
        <f>'6 мес'!O86+'3 кварт'!O86</f>
        <v>0</v>
      </c>
      <c r="P86" s="45">
        <f>'6 мес'!P86+'3 кварт'!P86</f>
        <v>0</v>
      </c>
      <c r="Q86" s="45">
        <f>'6 мес'!Q86+'3 кварт'!Q86</f>
        <v>44.9</v>
      </c>
      <c r="R86" s="45">
        <f>'6 мес'!R86+'3 кварт'!R86</f>
        <v>62.74</v>
      </c>
      <c r="S86" s="45">
        <f>'6 мес'!S86+'3 кварт'!S86</f>
        <v>7</v>
      </c>
      <c r="T86" s="45">
        <f>'6 мес'!T86+'3 кварт'!T86</f>
        <v>8.9749999999999996</v>
      </c>
      <c r="U86" s="45">
        <f>'6 мес'!U86+'3 кварт'!U86</f>
        <v>3</v>
      </c>
      <c r="V86" s="45">
        <f>'6 мес'!V86+'3 кварт'!V86</f>
        <v>5.5060000000000002</v>
      </c>
      <c r="W86" s="45">
        <f>'6 мес'!W86+'3 кварт'!W86</f>
        <v>1</v>
      </c>
      <c r="X86" s="45">
        <f>'6 мес'!X86+'3 кварт'!X86</f>
        <v>0.375</v>
      </c>
      <c r="Y86" s="45">
        <f>'6 мес'!Y86+'3 кварт'!Y86</f>
        <v>2.8</v>
      </c>
      <c r="Z86" s="45">
        <f>'6 мес'!Z86+'3 кварт'!Z86</f>
        <v>3.9059999999999997</v>
      </c>
      <c r="AA86" s="45">
        <f>'6 мес'!AA86+'3 кварт'!AA86</f>
        <v>0</v>
      </c>
      <c r="AB86" s="45">
        <f>'6 мес'!AB86+'3 кварт'!AB86</f>
        <v>0</v>
      </c>
      <c r="AC86" s="45">
        <f>'6 мес'!AC86+'3 кварт'!AC86</f>
        <v>0</v>
      </c>
      <c r="AD86" s="45">
        <f>'6 мес'!AD86+'3 кварт'!AD86</f>
        <v>0</v>
      </c>
      <c r="AE86" s="45">
        <f>'6 мес'!AE86+'3 кварт'!AE86</f>
        <v>2</v>
      </c>
      <c r="AF86" s="45">
        <f>'6 мес'!AF86+'3 кварт'!AF86</f>
        <v>36.611000000000004</v>
      </c>
      <c r="AG86" s="45">
        <f>'6 мес'!AG86+'3 кварт'!AG86</f>
        <v>0</v>
      </c>
      <c r="AH86" s="45">
        <f>'6 мес'!AH86+'3 кварт'!AH86</f>
        <v>0</v>
      </c>
      <c r="AI86" s="45">
        <f>'6 мес'!AI86+'3 кварт'!AI86</f>
        <v>0</v>
      </c>
      <c r="AJ86" s="45">
        <f>'6 мес'!AJ86+'3 кварт'!AJ86</f>
        <v>0</v>
      </c>
      <c r="AK86" s="45">
        <f>'6 мес'!AK86+'3 кварт'!AK86</f>
        <v>0</v>
      </c>
      <c r="AL86" s="45">
        <f>'6 мес'!AL86+'3 кварт'!AL86</f>
        <v>0</v>
      </c>
      <c r="AM86" s="45">
        <f>'6 мес'!AM86+'3 кварт'!AM86</f>
        <v>0</v>
      </c>
      <c r="AN86" s="45">
        <f>'6 мес'!AN86+'3 кварт'!AN86</f>
        <v>0</v>
      </c>
      <c r="AO86" s="45">
        <f>'6 мес'!AO86+'3 кварт'!AO86</f>
        <v>0</v>
      </c>
      <c r="AP86" s="45">
        <f>'6 мес'!AP86+'3 кварт'!AP86</f>
        <v>0</v>
      </c>
      <c r="AQ86" s="45">
        <f>'6 мес'!AQ86+'3 кварт'!AQ86</f>
        <v>38</v>
      </c>
      <c r="AR86" s="45">
        <f>'6 мес'!AR86+'3 кварт'!AR86</f>
        <v>29.183</v>
      </c>
      <c r="AS86" s="45">
        <f>'6 мес'!AS86+'3 кварт'!AS86</f>
        <v>1</v>
      </c>
      <c r="AT86" s="45">
        <f>'6 мес'!AT86+'3 кварт'!AT86</f>
        <v>11.085000000000001</v>
      </c>
      <c r="AU86" s="45">
        <f>'6 мес'!AU86+'3 кварт'!AU86</f>
        <v>49.4</v>
      </c>
      <c r="AV86" s="45">
        <f>'6 мес'!AV86+'3 кварт'!AV86</f>
        <v>11.8</v>
      </c>
      <c r="AW86" s="45">
        <f>'6 мес'!AW86+'3 кварт'!AW86</f>
        <v>14</v>
      </c>
      <c r="AX86" s="45">
        <f>'6 мес'!AX86+'3 кварт'!AX86</f>
        <v>8.7710000000000008</v>
      </c>
      <c r="AY86" s="45">
        <f>'6 мес'!AY86+'3 кварт'!AY86</f>
        <v>5</v>
      </c>
      <c r="AZ86" s="45">
        <f>'6 мес'!AZ86+'3 кварт'!AZ86</f>
        <v>3.1590000000000003</v>
      </c>
      <c r="BA86" s="45">
        <f>'6 мес'!BA86+'3 кварт'!BA86</f>
        <v>0</v>
      </c>
      <c r="BB86" s="45">
        <f>'6 мес'!BB86+'3 кварт'!BB86</f>
        <v>0</v>
      </c>
      <c r="BC86" s="45">
        <f>'6 мес'!BC86+'3 кварт'!BC86</f>
        <v>4</v>
      </c>
      <c r="BD86" s="45">
        <f>'6 мес'!BD86+'3 кварт'!BD86</f>
        <v>1.1779999999999999</v>
      </c>
      <c r="BE86" s="45">
        <f>'6 мес'!BE86+'3 кварт'!BE86</f>
        <v>5.7040000000000006</v>
      </c>
      <c r="BF86" s="48">
        <f t="shared" si="7"/>
        <v>482.57100000000008</v>
      </c>
      <c r="BG86" s="85"/>
      <c r="BH86" s="17" t="e">
        <f t="shared" si="10"/>
        <v>#DIV/0!</v>
      </c>
      <c r="BI86" s="71" t="s">
        <v>73</v>
      </c>
      <c r="BJ86" s="16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</row>
    <row r="87" spans="1:88" s="18" customFormat="1" ht="20.25" customHeight="1">
      <c r="A87" s="13">
        <v>4</v>
      </c>
      <c r="B87" s="30" t="s">
        <v>115</v>
      </c>
      <c r="C87" s="45">
        <f>'6 мес'!C87+'3 кварт'!C87</f>
        <v>8.6999999999999993</v>
      </c>
      <c r="D87" s="45">
        <f>'6 мес'!D87+'3 кварт'!D87</f>
        <v>0.47799999999999998</v>
      </c>
      <c r="E87" s="45">
        <f>'6 мес'!E87+'3 кварт'!E87</f>
        <v>0</v>
      </c>
      <c r="F87" s="45">
        <f>'6 мес'!F87+'3 кварт'!F87</f>
        <v>0</v>
      </c>
      <c r="G87" s="45">
        <f>'6 мес'!G87+'3 кварт'!G87</f>
        <v>38.22</v>
      </c>
      <c r="H87" s="45">
        <f>'6 мес'!H87+'3 кварт'!H87</f>
        <v>3.9079999999999999</v>
      </c>
      <c r="I87" s="45">
        <f>'6 мес'!I87+'3 кварт'!I87</f>
        <v>2</v>
      </c>
      <c r="J87" s="45">
        <f>'6 мес'!J87+'3 кварт'!J87</f>
        <v>542.66899999999998</v>
      </c>
      <c r="K87" s="45">
        <f>'6 мес'!K87+'3 кварт'!K87</f>
        <v>0</v>
      </c>
      <c r="L87" s="45">
        <f>'6 мес'!L87+'3 кварт'!L87</f>
        <v>0</v>
      </c>
      <c r="M87" s="45">
        <f>'6 мес'!M87+'3 кварт'!M87</f>
        <v>0</v>
      </c>
      <c r="N87" s="45">
        <f>'6 мес'!N87+'3 кварт'!N87</f>
        <v>0</v>
      </c>
      <c r="O87" s="45">
        <f>'6 мес'!O87+'3 кварт'!O87</f>
        <v>0</v>
      </c>
      <c r="P87" s="45">
        <f>'6 мес'!P87+'3 кварт'!P87</f>
        <v>0</v>
      </c>
      <c r="Q87" s="45">
        <f>'6 мес'!Q87+'3 кварт'!Q87</f>
        <v>0</v>
      </c>
      <c r="R87" s="45">
        <f>'6 мес'!R87+'3 кварт'!R87</f>
        <v>0</v>
      </c>
      <c r="S87" s="45">
        <f>'6 мес'!S87+'3 кварт'!S87</f>
        <v>9</v>
      </c>
      <c r="T87" s="45">
        <f>'6 мес'!T87+'3 кварт'!T87</f>
        <v>4.4719999999999995</v>
      </c>
      <c r="U87" s="45">
        <f>'6 мес'!U87+'3 кварт'!U87</f>
        <v>1</v>
      </c>
      <c r="V87" s="45">
        <f>'6 мес'!V87+'3 кварт'!V87</f>
        <v>35.107999999999997</v>
      </c>
      <c r="W87" s="45">
        <f>'6 мес'!W87+'3 кварт'!W87</f>
        <v>15</v>
      </c>
      <c r="X87" s="45">
        <f>'6 мес'!X87+'3 кварт'!X87</f>
        <v>9.9440000000000008</v>
      </c>
      <c r="Y87" s="45">
        <f>'6 мес'!Y87+'3 кварт'!Y87</f>
        <v>1.8</v>
      </c>
      <c r="Z87" s="45">
        <f>'6 мес'!Z87+'3 кварт'!Z87</f>
        <v>1.091</v>
      </c>
      <c r="AA87" s="45">
        <f>'6 мес'!AA87+'3 кварт'!AA87</f>
        <v>0</v>
      </c>
      <c r="AB87" s="45">
        <f>'6 мес'!AB87+'3 кварт'!AB87</f>
        <v>0</v>
      </c>
      <c r="AC87" s="45">
        <f>'6 мес'!AC87+'3 кварт'!AC87</f>
        <v>0</v>
      </c>
      <c r="AD87" s="45">
        <f>'6 мес'!AD87+'3 кварт'!AD87</f>
        <v>0</v>
      </c>
      <c r="AE87" s="45">
        <f>'6 мес'!AE87+'3 кварт'!AE87</f>
        <v>2</v>
      </c>
      <c r="AF87" s="45">
        <f>'6 мес'!AF87+'3 кварт'!AF87</f>
        <v>43.686</v>
      </c>
      <c r="AG87" s="45">
        <f>'6 мес'!AG87+'3 кварт'!AG87</f>
        <v>0</v>
      </c>
      <c r="AH87" s="45">
        <f>'6 мес'!AH87+'3 кварт'!AH87</f>
        <v>0</v>
      </c>
      <c r="AI87" s="45">
        <f>'6 мес'!AI87+'3 кварт'!AI87</f>
        <v>0</v>
      </c>
      <c r="AJ87" s="45">
        <f>'6 мес'!AJ87+'3 кварт'!AJ87</f>
        <v>0</v>
      </c>
      <c r="AK87" s="45">
        <f>'6 мес'!AK87+'3 кварт'!AK87</f>
        <v>0</v>
      </c>
      <c r="AL87" s="45">
        <f>'6 мес'!AL87+'3 кварт'!AL87</f>
        <v>0</v>
      </c>
      <c r="AM87" s="45">
        <f>'6 мес'!AM87+'3 кварт'!AM87</f>
        <v>0</v>
      </c>
      <c r="AN87" s="45">
        <f>'6 мес'!AN87+'3 кварт'!AN87</f>
        <v>0</v>
      </c>
      <c r="AO87" s="45">
        <f>'6 мес'!AO87+'3 кварт'!AO87</f>
        <v>0</v>
      </c>
      <c r="AP87" s="45">
        <f>'6 мес'!AP87+'3 кварт'!AP87</f>
        <v>0</v>
      </c>
      <c r="AQ87" s="45">
        <f>'6 мес'!AQ87+'3 кварт'!AQ87</f>
        <v>43</v>
      </c>
      <c r="AR87" s="45">
        <f>'6 мес'!AR87+'3 кварт'!AR87</f>
        <v>41.260999999999996</v>
      </c>
      <c r="AS87" s="45">
        <f>'6 мес'!AS87+'3 кварт'!AS87</f>
        <v>0</v>
      </c>
      <c r="AT87" s="45">
        <f>'6 мес'!AT87+'3 кварт'!AT87</f>
        <v>0</v>
      </c>
      <c r="AU87" s="45">
        <f>'6 мес'!AU87+'3 кварт'!AU87</f>
        <v>0</v>
      </c>
      <c r="AV87" s="45">
        <f>'6 мес'!AV87+'3 кварт'!AV87</f>
        <v>0</v>
      </c>
      <c r="AW87" s="45">
        <f>'6 мес'!AW87+'3 кварт'!AW87</f>
        <v>4</v>
      </c>
      <c r="AX87" s="45">
        <f>'6 мес'!AX87+'3 кварт'!AX87</f>
        <v>4.5470000000000006</v>
      </c>
      <c r="AY87" s="45">
        <f>'6 мес'!AY87+'3 кварт'!AY87</f>
        <v>11</v>
      </c>
      <c r="AZ87" s="45">
        <f>'6 мес'!AZ87+'3 кварт'!AZ87</f>
        <v>6.9469999999999992</v>
      </c>
      <c r="BA87" s="45">
        <f>'6 мес'!BA87+'3 кварт'!BA87</f>
        <v>0</v>
      </c>
      <c r="BB87" s="45">
        <f>'6 мес'!BB87+'3 кварт'!BB87</f>
        <v>0</v>
      </c>
      <c r="BC87" s="45">
        <f>'6 мес'!BC87+'3 кварт'!BC87</f>
        <v>0</v>
      </c>
      <c r="BD87" s="45">
        <f>'6 мес'!BD87+'3 кварт'!BD87</f>
        <v>0</v>
      </c>
      <c r="BE87" s="45">
        <f>'6 мес'!BE87+'3 кварт'!BE87</f>
        <v>7.4860000000000007</v>
      </c>
      <c r="BF87" s="48">
        <f t="shared" si="7"/>
        <v>701.59699999999987</v>
      </c>
      <c r="BG87" s="85"/>
      <c r="BH87" s="17" t="e">
        <f t="shared" si="10"/>
        <v>#DIV/0!</v>
      </c>
      <c r="BI87" s="71" t="s">
        <v>95</v>
      </c>
      <c r="BJ87" s="16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</row>
    <row r="88" spans="1:88" s="18" customFormat="1" ht="20.25" customHeight="1">
      <c r="A88" s="13">
        <v>5</v>
      </c>
      <c r="B88" s="30" t="s">
        <v>57</v>
      </c>
      <c r="C88" s="45">
        <f>'6 мес'!C88+'3 кварт'!C88</f>
        <v>0</v>
      </c>
      <c r="D88" s="45">
        <f>'6 мес'!D88+'3 кварт'!D88</f>
        <v>0</v>
      </c>
      <c r="E88" s="45">
        <f>'6 мес'!E88+'3 кварт'!E88</f>
        <v>0</v>
      </c>
      <c r="F88" s="45">
        <f>'6 мес'!F88+'3 кварт'!F88</f>
        <v>0</v>
      </c>
      <c r="G88" s="45">
        <f>'6 мес'!G88+'3 кварт'!G88</f>
        <v>0</v>
      </c>
      <c r="H88" s="45">
        <f>'6 мес'!H88+'3 кварт'!H88</f>
        <v>0</v>
      </c>
      <c r="I88" s="45">
        <f>'6 мес'!I88+'3 кварт'!I88</f>
        <v>0</v>
      </c>
      <c r="J88" s="45">
        <f>'6 мес'!J88+'3 кварт'!J88</f>
        <v>0</v>
      </c>
      <c r="K88" s="45">
        <f>'6 мес'!K88+'3 кварт'!K88</f>
        <v>0</v>
      </c>
      <c r="L88" s="45">
        <f>'6 мес'!L88+'3 кварт'!L88</f>
        <v>0</v>
      </c>
      <c r="M88" s="45">
        <f>'6 мес'!M88+'3 кварт'!M88</f>
        <v>0</v>
      </c>
      <c r="N88" s="45">
        <f>'6 мес'!N88+'3 кварт'!N88</f>
        <v>0</v>
      </c>
      <c r="O88" s="45">
        <f>'6 мес'!O88+'3 кварт'!O88</f>
        <v>0</v>
      </c>
      <c r="P88" s="45">
        <f>'6 мес'!P88+'3 кварт'!P88</f>
        <v>0</v>
      </c>
      <c r="Q88" s="45">
        <f>'6 мес'!Q88+'3 кварт'!Q88</f>
        <v>0</v>
      </c>
      <c r="R88" s="45">
        <f>'6 мес'!R88+'3 кварт'!R88</f>
        <v>0</v>
      </c>
      <c r="S88" s="45">
        <f>'6 мес'!S88+'3 кварт'!S88</f>
        <v>1</v>
      </c>
      <c r="T88" s="45">
        <f>'6 мес'!T88+'3 кварт'!T88</f>
        <v>0.52400000000000002</v>
      </c>
      <c r="U88" s="45">
        <f>'6 мес'!U88+'3 кварт'!U88</f>
        <v>0</v>
      </c>
      <c r="V88" s="45">
        <f>'6 мес'!V88+'3 кварт'!V88</f>
        <v>0</v>
      </c>
      <c r="W88" s="45">
        <f>'6 мес'!W88+'3 кварт'!W88</f>
        <v>0</v>
      </c>
      <c r="X88" s="45">
        <f>'6 мес'!X88+'3 кварт'!X88</f>
        <v>0</v>
      </c>
      <c r="Y88" s="45">
        <f>'6 мес'!Y88+'3 кварт'!Y88</f>
        <v>2</v>
      </c>
      <c r="Z88" s="45">
        <f>'6 мес'!Z88+'3 кварт'!Z88</f>
        <v>0.23599999999999999</v>
      </c>
      <c r="AA88" s="45">
        <f>'6 мес'!AA88+'3 кварт'!AA88</f>
        <v>0</v>
      </c>
      <c r="AB88" s="45">
        <f>'6 мес'!AB88+'3 кварт'!AB88</f>
        <v>0</v>
      </c>
      <c r="AC88" s="45">
        <f>'6 мес'!AC88+'3 кварт'!AC88</f>
        <v>0</v>
      </c>
      <c r="AD88" s="45">
        <f>'6 мес'!AD88+'3 кварт'!AD88</f>
        <v>0</v>
      </c>
      <c r="AE88" s="45">
        <f>'6 мес'!AE88+'3 кварт'!AE88</f>
        <v>0</v>
      </c>
      <c r="AF88" s="45">
        <f>'6 мес'!AF88+'3 кварт'!AF88</f>
        <v>0</v>
      </c>
      <c r="AG88" s="45">
        <f>'6 мес'!AG88+'3 кварт'!AG88</f>
        <v>0</v>
      </c>
      <c r="AH88" s="45">
        <f>'6 мес'!AH88+'3 кварт'!AH88</f>
        <v>0</v>
      </c>
      <c r="AI88" s="45">
        <f>'6 мес'!AI88+'3 кварт'!AI88</f>
        <v>0</v>
      </c>
      <c r="AJ88" s="45">
        <f>'6 мес'!AJ88+'3 кварт'!AJ88</f>
        <v>0</v>
      </c>
      <c r="AK88" s="45">
        <f>'6 мес'!AK88+'3 кварт'!AK88</f>
        <v>0</v>
      </c>
      <c r="AL88" s="45">
        <f>'6 мес'!AL88+'3 кварт'!AL88</f>
        <v>0</v>
      </c>
      <c r="AM88" s="45">
        <f>'6 мес'!AM88+'3 кварт'!AM88</f>
        <v>1</v>
      </c>
      <c r="AN88" s="45">
        <f>'6 мес'!AN88+'3 кварт'!AN88</f>
        <v>0.96499999999999997</v>
      </c>
      <c r="AO88" s="45">
        <f>'6 мес'!AO88+'3 кварт'!AO88</f>
        <v>0</v>
      </c>
      <c r="AP88" s="45">
        <f>'6 мес'!AP88+'3 кварт'!AP88</f>
        <v>0</v>
      </c>
      <c r="AQ88" s="45">
        <f>'6 мес'!AQ88+'3 кварт'!AQ88</f>
        <v>22</v>
      </c>
      <c r="AR88" s="45">
        <f>'6 мес'!AR88+'3 кварт'!AR88</f>
        <v>30.097000000000001</v>
      </c>
      <c r="AS88" s="45">
        <f>'6 мес'!AS88+'3 кварт'!AS88</f>
        <v>0</v>
      </c>
      <c r="AT88" s="45">
        <f>'6 мес'!AT88+'3 кварт'!AT88</f>
        <v>0</v>
      </c>
      <c r="AU88" s="45">
        <f>'6 мес'!AU88+'3 кварт'!AU88</f>
        <v>10</v>
      </c>
      <c r="AV88" s="45">
        <f>'6 мес'!AV88+'3 кварт'!AV88</f>
        <v>0.90100000000000002</v>
      </c>
      <c r="AW88" s="45">
        <f>'6 мес'!AW88+'3 кварт'!AW88</f>
        <v>73</v>
      </c>
      <c r="AX88" s="45">
        <f>'6 мес'!AX88+'3 кварт'!AX88</f>
        <v>62.582999999999998</v>
      </c>
      <c r="AY88" s="45">
        <f>'6 мес'!AY88+'3 кварт'!AY88</f>
        <v>5</v>
      </c>
      <c r="AZ88" s="45">
        <f>'6 мес'!AZ88+'3 кварт'!AZ88</f>
        <v>11.021999999999998</v>
      </c>
      <c r="BA88" s="45">
        <f>'6 мес'!BA88+'3 кварт'!BA88</f>
        <v>0</v>
      </c>
      <c r="BB88" s="45">
        <f>'6 мес'!BB88+'3 кварт'!BB88</f>
        <v>0</v>
      </c>
      <c r="BC88" s="45">
        <f>'6 мес'!BC88+'3 кварт'!BC88</f>
        <v>0</v>
      </c>
      <c r="BD88" s="45">
        <f>'6 мес'!BD88+'3 кварт'!BD88</f>
        <v>0</v>
      </c>
      <c r="BE88" s="45">
        <f>'6 мес'!BE88+'3 кварт'!BE88</f>
        <v>4.2829999999999995</v>
      </c>
      <c r="BF88" s="48">
        <f t="shared" si="7"/>
        <v>110.611</v>
      </c>
      <c r="BG88" s="85"/>
      <c r="BH88" s="17" t="e">
        <f t="shared" si="10"/>
        <v>#DIV/0!</v>
      </c>
      <c r="BI88" s="71">
        <v>6</v>
      </c>
      <c r="BJ88" s="16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</row>
    <row r="89" spans="1:88" s="18" customFormat="1" ht="20.25" customHeight="1">
      <c r="A89" s="13">
        <v>6</v>
      </c>
      <c r="B89" s="30" t="s">
        <v>116</v>
      </c>
      <c r="C89" s="45">
        <f>'6 мес'!C89+'3 кварт'!C89</f>
        <v>2</v>
      </c>
      <c r="D89" s="45">
        <f>'6 мес'!D89+'3 кварт'!D89</f>
        <v>1.0489999999999999</v>
      </c>
      <c r="E89" s="45">
        <f>'6 мес'!E89+'3 кварт'!E89</f>
        <v>57</v>
      </c>
      <c r="F89" s="45">
        <f>'6 мес'!F89+'3 кварт'!F89</f>
        <v>14.535</v>
      </c>
      <c r="G89" s="45">
        <f>'6 мес'!G89+'3 кварт'!G89</f>
        <v>0</v>
      </c>
      <c r="H89" s="45">
        <f>'6 мес'!H89+'3 кварт'!H89</f>
        <v>0</v>
      </c>
      <c r="I89" s="45">
        <f>'6 мес'!I89+'3 кварт'!I89</f>
        <v>0</v>
      </c>
      <c r="J89" s="45">
        <f>'6 мес'!J89+'3 кварт'!J89</f>
        <v>0</v>
      </c>
      <c r="K89" s="45">
        <f>'6 мес'!K89+'3 кварт'!K89</f>
        <v>0</v>
      </c>
      <c r="L89" s="45">
        <f>'6 мес'!L89+'3 кварт'!L89</f>
        <v>0</v>
      </c>
      <c r="M89" s="45">
        <f>'6 мес'!M89+'3 кварт'!M89</f>
        <v>0</v>
      </c>
      <c r="N89" s="45">
        <f>'6 мес'!N89+'3 кварт'!N89</f>
        <v>0</v>
      </c>
      <c r="O89" s="45">
        <f>'6 мес'!O89+'3 кварт'!O89</f>
        <v>0</v>
      </c>
      <c r="P89" s="45">
        <f>'6 мес'!P89+'3 кварт'!P89</f>
        <v>0</v>
      </c>
      <c r="Q89" s="45">
        <f>'6 мес'!Q89+'3 кварт'!Q89</f>
        <v>0</v>
      </c>
      <c r="R89" s="45">
        <f>'6 мес'!R89+'3 кварт'!R89</f>
        <v>0</v>
      </c>
      <c r="S89" s="45">
        <f>'6 мес'!S89+'3 кварт'!S89</f>
        <v>2</v>
      </c>
      <c r="T89" s="45">
        <f>'6 мес'!T89+'3 кварт'!T89</f>
        <v>1.425</v>
      </c>
      <c r="U89" s="45">
        <f>'6 мес'!U89+'3 кварт'!U89</f>
        <v>2</v>
      </c>
      <c r="V89" s="45">
        <f>'6 мес'!V89+'3 кварт'!V89</f>
        <v>6.6689999999999996</v>
      </c>
      <c r="W89" s="45">
        <f>'6 мес'!W89+'3 кварт'!W89</f>
        <v>14</v>
      </c>
      <c r="X89" s="45">
        <f>'6 мес'!X89+'3 кварт'!X89</f>
        <v>7.5259999999999998</v>
      </c>
      <c r="Y89" s="45">
        <f>'6 мес'!Y89+'3 кварт'!Y89</f>
        <v>0</v>
      </c>
      <c r="Z89" s="45">
        <f>'6 мес'!Z89+'3 кварт'!Z89</f>
        <v>0</v>
      </c>
      <c r="AA89" s="45">
        <f>'6 мес'!AA89+'3 кварт'!AA89</f>
        <v>0</v>
      </c>
      <c r="AB89" s="45">
        <f>'6 мес'!AB89+'3 кварт'!AB89</f>
        <v>0</v>
      </c>
      <c r="AC89" s="45">
        <f>'6 мес'!AC89+'3 кварт'!AC89</f>
        <v>0</v>
      </c>
      <c r="AD89" s="45">
        <f>'6 мес'!AD89+'3 кварт'!AD89</f>
        <v>0</v>
      </c>
      <c r="AE89" s="45">
        <f>'6 мес'!AE89+'3 кварт'!AE89</f>
        <v>2</v>
      </c>
      <c r="AF89" s="45">
        <f>'6 мес'!AF89+'3 кварт'!AF89</f>
        <v>38.808999999999997</v>
      </c>
      <c r="AG89" s="45">
        <f>'6 мес'!AG89+'3 кварт'!AG89</f>
        <v>0</v>
      </c>
      <c r="AH89" s="45">
        <f>'6 мес'!AH89+'3 кварт'!AH89</f>
        <v>0</v>
      </c>
      <c r="AI89" s="45">
        <f>'6 мес'!AI89+'3 кварт'!AI89</f>
        <v>0</v>
      </c>
      <c r="AJ89" s="45">
        <f>'6 мес'!AJ89+'3 кварт'!AJ89</f>
        <v>0</v>
      </c>
      <c r="AK89" s="45">
        <f>'6 мес'!AK89+'3 кварт'!AK89</f>
        <v>0</v>
      </c>
      <c r="AL89" s="45">
        <f>'6 мес'!AL89+'3 кварт'!AL89</f>
        <v>0</v>
      </c>
      <c r="AM89" s="45">
        <f>'6 мес'!AM89+'3 кварт'!AM89</f>
        <v>0</v>
      </c>
      <c r="AN89" s="45">
        <f>'6 мес'!AN89+'3 кварт'!AN89</f>
        <v>0</v>
      </c>
      <c r="AO89" s="45">
        <f>'6 мес'!AO89+'3 кварт'!AO89</f>
        <v>0</v>
      </c>
      <c r="AP89" s="45">
        <f>'6 мес'!AP89+'3 кварт'!AP89</f>
        <v>0</v>
      </c>
      <c r="AQ89" s="45">
        <f>'6 мес'!AQ89+'3 кварт'!AQ89</f>
        <v>18</v>
      </c>
      <c r="AR89" s="45">
        <f>'6 мес'!AR89+'3 кварт'!AR89</f>
        <v>19.614000000000001</v>
      </c>
      <c r="AS89" s="45">
        <f>'6 мес'!AS89+'3 кварт'!AS89</f>
        <v>1</v>
      </c>
      <c r="AT89" s="45">
        <f>'6 мес'!AT89+'3 кварт'!AT89</f>
        <v>11.085000000000001</v>
      </c>
      <c r="AU89" s="45">
        <f>'6 мес'!AU89+'3 кварт'!AU89</f>
        <v>0</v>
      </c>
      <c r="AV89" s="45">
        <f>'6 мес'!AV89+'3 кварт'!AV89</f>
        <v>0</v>
      </c>
      <c r="AW89" s="45">
        <f>'6 мес'!AW89+'3 кварт'!AW89</f>
        <v>0</v>
      </c>
      <c r="AX89" s="45">
        <f>'6 мес'!AX89+'3 кварт'!AX89</f>
        <v>0</v>
      </c>
      <c r="AY89" s="45">
        <f>'6 мес'!AY89+'3 кварт'!AY89</f>
        <v>11</v>
      </c>
      <c r="AZ89" s="45">
        <f>'6 мес'!AZ89+'3 кварт'!AZ89</f>
        <v>11.832999999999998</v>
      </c>
      <c r="BA89" s="45">
        <f>'6 мес'!BA89+'3 кварт'!BA89</f>
        <v>0</v>
      </c>
      <c r="BB89" s="45">
        <f>'6 мес'!BB89+'3 кварт'!BB89</f>
        <v>0</v>
      </c>
      <c r="BC89" s="45">
        <f>'6 мес'!BC89+'3 кварт'!BC89</f>
        <v>0</v>
      </c>
      <c r="BD89" s="45">
        <f>'6 мес'!BD89+'3 кварт'!BD89</f>
        <v>0</v>
      </c>
      <c r="BE89" s="45">
        <f>'6 мес'!BE89+'3 кварт'!BE89</f>
        <v>22.32</v>
      </c>
      <c r="BF89" s="48">
        <f t="shared" si="7"/>
        <v>134.86500000000001</v>
      </c>
      <c r="BG89" s="85"/>
      <c r="BH89" s="17" t="e">
        <f t="shared" si="10"/>
        <v>#DIV/0!</v>
      </c>
      <c r="BI89" s="71" t="s">
        <v>70</v>
      </c>
      <c r="BJ89" s="16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</row>
    <row r="90" spans="1:88" s="18" customFormat="1" ht="20.25" customHeight="1">
      <c r="A90" s="13">
        <v>7</v>
      </c>
      <c r="B90" s="30" t="s">
        <v>117</v>
      </c>
      <c r="C90" s="45">
        <f>'6 мес'!C90+'3 кварт'!C90</f>
        <v>20</v>
      </c>
      <c r="D90" s="45">
        <f>'6 мес'!D90+'3 кварт'!D90</f>
        <v>1.2789999999999999</v>
      </c>
      <c r="E90" s="45">
        <f>'6 мес'!E90+'3 кварт'!E90</f>
        <v>40</v>
      </c>
      <c r="F90" s="45">
        <f>'6 мес'!F90+'3 кварт'!F90</f>
        <v>10</v>
      </c>
      <c r="G90" s="45">
        <f>'6 мес'!G90+'3 кварт'!G90</f>
        <v>0</v>
      </c>
      <c r="H90" s="45">
        <f>'6 мес'!H90+'3 кварт'!H90</f>
        <v>0</v>
      </c>
      <c r="I90" s="45">
        <f>'6 мес'!I90+'3 кварт'!I90</f>
        <v>1</v>
      </c>
      <c r="J90" s="45">
        <f>'6 мес'!J90+'3 кварт'!J90</f>
        <v>256.23599999999999</v>
      </c>
      <c r="K90" s="45">
        <f>'6 мес'!K90+'3 кварт'!K90</f>
        <v>0</v>
      </c>
      <c r="L90" s="45">
        <f>'6 мес'!L90+'3 кварт'!L90</f>
        <v>0</v>
      </c>
      <c r="M90" s="45">
        <f>'6 мес'!M90+'3 кварт'!M90</f>
        <v>0</v>
      </c>
      <c r="N90" s="45">
        <f>'6 мес'!N90+'3 кварт'!N90</f>
        <v>0</v>
      </c>
      <c r="O90" s="45">
        <f>'6 мес'!O90+'3 кварт'!O90</f>
        <v>0</v>
      </c>
      <c r="P90" s="45">
        <f>'6 мес'!P90+'3 кварт'!P90</f>
        <v>0</v>
      </c>
      <c r="Q90" s="45">
        <f>'6 мес'!Q90+'3 кварт'!Q90</f>
        <v>0</v>
      </c>
      <c r="R90" s="45">
        <f>'6 мес'!R90+'3 кварт'!R90</f>
        <v>0</v>
      </c>
      <c r="S90" s="45">
        <f>'6 мес'!S90+'3 кварт'!S90</f>
        <v>11</v>
      </c>
      <c r="T90" s="45">
        <f>'6 мес'!T90+'3 кварт'!T90</f>
        <v>6.1589999999999998</v>
      </c>
      <c r="U90" s="45">
        <f>'6 мес'!U90+'3 кварт'!U90</f>
        <v>0</v>
      </c>
      <c r="V90" s="45">
        <f>'6 мес'!V90+'3 кварт'!V90</f>
        <v>0</v>
      </c>
      <c r="W90" s="45">
        <f>'6 мес'!W90+'3 кварт'!W90</f>
        <v>17</v>
      </c>
      <c r="X90" s="45">
        <f>'6 мес'!X90+'3 кварт'!X90</f>
        <v>9.6170000000000009</v>
      </c>
      <c r="Y90" s="45">
        <f>'6 мес'!Y90+'3 кварт'!Y90</f>
        <v>4.8</v>
      </c>
      <c r="Z90" s="45">
        <f>'6 мес'!Z90+'3 кварт'!Z90</f>
        <v>4.7539999999999996</v>
      </c>
      <c r="AA90" s="45">
        <f>'6 мес'!AA90+'3 кварт'!AA90</f>
        <v>4.0999999999999996</v>
      </c>
      <c r="AB90" s="45">
        <f>'6 мес'!AB90+'3 кварт'!AB90</f>
        <v>5.7619999999999996</v>
      </c>
      <c r="AC90" s="45">
        <f>'6 мес'!AC90+'3 кварт'!AC90</f>
        <v>0</v>
      </c>
      <c r="AD90" s="45">
        <f>'6 мес'!AD90+'3 кварт'!AD90</f>
        <v>0</v>
      </c>
      <c r="AE90" s="45">
        <f>'6 мес'!AE90+'3 кварт'!AE90</f>
        <v>2</v>
      </c>
      <c r="AF90" s="45">
        <f>'6 мес'!AF90+'3 кварт'!AF90</f>
        <v>39.224999999999994</v>
      </c>
      <c r="AG90" s="45">
        <f>'6 мес'!AG90+'3 кварт'!AG90</f>
        <v>0</v>
      </c>
      <c r="AH90" s="45">
        <f>'6 мес'!AH90+'3 кварт'!AH90</f>
        <v>0</v>
      </c>
      <c r="AI90" s="45">
        <f>'6 мес'!AI90+'3 кварт'!AI90</f>
        <v>3</v>
      </c>
      <c r="AJ90" s="45">
        <f>'6 мес'!AJ90+'3 кварт'!AJ90</f>
        <v>8.093</v>
      </c>
      <c r="AK90" s="45">
        <f>'6 мес'!AK90+'3 кварт'!AK90</f>
        <v>2</v>
      </c>
      <c r="AL90" s="45">
        <f>'6 мес'!AL90+'3 кварт'!AL90</f>
        <v>3.2719999999999998</v>
      </c>
      <c r="AM90" s="45">
        <f>'6 мес'!AM90+'3 кварт'!AM90</f>
        <v>0</v>
      </c>
      <c r="AN90" s="45">
        <f>'6 мес'!AN90+'3 кварт'!AN90</f>
        <v>0</v>
      </c>
      <c r="AO90" s="45">
        <f>'6 мес'!AO90+'3 кварт'!AO90</f>
        <v>2</v>
      </c>
      <c r="AP90" s="45">
        <f>'6 мес'!AP90+'3 кварт'!AP90</f>
        <v>5.1390000000000002</v>
      </c>
      <c r="AQ90" s="45">
        <f>'6 мес'!AQ90+'3 кварт'!AQ90</f>
        <v>46</v>
      </c>
      <c r="AR90" s="45">
        <f>'6 мес'!AR90+'3 кварт'!AR90</f>
        <v>41.802</v>
      </c>
      <c r="AS90" s="45">
        <f>'6 мес'!AS90+'3 кварт'!AS90</f>
        <v>1</v>
      </c>
      <c r="AT90" s="45">
        <f>'6 мес'!AT90+'3 кварт'!AT90</f>
        <v>11.085000000000001</v>
      </c>
      <c r="AU90" s="45">
        <f>'6 мес'!AU90+'3 кварт'!AU90</f>
        <v>0</v>
      </c>
      <c r="AV90" s="45">
        <f>'6 мес'!AV90+'3 кварт'!AV90</f>
        <v>0</v>
      </c>
      <c r="AW90" s="45">
        <f>'6 мес'!AW90+'3 кварт'!AW90</f>
        <v>88</v>
      </c>
      <c r="AX90" s="45">
        <f>'6 мес'!AX90+'3 кварт'!AX90</f>
        <v>63.461000000000006</v>
      </c>
      <c r="AY90" s="45">
        <f>'6 мес'!AY90+'3 кварт'!AY90</f>
        <v>13</v>
      </c>
      <c r="AZ90" s="45">
        <f>'6 мес'!AZ90+'3 кварт'!AZ90</f>
        <v>9.2469999999999999</v>
      </c>
      <c r="BA90" s="45">
        <f>'6 мес'!BA90+'3 кварт'!BA90</f>
        <v>0</v>
      </c>
      <c r="BB90" s="45">
        <f>'6 мес'!BB90+'3 кварт'!BB90</f>
        <v>0</v>
      </c>
      <c r="BC90" s="45">
        <f>'6 мес'!BC90+'3 кварт'!BC90</f>
        <v>2</v>
      </c>
      <c r="BD90" s="45">
        <f>'6 мес'!BD90+'3 кварт'!BD90</f>
        <v>0.58899999999999997</v>
      </c>
      <c r="BE90" s="45">
        <f>'6 мес'!BE90+'3 кварт'!BE90</f>
        <v>24.408999999999999</v>
      </c>
      <c r="BF90" s="48">
        <f t="shared" si="7"/>
        <v>500.12900000000008</v>
      </c>
      <c r="BG90" s="85"/>
      <c r="BH90" s="17" t="e">
        <f t="shared" si="10"/>
        <v>#DIV/0!</v>
      </c>
      <c r="BI90" s="71" t="s">
        <v>74</v>
      </c>
      <c r="BJ90" s="16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</row>
    <row r="91" spans="1:88" s="18" customFormat="1" ht="20.25" customHeight="1">
      <c r="A91" s="13">
        <v>8</v>
      </c>
      <c r="B91" s="30" t="s">
        <v>118</v>
      </c>
      <c r="C91" s="45">
        <f>'6 мес'!C91+'3 кварт'!C91</f>
        <v>0</v>
      </c>
      <c r="D91" s="45">
        <f>'6 мес'!D91+'3 кварт'!D91</f>
        <v>0</v>
      </c>
      <c r="E91" s="45">
        <f>'6 мес'!E91+'3 кварт'!E91</f>
        <v>19</v>
      </c>
      <c r="F91" s="45">
        <f>'6 мес'!F91+'3 кварт'!F91</f>
        <v>6.0220000000000002</v>
      </c>
      <c r="G91" s="45">
        <f>'6 мес'!G91+'3 кварт'!G91</f>
        <v>0</v>
      </c>
      <c r="H91" s="45">
        <f>'6 мес'!H91+'3 кварт'!H91</f>
        <v>0</v>
      </c>
      <c r="I91" s="45">
        <f>'6 мес'!I91+'3 кварт'!I91</f>
        <v>1</v>
      </c>
      <c r="J91" s="45">
        <f>'6 мес'!J91+'3 кварт'!J91</f>
        <v>261.89400000000001</v>
      </c>
      <c r="K91" s="45">
        <f>'6 мес'!K91+'3 кварт'!K91</f>
        <v>0</v>
      </c>
      <c r="L91" s="45">
        <f>'6 мес'!L91+'3 кварт'!L91</f>
        <v>0</v>
      </c>
      <c r="M91" s="45">
        <f>'6 мес'!M91+'3 кварт'!M91</f>
        <v>0</v>
      </c>
      <c r="N91" s="45">
        <f>'6 мес'!N91+'3 кварт'!N91</f>
        <v>0</v>
      </c>
      <c r="O91" s="45">
        <f>'6 мес'!O91+'3 кварт'!O91</f>
        <v>0</v>
      </c>
      <c r="P91" s="45">
        <f>'6 мес'!P91+'3 кварт'!P91</f>
        <v>0</v>
      </c>
      <c r="Q91" s="45">
        <f>'6 мес'!Q91+'3 кварт'!Q91</f>
        <v>0</v>
      </c>
      <c r="R91" s="45">
        <f>'6 мес'!R91+'3 кварт'!R91</f>
        <v>0</v>
      </c>
      <c r="S91" s="45">
        <f>'6 мес'!S91+'3 кварт'!S91</f>
        <v>6</v>
      </c>
      <c r="T91" s="45">
        <f>'6 мес'!T91+'3 кварт'!T91</f>
        <v>6.5639999999999992</v>
      </c>
      <c r="U91" s="45">
        <f>'6 мес'!U91+'3 кварт'!U91</f>
        <v>1</v>
      </c>
      <c r="V91" s="45">
        <f>'6 мес'!V91+'3 кварт'!V91</f>
        <v>9.6080000000000005</v>
      </c>
      <c r="W91" s="45">
        <f>'6 мес'!W91+'3 кварт'!W91</f>
        <v>8</v>
      </c>
      <c r="X91" s="45">
        <f>'6 мес'!X91+'3 кварт'!X91</f>
        <v>1.897</v>
      </c>
      <c r="Y91" s="45">
        <f>'6 мес'!Y91+'3 кварт'!Y91</f>
        <v>0</v>
      </c>
      <c r="Z91" s="45">
        <f>'6 мес'!Z91+'3 кварт'!Z91</f>
        <v>0</v>
      </c>
      <c r="AA91" s="45">
        <f>'6 мес'!AA91+'3 кварт'!AA91</f>
        <v>7</v>
      </c>
      <c r="AB91" s="45">
        <f>'6 мес'!AB91+'3 кварт'!AB91</f>
        <v>2.758</v>
      </c>
      <c r="AC91" s="45">
        <f>'6 мес'!AC91+'3 кварт'!AC91</f>
        <v>0</v>
      </c>
      <c r="AD91" s="45">
        <f>'6 мес'!AD91+'3 кварт'!AD91</f>
        <v>0</v>
      </c>
      <c r="AE91" s="45">
        <f>'6 мес'!AE91+'3 кварт'!AE91</f>
        <v>2</v>
      </c>
      <c r="AF91" s="45">
        <f>'6 мес'!AF91+'3 кварт'!AF91</f>
        <v>39.277999999999999</v>
      </c>
      <c r="AG91" s="45">
        <f>'6 мес'!AG91+'3 кварт'!AG91</f>
        <v>0</v>
      </c>
      <c r="AH91" s="45">
        <f>'6 мес'!AH91+'3 кварт'!AH91</f>
        <v>0</v>
      </c>
      <c r="AI91" s="45">
        <f>'6 мес'!AI91+'3 кварт'!AI91</f>
        <v>3</v>
      </c>
      <c r="AJ91" s="45">
        <f>'6 мес'!AJ91+'3 кварт'!AJ91</f>
        <v>8.1679999999999993</v>
      </c>
      <c r="AK91" s="45">
        <f>'6 мес'!AK91+'3 кварт'!AK91</f>
        <v>1</v>
      </c>
      <c r="AL91" s="45">
        <f>'6 мес'!AL91+'3 кварт'!AL91</f>
        <v>1.7549999999999999</v>
      </c>
      <c r="AM91" s="45">
        <f>'6 мес'!AM91+'3 кварт'!AM91</f>
        <v>0</v>
      </c>
      <c r="AN91" s="45">
        <f>'6 мес'!AN91+'3 кварт'!AN91</f>
        <v>0</v>
      </c>
      <c r="AO91" s="45">
        <f>'6 мес'!AO91+'3 кварт'!AO91</f>
        <v>1</v>
      </c>
      <c r="AP91" s="45">
        <f>'6 мес'!AP91+'3 кварт'!AP91</f>
        <v>2.7530000000000001</v>
      </c>
      <c r="AQ91" s="45">
        <f>'6 мес'!AQ91+'3 кварт'!AQ91</f>
        <v>36</v>
      </c>
      <c r="AR91" s="45">
        <f>'6 мес'!AR91+'3 кварт'!AR91</f>
        <v>35.913000000000004</v>
      </c>
      <c r="AS91" s="45">
        <f>'6 мес'!AS91+'3 кварт'!AS91</f>
        <v>1</v>
      </c>
      <c r="AT91" s="45">
        <f>'6 мес'!AT91+'3 кварт'!AT91</f>
        <v>11.085000000000001</v>
      </c>
      <c r="AU91" s="45">
        <f>'6 мес'!AU91+'3 кварт'!AU91</f>
        <v>15</v>
      </c>
      <c r="AV91" s="45">
        <f>'6 мес'!AV91+'3 кварт'!AV91</f>
        <v>1.351</v>
      </c>
      <c r="AW91" s="45">
        <f>'6 мес'!AW91+'3 кварт'!AW91</f>
        <v>0</v>
      </c>
      <c r="AX91" s="45">
        <f>'6 мес'!AX91+'3 кварт'!AX91</f>
        <v>0</v>
      </c>
      <c r="AY91" s="45">
        <f>'6 мес'!AY91+'3 кварт'!AY91</f>
        <v>12</v>
      </c>
      <c r="AZ91" s="45">
        <f>'6 мес'!AZ91+'3 кварт'!AZ91</f>
        <v>13.2</v>
      </c>
      <c r="BA91" s="45">
        <f>'6 мес'!BA91+'3 кварт'!BA91</f>
        <v>0</v>
      </c>
      <c r="BB91" s="45">
        <f>'6 мес'!BB91+'3 кварт'!BB91</f>
        <v>0</v>
      </c>
      <c r="BC91" s="45">
        <f>'6 мес'!BC91+'3 кварт'!BC91</f>
        <v>0</v>
      </c>
      <c r="BD91" s="45">
        <f>'6 мес'!BD91+'3 кварт'!BD91</f>
        <v>0</v>
      </c>
      <c r="BE91" s="45">
        <f>'6 мес'!BE91+'3 кварт'!BE91</f>
        <v>3.0089999999999999</v>
      </c>
      <c r="BF91" s="48">
        <f t="shared" si="7"/>
        <v>405.255</v>
      </c>
      <c r="BG91" s="85"/>
      <c r="BH91" s="17" t="e">
        <f t="shared" si="10"/>
        <v>#DIV/0!</v>
      </c>
      <c r="BI91" s="71" t="s">
        <v>75</v>
      </c>
      <c r="BJ91" s="16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</row>
    <row r="92" spans="1:88" ht="20.25" customHeight="1">
      <c r="A92" s="13">
        <v>9</v>
      </c>
      <c r="B92" s="30" t="s">
        <v>119</v>
      </c>
      <c r="C92" s="45">
        <f>'6 мес'!C92+'3 кварт'!C92</f>
        <v>4</v>
      </c>
      <c r="D92" s="45">
        <f>'6 мес'!D92+'3 кварт'!D92</f>
        <v>2.38</v>
      </c>
      <c r="E92" s="45">
        <f>'6 мес'!E92+'3 кварт'!E92</f>
        <v>0</v>
      </c>
      <c r="F92" s="45">
        <f>'6 мес'!F92+'3 кварт'!F92</f>
        <v>0</v>
      </c>
      <c r="G92" s="45">
        <f>'6 мес'!G92+'3 кварт'!G92</f>
        <v>0</v>
      </c>
      <c r="H92" s="45">
        <f>'6 мес'!H92+'3 кварт'!H92</f>
        <v>0</v>
      </c>
      <c r="I92" s="45">
        <f>'6 мес'!I92+'3 кварт'!I92</f>
        <v>0</v>
      </c>
      <c r="J92" s="45">
        <f>'6 мес'!J92+'3 кварт'!J92</f>
        <v>0</v>
      </c>
      <c r="K92" s="45">
        <f>'6 мес'!K92+'3 кварт'!K92</f>
        <v>0</v>
      </c>
      <c r="L92" s="45">
        <f>'6 мес'!L92+'3 кварт'!L92</f>
        <v>0</v>
      </c>
      <c r="M92" s="45">
        <f>'6 мес'!M92+'3 кварт'!M92</f>
        <v>0</v>
      </c>
      <c r="N92" s="45">
        <f>'6 мес'!N92+'3 кварт'!N92</f>
        <v>0</v>
      </c>
      <c r="O92" s="45">
        <f>'6 мес'!O92+'3 кварт'!O92</f>
        <v>0</v>
      </c>
      <c r="P92" s="45">
        <f>'6 мес'!P92+'3 кварт'!P92</f>
        <v>0</v>
      </c>
      <c r="Q92" s="45">
        <f>'6 мес'!Q92+'3 кварт'!Q92</f>
        <v>0</v>
      </c>
      <c r="R92" s="45">
        <f>'6 мес'!R92+'3 кварт'!R92</f>
        <v>0</v>
      </c>
      <c r="S92" s="45">
        <f>'6 мес'!S92+'3 кварт'!S92</f>
        <v>2</v>
      </c>
      <c r="T92" s="45">
        <f>'6 мес'!T92+'3 кварт'!T92</f>
        <v>1.425</v>
      </c>
      <c r="U92" s="45">
        <f>'6 мес'!U92+'3 кварт'!U92</f>
        <v>1</v>
      </c>
      <c r="V92" s="45">
        <f>'6 мес'!V92+'3 кварт'!V92</f>
        <v>34.69</v>
      </c>
      <c r="W92" s="45">
        <f>'6 мес'!W92+'3 кварт'!W92</f>
        <v>2</v>
      </c>
      <c r="X92" s="45">
        <f>'6 мес'!X92+'3 кварт'!X92</f>
        <v>0.751</v>
      </c>
      <c r="Y92" s="45">
        <f>'6 мес'!Y92+'3 кварт'!Y92</f>
        <v>0</v>
      </c>
      <c r="Z92" s="45">
        <f>'6 мес'!Z92+'3 кварт'!Z92</f>
        <v>0</v>
      </c>
      <c r="AA92" s="45">
        <f>'6 мес'!AA92+'3 кварт'!AA92</f>
        <v>8.3000000000000007</v>
      </c>
      <c r="AB92" s="45">
        <f>'6 мес'!AB92+'3 кварт'!AB92</f>
        <v>1.5329999999999999</v>
      </c>
      <c r="AC92" s="45">
        <f>'6 мес'!AC92+'3 кварт'!AC92</f>
        <v>0</v>
      </c>
      <c r="AD92" s="45">
        <f>'6 мес'!AD92+'3 кварт'!AD92</f>
        <v>0</v>
      </c>
      <c r="AE92" s="45">
        <f>'6 мес'!AE92+'3 кварт'!AE92</f>
        <v>2</v>
      </c>
      <c r="AF92" s="45">
        <f>'6 мес'!AF92+'3 кварт'!AF92</f>
        <v>37.394999999999996</v>
      </c>
      <c r="AG92" s="45">
        <f>'6 мес'!AG92+'3 кварт'!AG92</f>
        <v>0</v>
      </c>
      <c r="AH92" s="45">
        <f>'6 мес'!AH92+'3 кварт'!AH92</f>
        <v>0</v>
      </c>
      <c r="AI92" s="45">
        <f>'6 мес'!AI92+'3 кварт'!AI92</f>
        <v>0</v>
      </c>
      <c r="AJ92" s="45">
        <f>'6 мес'!AJ92+'3 кварт'!AJ92</f>
        <v>0</v>
      </c>
      <c r="AK92" s="45">
        <f>'6 мес'!AK92+'3 кварт'!AK92</f>
        <v>0</v>
      </c>
      <c r="AL92" s="45">
        <f>'6 мес'!AL92+'3 кварт'!AL92</f>
        <v>0</v>
      </c>
      <c r="AM92" s="45">
        <f>'6 мес'!AM92+'3 кварт'!AM92</f>
        <v>0</v>
      </c>
      <c r="AN92" s="45">
        <f>'6 мес'!AN92+'3 кварт'!AN92</f>
        <v>0</v>
      </c>
      <c r="AO92" s="45">
        <f>'6 мес'!AO92+'3 кварт'!AO92</f>
        <v>0</v>
      </c>
      <c r="AP92" s="45">
        <f>'6 мес'!AP92+'3 кварт'!AP92</f>
        <v>0</v>
      </c>
      <c r="AQ92" s="45">
        <f>'6 мес'!AQ92+'3 кварт'!AQ92</f>
        <v>20</v>
      </c>
      <c r="AR92" s="45">
        <f>'6 мес'!AR92+'3 кварт'!AR92</f>
        <v>28.348999999999997</v>
      </c>
      <c r="AS92" s="45">
        <f>'6 мес'!AS92+'3 кварт'!AS92</f>
        <v>1</v>
      </c>
      <c r="AT92" s="45">
        <f>'6 мес'!AT92+'3 кварт'!AT92</f>
        <v>11.085000000000001</v>
      </c>
      <c r="AU92" s="45">
        <f>'6 мес'!AU92+'3 кварт'!AU92</f>
        <v>0</v>
      </c>
      <c r="AV92" s="45">
        <f>'6 мес'!AV92+'3 кварт'!AV92</f>
        <v>0</v>
      </c>
      <c r="AW92" s="45">
        <f>'6 мес'!AW92+'3 кварт'!AW92</f>
        <v>68</v>
      </c>
      <c r="AX92" s="45">
        <f>'6 мес'!AX92+'3 кварт'!AX92</f>
        <v>53.881</v>
      </c>
      <c r="AY92" s="45">
        <f>'6 мес'!AY92+'3 кварт'!AY92</f>
        <v>4</v>
      </c>
      <c r="AZ92" s="45">
        <f>'6 мес'!AZ92+'3 кварт'!AZ92</f>
        <v>10.362</v>
      </c>
      <c r="BA92" s="45">
        <f>'6 мес'!BA92+'3 кварт'!BA92</f>
        <v>0</v>
      </c>
      <c r="BB92" s="45">
        <f>'6 мес'!BB92+'3 кварт'!BB92</f>
        <v>0</v>
      </c>
      <c r="BC92" s="45">
        <f>'6 мес'!BC92+'3 кварт'!BC92</f>
        <v>0</v>
      </c>
      <c r="BD92" s="45">
        <f>'6 мес'!BD92+'3 кварт'!BD92</f>
        <v>0</v>
      </c>
      <c r="BE92" s="45">
        <f>'6 мес'!BE92+'3 кварт'!BE92</f>
        <v>3.819</v>
      </c>
      <c r="BF92" s="48">
        <f t="shared" si="7"/>
        <v>185.67</v>
      </c>
      <c r="BG92" s="83"/>
      <c r="BH92" s="17" t="e">
        <f t="shared" si="10"/>
        <v>#DIV/0!</v>
      </c>
      <c r="BI92" s="71" t="s">
        <v>89</v>
      </c>
      <c r="BJ92" s="16"/>
    </row>
    <row r="93" spans="1:88" s="18" customFormat="1" ht="20.25" customHeight="1">
      <c r="A93" s="13">
        <v>10</v>
      </c>
      <c r="B93" s="30" t="s">
        <v>120</v>
      </c>
      <c r="C93" s="45">
        <f>'6 мес'!C93+'3 кварт'!C93</f>
        <v>1.5</v>
      </c>
      <c r="D93" s="45">
        <f>'6 мес'!D93+'3 кварт'!D93</f>
        <v>1.0249999999999999</v>
      </c>
      <c r="E93" s="45">
        <f>'6 мес'!E93+'3 кварт'!E93</f>
        <v>50</v>
      </c>
      <c r="F93" s="45">
        <f>'6 мес'!F93+'3 кварт'!F93</f>
        <v>12.5</v>
      </c>
      <c r="G93" s="45">
        <f>'6 мес'!G93+'3 кварт'!G93</f>
        <v>15</v>
      </c>
      <c r="H93" s="45">
        <f>'6 мес'!H93+'3 кварт'!H93</f>
        <v>1.5269999999999999</v>
      </c>
      <c r="I93" s="45">
        <f>'6 мес'!I93+'3 кварт'!I93</f>
        <v>0</v>
      </c>
      <c r="J93" s="45">
        <f>'6 мес'!J93+'3 кварт'!J93</f>
        <v>0</v>
      </c>
      <c r="K93" s="45">
        <f>'6 мес'!K93+'3 кварт'!K93</f>
        <v>0</v>
      </c>
      <c r="L93" s="45">
        <f>'6 мес'!L93+'3 кварт'!L93</f>
        <v>0</v>
      </c>
      <c r="M93" s="45">
        <f>'6 мес'!M93+'3 кварт'!M93</f>
        <v>0</v>
      </c>
      <c r="N93" s="45">
        <f>'6 мес'!N93+'3 кварт'!N93</f>
        <v>0</v>
      </c>
      <c r="O93" s="45">
        <f>'6 мес'!O93+'3 кварт'!O93</f>
        <v>0</v>
      </c>
      <c r="P93" s="45">
        <f>'6 мес'!P93+'3 кварт'!P93</f>
        <v>0</v>
      </c>
      <c r="Q93" s="45">
        <f>'6 мес'!Q93+'3 кварт'!Q93</f>
        <v>0</v>
      </c>
      <c r="R93" s="45">
        <f>'6 мес'!R93+'3 кварт'!R93</f>
        <v>0</v>
      </c>
      <c r="S93" s="45">
        <f>'6 мес'!S93+'3 кварт'!S93</f>
        <v>8</v>
      </c>
      <c r="T93" s="45">
        <f>'6 мес'!T93+'3 кварт'!T93</f>
        <v>3.105</v>
      </c>
      <c r="U93" s="45">
        <f>'6 мес'!U93+'3 кварт'!U93</f>
        <v>0</v>
      </c>
      <c r="V93" s="45">
        <f>'6 мес'!V93+'3 кварт'!V93</f>
        <v>0</v>
      </c>
      <c r="W93" s="45">
        <f>'6 мес'!W93+'3 кварт'!W93</f>
        <v>0</v>
      </c>
      <c r="X93" s="45">
        <f>'6 мес'!X93+'3 кварт'!X93</f>
        <v>0</v>
      </c>
      <c r="Y93" s="45">
        <f>'6 мес'!Y93+'3 кварт'!Y93</f>
        <v>0</v>
      </c>
      <c r="Z93" s="45">
        <f>'6 мес'!Z93+'3 кварт'!Z93</f>
        <v>0</v>
      </c>
      <c r="AA93" s="45">
        <f>'6 мес'!AA93+'3 кварт'!AA93</f>
        <v>0</v>
      </c>
      <c r="AB93" s="45">
        <f>'6 мес'!AB93+'3 кварт'!AB93</f>
        <v>0</v>
      </c>
      <c r="AC93" s="45">
        <f>'6 мес'!AC93+'3 кварт'!AC93</f>
        <v>0</v>
      </c>
      <c r="AD93" s="45">
        <f>'6 мес'!AD93+'3 кварт'!AD93</f>
        <v>0</v>
      </c>
      <c r="AE93" s="45">
        <f>'6 мес'!AE93+'3 кварт'!AE93</f>
        <v>2</v>
      </c>
      <c r="AF93" s="45">
        <f>'6 мес'!AF93+'3 кварт'!AF93</f>
        <v>30.937000000000001</v>
      </c>
      <c r="AG93" s="45">
        <f>'6 мес'!AG93+'3 кварт'!AG93</f>
        <v>0</v>
      </c>
      <c r="AH93" s="45">
        <f>'6 мес'!AH93+'3 кварт'!AH93</f>
        <v>0</v>
      </c>
      <c r="AI93" s="45">
        <f>'6 мес'!AI93+'3 кварт'!AI93</f>
        <v>0</v>
      </c>
      <c r="AJ93" s="45">
        <f>'6 мес'!AJ93+'3 кварт'!AJ93</f>
        <v>0</v>
      </c>
      <c r="AK93" s="45">
        <f>'6 мес'!AK93+'3 кварт'!AK93</f>
        <v>0</v>
      </c>
      <c r="AL93" s="45">
        <f>'6 мес'!AL93+'3 кварт'!AL93</f>
        <v>0</v>
      </c>
      <c r="AM93" s="45">
        <f>'6 мес'!AM93+'3 кварт'!AM93</f>
        <v>0</v>
      </c>
      <c r="AN93" s="45">
        <f>'6 мес'!AN93+'3 кварт'!AN93</f>
        <v>0</v>
      </c>
      <c r="AO93" s="45">
        <f>'6 мес'!AO93+'3 кварт'!AO93</f>
        <v>0</v>
      </c>
      <c r="AP93" s="45">
        <f>'6 мес'!AP93+'3 кварт'!AP93</f>
        <v>0</v>
      </c>
      <c r="AQ93" s="45">
        <f>'6 мес'!AQ93+'3 кварт'!AQ93</f>
        <v>27</v>
      </c>
      <c r="AR93" s="45">
        <f>'6 мес'!AR93+'3 кварт'!AR93</f>
        <v>28.21</v>
      </c>
      <c r="AS93" s="45">
        <f>'6 мес'!AS93+'3 кварт'!AS93</f>
        <v>0</v>
      </c>
      <c r="AT93" s="45">
        <f>'6 мес'!AT93+'3 кварт'!AT93</f>
        <v>0</v>
      </c>
      <c r="AU93" s="45">
        <f>'6 мес'!AU93+'3 кварт'!AU93</f>
        <v>0</v>
      </c>
      <c r="AV93" s="45">
        <f>'6 мес'!AV93+'3 кварт'!AV93</f>
        <v>0</v>
      </c>
      <c r="AW93" s="45">
        <f>'6 мес'!AW93+'3 кварт'!AW93</f>
        <v>1</v>
      </c>
      <c r="AX93" s="45">
        <f>'6 мес'!AX93+'3 кварт'!AX93</f>
        <v>0.66200000000000003</v>
      </c>
      <c r="AY93" s="45">
        <f>'6 мес'!AY93+'3 кварт'!AY93</f>
        <v>0</v>
      </c>
      <c r="AZ93" s="45">
        <f>'6 мес'!AZ93+'3 кварт'!AZ93</f>
        <v>0</v>
      </c>
      <c r="BA93" s="45">
        <f>'6 мес'!BA93+'3 кварт'!BA93</f>
        <v>0</v>
      </c>
      <c r="BB93" s="45">
        <f>'6 мес'!BB93+'3 кварт'!BB93</f>
        <v>0</v>
      </c>
      <c r="BC93" s="45">
        <f>'6 мес'!BC93+'3 кварт'!BC93</f>
        <v>0</v>
      </c>
      <c r="BD93" s="45">
        <f>'6 мес'!BD93+'3 кварт'!BD93</f>
        <v>0</v>
      </c>
      <c r="BE93" s="45">
        <f>'6 мес'!BE93+'3 кварт'!BE93</f>
        <v>42.383000000000003</v>
      </c>
      <c r="BF93" s="48">
        <f t="shared" si="7"/>
        <v>120.34900000000002</v>
      </c>
      <c r="BG93" s="85"/>
      <c r="BH93" s="17" t="e">
        <f t="shared" si="10"/>
        <v>#DIV/0!</v>
      </c>
      <c r="BI93" s="71" t="s">
        <v>90</v>
      </c>
      <c r="BJ93" s="16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</row>
    <row r="94" spans="1:88" s="18" customFormat="1" ht="20.25" customHeight="1">
      <c r="A94" s="13">
        <v>11</v>
      </c>
      <c r="B94" s="30" t="s">
        <v>121</v>
      </c>
      <c r="C94" s="45">
        <f>'6 мес'!C94+'3 кварт'!C94</f>
        <v>0</v>
      </c>
      <c r="D94" s="45">
        <f>'6 мес'!D94+'3 кварт'!D94</f>
        <v>0</v>
      </c>
      <c r="E94" s="45">
        <f>'6 мес'!E94+'3 кварт'!E94</f>
        <v>0</v>
      </c>
      <c r="F94" s="45">
        <f>'6 мес'!F94+'3 кварт'!F94</f>
        <v>0</v>
      </c>
      <c r="G94" s="45">
        <f>'6 мес'!G94+'3 кварт'!G94</f>
        <v>0</v>
      </c>
      <c r="H94" s="45">
        <f>'6 мес'!H94+'3 кварт'!H94</f>
        <v>0</v>
      </c>
      <c r="I94" s="45">
        <f>'6 мес'!I94+'3 кварт'!I94</f>
        <v>0</v>
      </c>
      <c r="J94" s="45">
        <f>'6 мес'!J94+'3 кварт'!J94</f>
        <v>0</v>
      </c>
      <c r="K94" s="45">
        <f>'6 мес'!K94+'3 кварт'!K94</f>
        <v>0</v>
      </c>
      <c r="L94" s="45">
        <f>'6 мес'!L94+'3 кварт'!L94</f>
        <v>0</v>
      </c>
      <c r="M94" s="45">
        <f>'6 мес'!M94+'3 кварт'!M94</f>
        <v>0</v>
      </c>
      <c r="N94" s="45">
        <f>'6 мес'!N94+'3 кварт'!N94</f>
        <v>0</v>
      </c>
      <c r="O94" s="45">
        <f>'6 мес'!O94+'3 кварт'!O94</f>
        <v>0</v>
      </c>
      <c r="P94" s="45">
        <f>'6 мес'!P94+'3 кварт'!P94</f>
        <v>0</v>
      </c>
      <c r="Q94" s="45">
        <f>'6 мес'!Q94+'3 кварт'!Q94</f>
        <v>0</v>
      </c>
      <c r="R94" s="45">
        <f>'6 мес'!R94+'3 кварт'!R94</f>
        <v>0</v>
      </c>
      <c r="S94" s="45">
        <f>'6 мес'!S94+'3 кварт'!S94</f>
        <v>12</v>
      </c>
      <c r="T94" s="45">
        <f>'6 мес'!T94+'3 кварт'!T94</f>
        <v>11.754999999999999</v>
      </c>
      <c r="U94" s="45">
        <f>'6 мес'!U94+'3 кварт'!U94</f>
        <v>3</v>
      </c>
      <c r="V94" s="45">
        <f>'6 мес'!V94+'3 кварт'!V94</f>
        <v>16.111000000000001</v>
      </c>
      <c r="W94" s="45">
        <f>'6 мес'!W94+'3 кварт'!W94</f>
        <v>4</v>
      </c>
      <c r="X94" s="45">
        <f>'6 мес'!X94+'3 кварт'!X94</f>
        <v>4.8360000000000003</v>
      </c>
      <c r="Y94" s="45">
        <f>'6 мес'!Y94+'3 кварт'!Y94</f>
        <v>0</v>
      </c>
      <c r="Z94" s="45">
        <f>'6 мес'!Z94+'3 кварт'!Z94</f>
        <v>0</v>
      </c>
      <c r="AA94" s="45">
        <f>'6 мес'!AA94+'3 кварт'!AA94</f>
        <v>0</v>
      </c>
      <c r="AB94" s="45">
        <f>'6 мес'!AB94+'3 кварт'!AB94</f>
        <v>0</v>
      </c>
      <c r="AC94" s="45">
        <f>'6 мес'!AC94+'3 кварт'!AC94</f>
        <v>0</v>
      </c>
      <c r="AD94" s="45">
        <f>'6 мес'!AD94+'3 кварт'!AD94</f>
        <v>0</v>
      </c>
      <c r="AE94" s="45">
        <f>'6 мес'!AE94+'3 кварт'!AE94</f>
        <v>2</v>
      </c>
      <c r="AF94" s="45">
        <f>'6 мес'!AF94+'3 кварт'!AF94</f>
        <v>33.405999999999999</v>
      </c>
      <c r="AG94" s="45">
        <f>'6 мес'!AG94+'3 кварт'!AG94</f>
        <v>0</v>
      </c>
      <c r="AH94" s="45">
        <f>'6 мес'!AH94+'3 кварт'!AH94</f>
        <v>0</v>
      </c>
      <c r="AI94" s="45">
        <f>'6 мес'!AI94+'3 кварт'!AI94</f>
        <v>0</v>
      </c>
      <c r="AJ94" s="45">
        <f>'6 мес'!AJ94+'3 кварт'!AJ94</f>
        <v>0</v>
      </c>
      <c r="AK94" s="45">
        <f>'6 мес'!AK94+'3 кварт'!AK94</f>
        <v>2</v>
      </c>
      <c r="AL94" s="45">
        <f>'6 мес'!AL94+'3 кварт'!AL94</f>
        <v>2.8929999999999998</v>
      </c>
      <c r="AM94" s="45">
        <f>'6 мес'!AM94+'3 кварт'!AM94</f>
        <v>0</v>
      </c>
      <c r="AN94" s="45">
        <f>'6 мес'!AN94+'3 кварт'!AN94</f>
        <v>0</v>
      </c>
      <c r="AO94" s="45">
        <f>'6 мес'!AO94+'3 кварт'!AO94</f>
        <v>2</v>
      </c>
      <c r="AP94" s="45">
        <f>'6 мес'!AP94+'3 кварт'!AP94</f>
        <v>4.8029999999999999</v>
      </c>
      <c r="AQ94" s="45">
        <f>'6 мес'!AQ94+'3 кварт'!AQ94</f>
        <v>18</v>
      </c>
      <c r="AR94" s="45">
        <f>'6 мес'!AR94+'3 кварт'!AR94</f>
        <v>19.267999999999997</v>
      </c>
      <c r="AS94" s="45">
        <f>'6 мес'!AS94+'3 кварт'!AS94</f>
        <v>0</v>
      </c>
      <c r="AT94" s="45">
        <f>'6 мес'!AT94+'3 кварт'!AT94</f>
        <v>0</v>
      </c>
      <c r="AU94" s="45">
        <f>'6 мес'!AU94+'3 кварт'!AU94</f>
        <v>10</v>
      </c>
      <c r="AV94" s="45">
        <f>'6 мес'!AV94+'3 кварт'!AV94</f>
        <v>1.806</v>
      </c>
      <c r="AW94" s="45">
        <f>'6 мес'!AW94+'3 кварт'!AW94</f>
        <v>56</v>
      </c>
      <c r="AX94" s="45">
        <f>'6 мес'!AX94+'3 кварт'!AX94</f>
        <v>42.332000000000001</v>
      </c>
      <c r="AY94" s="45">
        <f>'6 мес'!AY94+'3 кварт'!AY94</f>
        <v>6</v>
      </c>
      <c r="AZ94" s="45">
        <f>'6 мес'!AZ94+'3 кварт'!AZ94</f>
        <v>8.3409999999999993</v>
      </c>
      <c r="BA94" s="45">
        <f>'6 мес'!BA94+'3 кварт'!BA94</f>
        <v>0</v>
      </c>
      <c r="BB94" s="45">
        <f>'6 мес'!BB94+'3 кварт'!BB94</f>
        <v>0</v>
      </c>
      <c r="BC94" s="45">
        <f>'6 мес'!BC94+'3 кварт'!BC94</f>
        <v>4</v>
      </c>
      <c r="BD94" s="45">
        <f>'6 мес'!BD94+'3 кварт'!BD94</f>
        <v>1.671</v>
      </c>
      <c r="BE94" s="45">
        <f>'6 мес'!BE94+'3 кварт'!BE94</f>
        <v>0</v>
      </c>
      <c r="BF94" s="48">
        <f t="shared" si="7"/>
        <v>147.22200000000001</v>
      </c>
      <c r="BG94" s="85"/>
      <c r="BH94" s="17" t="e">
        <f t="shared" si="10"/>
        <v>#DIV/0!</v>
      </c>
      <c r="BI94" s="71" t="s">
        <v>91</v>
      </c>
      <c r="BJ94" s="16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</row>
    <row r="95" spans="1:88" s="18" customFormat="1" ht="20.25" customHeight="1">
      <c r="A95" s="13">
        <v>12</v>
      </c>
      <c r="B95" s="30" t="s">
        <v>122</v>
      </c>
      <c r="C95" s="45">
        <f>'6 мес'!C95+'3 кварт'!C95</f>
        <v>0</v>
      </c>
      <c r="D95" s="45">
        <f>'6 мес'!D95+'3 кварт'!D95</f>
        <v>0</v>
      </c>
      <c r="E95" s="45">
        <f>'6 мес'!E95+'3 кварт'!E95</f>
        <v>39</v>
      </c>
      <c r="F95" s="45">
        <f>'6 мес'!F95+'3 кварт'!F95</f>
        <v>9.9450000000000003</v>
      </c>
      <c r="G95" s="45">
        <f>'6 мес'!G95+'3 кварт'!G95</f>
        <v>0</v>
      </c>
      <c r="H95" s="45">
        <f>'6 мес'!H95+'3 кварт'!H95</f>
        <v>0</v>
      </c>
      <c r="I95" s="45">
        <f>'6 мес'!I95+'3 кварт'!I95</f>
        <v>0</v>
      </c>
      <c r="J95" s="45">
        <f>'6 мес'!J95+'3 кварт'!J95</f>
        <v>0</v>
      </c>
      <c r="K95" s="45">
        <f>'6 мес'!K95+'3 кварт'!K95</f>
        <v>0</v>
      </c>
      <c r="L95" s="45">
        <f>'6 мес'!L95+'3 кварт'!L95</f>
        <v>0</v>
      </c>
      <c r="M95" s="45">
        <f>'6 мес'!M95+'3 кварт'!M95</f>
        <v>0</v>
      </c>
      <c r="N95" s="45">
        <f>'6 мес'!N95+'3 кварт'!N95</f>
        <v>0</v>
      </c>
      <c r="O95" s="45">
        <f>'6 мес'!O95+'3 кварт'!O95</f>
        <v>0</v>
      </c>
      <c r="P95" s="45">
        <f>'6 мес'!P95+'3 кварт'!P95</f>
        <v>0</v>
      </c>
      <c r="Q95" s="45">
        <f>'6 мес'!Q95+'3 кварт'!Q95</f>
        <v>0</v>
      </c>
      <c r="R95" s="45">
        <f>'6 мес'!R95+'3 кварт'!R95</f>
        <v>0</v>
      </c>
      <c r="S95" s="45">
        <f>'6 мес'!S95+'3 кварт'!S95</f>
        <v>17</v>
      </c>
      <c r="T95" s="45">
        <f>'6 мес'!T95+'3 кварт'!T95</f>
        <v>10.644</v>
      </c>
      <c r="U95" s="45">
        <f>'6 мес'!U95+'3 кварт'!U95</f>
        <v>11</v>
      </c>
      <c r="V95" s="45">
        <f>'6 мес'!V95+'3 кварт'!V95</f>
        <v>73.543000000000006</v>
      </c>
      <c r="W95" s="45">
        <f>'6 мес'!W95+'3 кварт'!W95</f>
        <v>19</v>
      </c>
      <c r="X95" s="45">
        <f>'6 мес'!X95+'3 кварт'!X95</f>
        <v>6.9530000000000003</v>
      </c>
      <c r="Y95" s="45">
        <f>'6 мес'!Y95+'3 кварт'!Y95</f>
        <v>3</v>
      </c>
      <c r="Z95" s="45">
        <f>'6 мес'!Z95+'3 кварт'!Z95</f>
        <v>3.6629999999999998</v>
      </c>
      <c r="AA95" s="45">
        <f>'6 мес'!AA95+'3 кварт'!AA95</f>
        <v>0</v>
      </c>
      <c r="AB95" s="45">
        <f>'6 мес'!AB95+'3 кварт'!AB95</f>
        <v>0</v>
      </c>
      <c r="AC95" s="45">
        <f>'6 мес'!AC95+'3 кварт'!AC95</f>
        <v>0</v>
      </c>
      <c r="AD95" s="45">
        <f>'6 мес'!AD95+'3 кварт'!AD95</f>
        <v>0</v>
      </c>
      <c r="AE95" s="45">
        <f>'6 мес'!AE95+'3 кварт'!AE95</f>
        <v>2</v>
      </c>
      <c r="AF95" s="45">
        <f>'6 мес'!AF95+'3 кварт'!AF95</f>
        <v>38.563000000000002</v>
      </c>
      <c r="AG95" s="45">
        <f>'6 мес'!AG95+'3 кварт'!AG95</f>
        <v>0</v>
      </c>
      <c r="AH95" s="45">
        <f>'6 мес'!AH95+'3 кварт'!AH95</f>
        <v>0</v>
      </c>
      <c r="AI95" s="45">
        <f>'6 мес'!AI95+'3 кварт'!AI95</f>
        <v>3</v>
      </c>
      <c r="AJ95" s="45">
        <f>'6 мес'!AJ95+'3 кварт'!AJ95</f>
        <v>8.1679999999999993</v>
      </c>
      <c r="AK95" s="45">
        <f>'6 мес'!AK95+'3 кварт'!AK95</f>
        <v>5</v>
      </c>
      <c r="AL95" s="45">
        <f>'6 мес'!AL95+'3 кварт'!AL95</f>
        <v>7.2279999999999998</v>
      </c>
      <c r="AM95" s="45">
        <f>'6 мес'!AM95+'3 кварт'!AM95</f>
        <v>0</v>
      </c>
      <c r="AN95" s="45">
        <f>'6 мес'!AN95+'3 кварт'!AN95</f>
        <v>0</v>
      </c>
      <c r="AO95" s="45">
        <f>'6 мес'!AO95+'3 кварт'!AO95</f>
        <v>3</v>
      </c>
      <c r="AP95" s="45">
        <f>'6 мес'!AP95+'3 кварт'!AP95</f>
        <v>7.8390000000000004</v>
      </c>
      <c r="AQ95" s="45">
        <f>'6 мес'!AQ95+'3 кварт'!AQ95</f>
        <v>31</v>
      </c>
      <c r="AR95" s="45">
        <f>'6 мес'!AR95+'3 кварт'!AR95</f>
        <v>29.558</v>
      </c>
      <c r="AS95" s="45">
        <f>'6 мес'!AS95+'3 кварт'!AS95</f>
        <v>0</v>
      </c>
      <c r="AT95" s="45">
        <f>'6 мес'!AT95+'3 кварт'!AT95</f>
        <v>0</v>
      </c>
      <c r="AU95" s="45">
        <f>'6 мес'!AU95+'3 кварт'!AU95</f>
        <v>0</v>
      </c>
      <c r="AV95" s="45">
        <f>'6 мес'!AV95+'3 кварт'!AV95</f>
        <v>0</v>
      </c>
      <c r="AW95" s="45">
        <f>'6 мес'!AW95+'3 кварт'!AW95</f>
        <v>87</v>
      </c>
      <c r="AX95" s="45">
        <f>'6 мес'!AX95+'3 кварт'!AX95</f>
        <v>64.685999999999993</v>
      </c>
      <c r="AY95" s="45">
        <f>'6 мес'!AY95+'3 кварт'!AY95</f>
        <v>3</v>
      </c>
      <c r="AZ95" s="45">
        <f>'6 мес'!AZ95+'3 кварт'!AZ95</f>
        <v>4.1710000000000003</v>
      </c>
      <c r="BA95" s="45">
        <f>'6 мес'!BA95+'3 кварт'!BA95</f>
        <v>0</v>
      </c>
      <c r="BB95" s="45">
        <f>'6 мес'!BB95+'3 кварт'!BB95</f>
        <v>0</v>
      </c>
      <c r="BC95" s="45">
        <f>'6 мес'!BC95+'3 кварт'!BC95</f>
        <v>0</v>
      </c>
      <c r="BD95" s="45">
        <f>'6 мес'!BD95+'3 кварт'!BD95</f>
        <v>0</v>
      </c>
      <c r="BE95" s="45">
        <f>'6 мес'!BE95+'3 кварт'!BE95</f>
        <v>1.6040000000000001</v>
      </c>
      <c r="BF95" s="48">
        <f t="shared" si="7"/>
        <v>266.565</v>
      </c>
      <c r="BG95" s="85"/>
      <c r="BH95" s="17" t="e">
        <f t="shared" si="10"/>
        <v>#DIV/0!</v>
      </c>
      <c r="BI95" s="71" t="s">
        <v>92</v>
      </c>
      <c r="BJ95" s="16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</row>
    <row r="96" spans="1:88" s="18" customFormat="1" ht="20.25" customHeight="1">
      <c r="A96" s="13">
        <v>13</v>
      </c>
      <c r="B96" s="30" t="s">
        <v>123</v>
      </c>
      <c r="C96" s="45">
        <f>'6 мес'!C96+'3 кварт'!C96</f>
        <v>0</v>
      </c>
      <c r="D96" s="45">
        <f>'6 мес'!D96+'3 кварт'!D96</f>
        <v>0</v>
      </c>
      <c r="E96" s="45">
        <f>'6 мес'!E96+'3 кварт'!E96</f>
        <v>91</v>
      </c>
      <c r="F96" s="45">
        <f>'6 мес'!F96+'3 кварт'!F96</f>
        <v>23.204999999999998</v>
      </c>
      <c r="G96" s="45">
        <f>'6 мес'!G96+'3 кварт'!G96</f>
        <v>0</v>
      </c>
      <c r="H96" s="45">
        <f>'6 мес'!H96+'3 кварт'!H96</f>
        <v>0</v>
      </c>
      <c r="I96" s="45">
        <f>'6 мес'!I96+'3 кварт'!I96</f>
        <v>1</v>
      </c>
      <c r="J96" s="45">
        <f>'6 мес'!J96+'3 кварт'!J96</f>
        <v>255.95699999999999</v>
      </c>
      <c r="K96" s="45">
        <f>'6 мес'!K96+'3 кварт'!K96</f>
        <v>0</v>
      </c>
      <c r="L96" s="45">
        <f>'6 мес'!L96+'3 кварт'!L96</f>
        <v>0</v>
      </c>
      <c r="M96" s="45">
        <f>'6 мес'!M96+'3 кварт'!M96</f>
        <v>0</v>
      </c>
      <c r="N96" s="45">
        <f>'6 мес'!N96+'3 кварт'!N96</f>
        <v>0</v>
      </c>
      <c r="O96" s="45">
        <f>'6 мес'!O96+'3 кварт'!O96</f>
        <v>0</v>
      </c>
      <c r="P96" s="45">
        <f>'6 мес'!P96+'3 кварт'!P96</f>
        <v>0</v>
      </c>
      <c r="Q96" s="45">
        <f>'6 мес'!Q96+'3 кварт'!Q96</f>
        <v>0</v>
      </c>
      <c r="R96" s="45">
        <f>'6 мес'!R96+'3 кварт'!R96</f>
        <v>0</v>
      </c>
      <c r="S96" s="45">
        <f>'6 мес'!S96+'3 кварт'!S96</f>
        <v>15</v>
      </c>
      <c r="T96" s="45">
        <f>'6 мес'!T96+'3 кварт'!T96</f>
        <v>11.286999999999999</v>
      </c>
      <c r="U96" s="45">
        <f>'6 мес'!U96+'3 кварт'!U96</f>
        <v>0</v>
      </c>
      <c r="V96" s="45">
        <f>'6 мес'!V96+'3 кварт'!V96</f>
        <v>0</v>
      </c>
      <c r="W96" s="45">
        <f>'6 мес'!W96+'3 кварт'!W96</f>
        <v>18</v>
      </c>
      <c r="X96" s="45">
        <f>'6 мес'!X96+'3 кварт'!X96</f>
        <v>14.272</v>
      </c>
      <c r="Y96" s="45">
        <f>'6 мес'!Y96+'3 кварт'!Y96</f>
        <v>3</v>
      </c>
      <c r="Z96" s="45">
        <f>'6 мес'!Z96+'3 кварт'!Z96</f>
        <v>8.4450000000000003</v>
      </c>
      <c r="AA96" s="45">
        <f>'6 мес'!AA96+'3 кварт'!AA96</f>
        <v>0</v>
      </c>
      <c r="AB96" s="45">
        <f>'6 мес'!AB96+'3 кварт'!AB96</f>
        <v>0</v>
      </c>
      <c r="AC96" s="45">
        <f>'6 мес'!AC96+'3 кварт'!AC96</f>
        <v>0</v>
      </c>
      <c r="AD96" s="45">
        <f>'6 мес'!AD96+'3 кварт'!AD96</f>
        <v>0</v>
      </c>
      <c r="AE96" s="45">
        <f>'6 мес'!AE96+'3 кварт'!AE96</f>
        <v>3</v>
      </c>
      <c r="AF96" s="45">
        <f>'6 мес'!AF96+'3 кварт'!AF96</f>
        <v>55.722999999999999</v>
      </c>
      <c r="AG96" s="45">
        <f>'6 мес'!AG96+'3 кварт'!AG96</f>
        <v>0</v>
      </c>
      <c r="AH96" s="45">
        <f>'6 мес'!AH96+'3 кварт'!AH96</f>
        <v>0</v>
      </c>
      <c r="AI96" s="45">
        <f>'6 мес'!AI96+'3 кварт'!AI96</f>
        <v>3</v>
      </c>
      <c r="AJ96" s="45">
        <f>'6 мес'!AJ96+'3 кварт'!AJ96</f>
        <v>7.0960000000000001</v>
      </c>
      <c r="AK96" s="45">
        <f>'6 мес'!AK96+'3 кварт'!AK96</f>
        <v>0</v>
      </c>
      <c r="AL96" s="45">
        <f>'6 мес'!AL96+'3 кварт'!AL96</f>
        <v>0</v>
      </c>
      <c r="AM96" s="45">
        <f>'6 мес'!AM96+'3 кварт'!AM96</f>
        <v>0</v>
      </c>
      <c r="AN96" s="45">
        <f>'6 мес'!AN96+'3 кварт'!AN96</f>
        <v>0</v>
      </c>
      <c r="AO96" s="45">
        <f>'6 мес'!AO96+'3 кварт'!AO96</f>
        <v>0</v>
      </c>
      <c r="AP96" s="45">
        <f>'6 мес'!AP96+'3 кварт'!AP96</f>
        <v>0</v>
      </c>
      <c r="AQ96" s="45">
        <f>'6 мес'!AQ96+'3 кварт'!AQ96</f>
        <v>22</v>
      </c>
      <c r="AR96" s="45">
        <f>'6 мес'!AR96+'3 кварт'!AR96</f>
        <v>30.876000000000001</v>
      </c>
      <c r="AS96" s="45">
        <f>'6 мес'!AS96+'3 кварт'!AS96</f>
        <v>0</v>
      </c>
      <c r="AT96" s="45">
        <f>'6 мес'!AT96+'3 кварт'!AT96</f>
        <v>0</v>
      </c>
      <c r="AU96" s="45">
        <f>'6 мес'!AU96+'3 кварт'!AU96</f>
        <v>58.8</v>
      </c>
      <c r="AV96" s="45">
        <f>'6 мес'!AV96+'3 кварт'!AV96</f>
        <v>6.9409999999999998</v>
      </c>
      <c r="AW96" s="45">
        <f>'6 мес'!AW96+'3 кварт'!AW96</f>
        <v>53</v>
      </c>
      <c r="AX96" s="45">
        <f>'6 мес'!AX96+'3 кварт'!AX96</f>
        <v>39.186999999999998</v>
      </c>
      <c r="AY96" s="45">
        <f>'6 мес'!AY96+'3 кварт'!AY96</f>
        <v>5</v>
      </c>
      <c r="AZ96" s="45">
        <f>'6 мес'!AZ96+'3 кварт'!AZ96</f>
        <v>5.4350000000000005</v>
      </c>
      <c r="BA96" s="45">
        <f>'6 мес'!BA96+'3 кварт'!BA96</f>
        <v>0</v>
      </c>
      <c r="BB96" s="45">
        <f>'6 мес'!BB96+'3 кварт'!BB96</f>
        <v>0</v>
      </c>
      <c r="BC96" s="45">
        <f>'6 мес'!BC96+'3 кварт'!BC96</f>
        <v>0</v>
      </c>
      <c r="BD96" s="45">
        <f>'6 мес'!BD96+'3 кварт'!BD96</f>
        <v>0</v>
      </c>
      <c r="BE96" s="45">
        <f>'6 мес'!BE96+'3 кварт'!BE96</f>
        <v>6.6130000000000004</v>
      </c>
      <c r="BF96" s="48">
        <f t="shared" si="7"/>
        <v>465.03699999999992</v>
      </c>
      <c r="BG96" s="85"/>
      <c r="BH96" s="17" t="e">
        <f t="shared" si="10"/>
        <v>#DIV/0!</v>
      </c>
      <c r="BI96" s="71" t="s">
        <v>93</v>
      </c>
      <c r="BJ96" s="16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</row>
    <row r="97" spans="1:88" s="18" customFormat="1" ht="20.25" customHeight="1">
      <c r="A97" s="13">
        <v>14</v>
      </c>
      <c r="B97" s="30" t="s">
        <v>124</v>
      </c>
      <c r="C97" s="45">
        <f>'6 мес'!C97+'3 кварт'!C97</f>
        <v>0</v>
      </c>
      <c r="D97" s="45">
        <f>'6 мес'!D97+'3 кварт'!D97</f>
        <v>0</v>
      </c>
      <c r="E97" s="45">
        <f>'6 мес'!E97+'3 кварт'!E97</f>
        <v>0</v>
      </c>
      <c r="F97" s="45">
        <f>'6 мес'!F97+'3 кварт'!F97</f>
        <v>0</v>
      </c>
      <c r="G97" s="45">
        <f>'6 мес'!G97+'3 кварт'!G97</f>
        <v>0</v>
      </c>
      <c r="H97" s="45">
        <f>'6 мес'!H97+'3 кварт'!H97</f>
        <v>0</v>
      </c>
      <c r="I97" s="45">
        <f>'6 мес'!I97+'3 кварт'!I97</f>
        <v>0</v>
      </c>
      <c r="J97" s="45">
        <f>'6 мес'!J97+'3 кварт'!J97</f>
        <v>0</v>
      </c>
      <c r="K97" s="45">
        <f>'6 мес'!K97+'3 кварт'!K97</f>
        <v>0</v>
      </c>
      <c r="L97" s="45">
        <f>'6 мес'!L97+'3 кварт'!L97</f>
        <v>0</v>
      </c>
      <c r="M97" s="45">
        <f>'6 мес'!M97+'3 кварт'!M97</f>
        <v>0</v>
      </c>
      <c r="N97" s="45">
        <f>'6 мес'!N97+'3 кварт'!N97</f>
        <v>0</v>
      </c>
      <c r="O97" s="45">
        <f>'6 мес'!O97+'3 кварт'!O97</f>
        <v>0</v>
      </c>
      <c r="P97" s="45">
        <f>'6 мес'!P97+'3 кварт'!P97</f>
        <v>0</v>
      </c>
      <c r="Q97" s="45">
        <f>'6 мес'!Q97+'3 кварт'!Q97</f>
        <v>0</v>
      </c>
      <c r="R97" s="45">
        <f>'6 мес'!R97+'3 кварт'!R97</f>
        <v>0</v>
      </c>
      <c r="S97" s="45">
        <f>'6 мес'!S97+'3 кварт'!S97</f>
        <v>7</v>
      </c>
      <c r="T97" s="45">
        <f>'6 мес'!T97+'3 кварт'!T97</f>
        <v>7.649</v>
      </c>
      <c r="U97" s="45">
        <f>'6 мес'!U97+'3 кварт'!U97</f>
        <v>1</v>
      </c>
      <c r="V97" s="45">
        <f>'6 мес'!V97+'3 кварт'!V97</f>
        <v>34.302</v>
      </c>
      <c r="W97" s="45">
        <f>'6 мес'!W97+'3 кварт'!W97</f>
        <v>11</v>
      </c>
      <c r="X97" s="45">
        <f>'6 мес'!X97+'3 кварт'!X97</f>
        <v>4.4119999999999999</v>
      </c>
      <c r="Y97" s="45">
        <f>'6 мес'!Y97+'3 кварт'!Y97</f>
        <v>0.5</v>
      </c>
      <c r="Z97" s="45">
        <f>'6 мес'!Z97+'3 кварт'!Z97</f>
        <v>1.26</v>
      </c>
      <c r="AA97" s="45">
        <f>'6 мес'!AA97+'3 кварт'!AA97</f>
        <v>8.3000000000000007</v>
      </c>
      <c r="AB97" s="45">
        <f>'6 мес'!AB97+'3 кварт'!AB97</f>
        <v>1.5329999999999999</v>
      </c>
      <c r="AC97" s="45">
        <f>'6 мес'!AC97+'3 кварт'!AC97</f>
        <v>0</v>
      </c>
      <c r="AD97" s="45">
        <f>'6 мес'!AD97+'3 кварт'!AD97</f>
        <v>0</v>
      </c>
      <c r="AE97" s="45">
        <f>'6 мес'!AE97+'3 кварт'!AE97</f>
        <v>2</v>
      </c>
      <c r="AF97" s="45">
        <f>'6 мес'!AF97+'3 кварт'!AF97</f>
        <v>35.278999999999996</v>
      </c>
      <c r="AG97" s="45">
        <f>'6 мес'!AG97+'3 кварт'!AG97</f>
        <v>0</v>
      </c>
      <c r="AH97" s="45">
        <f>'6 мес'!AH97+'3 кварт'!AH97</f>
        <v>0</v>
      </c>
      <c r="AI97" s="45">
        <f>'6 мес'!AI97+'3 кварт'!AI97</f>
        <v>0</v>
      </c>
      <c r="AJ97" s="45">
        <f>'6 мес'!AJ97+'3 кварт'!AJ97</f>
        <v>0</v>
      </c>
      <c r="AK97" s="45">
        <f>'6 мес'!AK97+'3 кварт'!AK97</f>
        <v>0</v>
      </c>
      <c r="AL97" s="45">
        <f>'6 мес'!AL97+'3 кварт'!AL97</f>
        <v>0</v>
      </c>
      <c r="AM97" s="45">
        <f>'6 мес'!AM97+'3 кварт'!AM97</f>
        <v>0</v>
      </c>
      <c r="AN97" s="45">
        <f>'6 мес'!AN97+'3 кварт'!AN97</f>
        <v>0</v>
      </c>
      <c r="AO97" s="45">
        <f>'6 мес'!AO97+'3 кварт'!AO97</f>
        <v>0</v>
      </c>
      <c r="AP97" s="45">
        <f>'6 мес'!AP97+'3 кварт'!AP97</f>
        <v>0</v>
      </c>
      <c r="AQ97" s="45">
        <f>'6 мес'!AQ97+'3 кварт'!AQ97</f>
        <v>7</v>
      </c>
      <c r="AR97" s="45">
        <f>'6 мес'!AR97+'3 кварт'!AR97</f>
        <v>12.647</v>
      </c>
      <c r="AS97" s="45">
        <f>'6 мес'!AS97+'3 кварт'!AS97</f>
        <v>1</v>
      </c>
      <c r="AT97" s="45">
        <f>'6 мес'!AT97+'3 кварт'!AT97</f>
        <v>0.437</v>
      </c>
      <c r="AU97" s="45">
        <f>'6 мес'!AU97+'3 кварт'!AU97</f>
        <v>0</v>
      </c>
      <c r="AV97" s="45">
        <f>'6 мес'!AV97+'3 кварт'!AV97</f>
        <v>0</v>
      </c>
      <c r="AW97" s="45">
        <f>'6 мес'!AW97+'3 кварт'!AW97</f>
        <v>0</v>
      </c>
      <c r="AX97" s="45">
        <f>'6 мес'!AX97+'3 кварт'!AX97</f>
        <v>0</v>
      </c>
      <c r="AY97" s="45">
        <f>'6 мес'!AY97+'3 кварт'!AY97</f>
        <v>5</v>
      </c>
      <c r="AZ97" s="45">
        <f>'6 мес'!AZ97+'3 кварт'!AZ97</f>
        <v>3.5459999999999998</v>
      </c>
      <c r="BA97" s="45">
        <f>'6 мес'!BA97+'3 кварт'!BA97</f>
        <v>0</v>
      </c>
      <c r="BB97" s="45">
        <f>'6 мес'!BB97+'3 кварт'!BB97</f>
        <v>0</v>
      </c>
      <c r="BC97" s="45">
        <f>'6 мес'!BC97+'3 кварт'!BC97</f>
        <v>0</v>
      </c>
      <c r="BD97" s="45">
        <f>'6 мес'!BD97+'3 кварт'!BD97</f>
        <v>0</v>
      </c>
      <c r="BE97" s="45">
        <f>'6 мес'!BE97+'3 кварт'!BE97</f>
        <v>24.878</v>
      </c>
      <c r="BF97" s="48">
        <f t="shared" si="7"/>
        <v>125.94300000000001</v>
      </c>
      <c r="BG97" s="85"/>
      <c r="BH97" s="17" t="e">
        <f t="shared" si="10"/>
        <v>#DIV/0!</v>
      </c>
      <c r="BI97" s="71" t="s">
        <v>94</v>
      </c>
      <c r="BJ97" s="16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</row>
    <row r="98" spans="1:88" s="18" customFormat="1" ht="20.25" customHeight="1">
      <c r="A98" s="13">
        <v>15</v>
      </c>
      <c r="B98" s="30" t="s">
        <v>125</v>
      </c>
      <c r="C98" s="45">
        <f>'6 мес'!C98+'3 кварт'!C98</f>
        <v>0</v>
      </c>
      <c r="D98" s="45">
        <f>'6 мес'!D98+'3 кварт'!D98</f>
        <v>0</v>
      </c>
      <c r="E98" s="45">
        <f>'6 мес'!E98+'3 кварт'!E98</f>
        <v>91</v>
      </c>
      <c r="F98" s="45">
        <f>'6 мес'!F98+'3 кварт'!F98</f>
        <v>33.15</v>
      </c>
      <c r="G98" s="45">
        <f>'6 мес'!G98+'3 кварт'!G98</f>
        <v>21.84</v>
      </c>
      <c r="H98" s="45">
        <f>'6 мес'!H98+'3 кварт'!H98</f>
        <v>2.2330000000000001</v>
      </c>
      <c r="I98" s="45">
        <f>'6 мес'!I98+'3 кварт'!I98</f>
        <v>0</v>
      </c>
      <c r="J98" s="45">
        <f>'6 мес'!J98+'3 кварт'!J98</f>
        <v>0</v>
      </c>
      <c r="K98" s="45">
        <f>'6 мес'!K98+'3 кварт'!K98</f>
        <v>0</v>
      </c>
      <c r="L98" s="45">
        <f>'6 мес'!L98+'3 кварт'!L98</f>
        <v>0</v>
      </c>
      <c r="M98" s="45">
        <f>'6 мес'!M98+'3 кварт'!M98</f>
        <v>0</v>
      </c>
      <c r="N98" s="45">
        <f>'6 мес'!N98+'3 кварт'!N98</f>
        <v>0</v>
      </c>
      <c r="O98" s="45">
        <f>'6 мес'!O98+'3 кварт'!O98</f>
        <v>0</v>
      </c>
      <c r="P98" s="45">
        <f>'6 мес'!P98+'3 кварт'!P98</f>
        <v>0</v>
      </c>
      <c r="Q98" s="45">
        <f>'6 мес'!Q98+'3 кварт'!Q98</f>
        <v>0</v>
      </c>
      <c r="R98" s="45">
        <f>'6 мес'!R98+'3 кварт'!R98</f>
        <v>0</v>
      </c>
      <c r="S98" s="45">
        <f>'6 мес'!S98+'3 кварт'!S98</f>
        <v>5</v>
      </c>
      <c r="T98" s="45">
        <f>'6 мес'!T98+'3 кварт'!T98</f>
        <v>2.9359999999999999</v>
      </c>
      <c r="U98" s="45">
        <f>'6 мес'!U98+'3 кварт'!U98</f>
        <v>0</v>
      </c>
      <c r="V98" s="45">
        <f>'6 мес'!V98+'3 кварт'!V98</f>
        <v>0</v>
      </c>
      <c r="W98" s="45">
        <f>'6 мес'!W98+'3 кварт'!W98</f>
        <v>5</v>
      </c>
      <c r="X98" s="45">
        <f>'6 мес'!X98+'3 кварт'!X98</f>
        <v>12.081</v>
      </c>
      <c r="Y98" s="45">
        <f>'6 мес'!Y98+'3 кварт'!Y98</f>
        <v>0</v>
      </c>
      <c r="Z98" s="45">
        <f>'6 мес'!Z98+'3 кварт'!Z98</f>
        <v>0</v>
      </c>
      <c r="AA98" s="45">
        <f>'6 мес'!AA98+'3 кварт'!AA98</f>
        <v>0</v>
      </c>
      <c r="AB98" s="45">
        <f>'6 мес'!AB98+'3 кварт'!AB98</f>
        <v>0</v>
      </c>
      <c r="AC98" s="45">
        <f>'6 мес'!AC98+'3 кварт'!AC98</f>
        <v>0</v>
      </c>
      <c r="AD98" s="45">
        <f>'6 мес'!AD98+'3 кварт'!AD98</f>
        <v>0</v>
      </c>
      <c r="AE98" s="45">
        <f>'6 мес'!AE98+'3 кварт'!AE98</f>
        <v>2</v>
      </c>
      <c r="AF98" s="45">
        <f>'6 мес'!AF98+'3 кварт'!AF98</f>
        <v>41.206000000000003</v>
      </c>
      <c r="AG98" s="45">
        <f>'6 мес'!AG98+'3 кварт'!AG98</f>
        <v>0</v>
      </c>
      <c r="AH98" s="45">
        <f>'6 мес'!AH98+'3 кварт'!AH98</f>
        <v>0</v>
      </c>
      <c r="AI98" s="45">
        <f>'6 мес'!AI98+'3 кварт'!AI98</f>
        <v>0</v>
      </c>
      <c r="AJ98" s="45">
        <f>'6 мес'!AJ98+'3 кварт'!AJ98</f>
        <v>0</v>
      </c>
      <c r="AK98" s="45">
        <f>'6 мес'!AK98+'3 кварт'!AK98</f>
        <v>2</v>
      </c>
      <c r="AL98" s="45">
        <f>'6 мес'!AL98+'3 кварт'!AL98</f>
        <v>3.206</v>
      </c>
      <c r="AM98" s="45">
        <f>'6 мес'!AM98+'3 кварт'!AM98</f>
        <v>1</v>
      </c>
      <c r="AN98" s="45">
        <f>'6 мес'!AN98+'3 кварт'!AN98</f>
        <v>1.2629999999999999</v>
      </c>
      <c r="AO98" s="45">
        <f>'6 мес'!AO98+'3 кварт'!AO98</f>
        <v>1</v>
      </c>
      <c r="AP98" s="45">
        <f>'6 мес'!AP98+'3 кварт'!AP98</f>
        <v>2.6539999999999999</v>
      </c>
      <c r="AQ98" s="45">
        <f>'6 мес'!AQ98+'3 кварт'!AQ98</f>
        <v>16</v>
      </c>
      <c r="AR98" s="45">
        <f>'6 мес'!AR98+'3 кварт'!AR98</f>
        <v>20.664999999999999</v>
      </c>
      <c r="AS98" s="45">
        <f>'6 мес'!AS98+'3 кварт'!AS98</f>
        <v>8</v>
      </c>
      <c r="AT98" s="45">
        <f>'6 мес'!AT98+'3 кварт'!AT98</f>
        <v>3.5019999999999998</v>
      </c>
      <c r="AU98" s="45">
        <f>'6 мес'!AU98+'3 кварт'!AU98</f>
        <v>0</v>
      </c>
      <c r="AV98" s="45">
        <f>'6 мес'!AV98+'3 кварт'!AV98</f>
        <v>0</v>
      </c>
      <c r="AW98" s="45">
        <f>'6 мес'!AW98+'3 кварт'!AW98</f>
        <v>76</v>
      </c>
      <c r="AX98" s="45">
        <f>'6 мес'!AX98+'3 кварт'!AX98</f>
        <v>56.524999999999999</v>
      </c>
      <c r="AY98" s="45">
        <f>'6 мес'!AY98+'3 кварт'!AY98</f>
        <v>3</v>
      </c>
      <c r="AZ98" s="45">
        <f>'6 мес'!AZ98+'3 кварт'!AZ98</f>
        <v>4.17</v>
      </c>
      <c r="BA98" s="45">
        <f>'6 мес'!BA98+'3 кварт'!BA98</f>
        <v>0</v>
      </c>
      <c r="BB98" s="45">
        <f>'6 мес'!BB98+'3 кварт'!BB98</f>
        <v>0</v>
      </c>
      <c r="BC98" s="45">
        <f>'6 мес'!BC98+'3 кварт'!BC98</f>
        <v>0</v>
      </c>
      <c r="BD98" s="45">
        <f>'6 мес'!BD98+'3 кварт'!BD98</f>
        <v>0</v>
      </c>
      <c r="BE98" s="45">
        <f>'6 мес'!BE98+'3 кварт'!BE98</f>
        <v>0.47399999999999998</v>
      </c>
      <c r="BF98" s="48">
        <f t="shared" si="7"/>
        <v>184.06499999999997</v>
      </c>
      <c r="BG98" s="85"/>
      <c r="BH98" s="17" t="e">
        <f t="shared" si="10"/>
        <v>#DIV/0!</v>
      </c>
      <c r="BI98" s="71" t="s">
        <v>65</v>
      </c>
      <c r="BJ98" s="16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</row>
    <row r="99" spans="1:88" s="18" customFormat="1" ht="20.25" customHeight="1">
      <c r="A99" s="13">
        <v>16</v>
      </c>
      <c r="B99" s="30" t="s">
        <v>126</v>
      </c>
      <c r="C99" s="45">
        <f>'6 мес'!C99+'3 кварт'!C99</f>
        <v>0</v>
      </c>
      <c r="D99" s="45">
        <f>'6 мес'!D99+'3 кварт'!D99</f>
        <v>0</v>
      </c>
      <c r="E99" s="45">
        <f>'6 мес'!E99+'3 кварт'!E99</f>
        <v>182</v>
      </c>
      <c r="F99" s="45">
        <f>'6 мес'!F99+'3 кварт'!F99</f>
        <v>45.499000000000002</v>
      </c>
      <c r="G99" s="45">
        <f>'6 мес'!G99+'3 кварт'!G99</f>
        <v>27.7</v>
      </c>
      <c r="H99" s="45">
        <f>'6 мес'!H99+'3 кварт'!H99</f>
        <v>2.8330000000000002</v>
      </c>
      <c r="I99" s="45">
        <f>'6 мес'!I99+'3 кварт'!I99</f>
        <v>0</v>
      </c>
      <c r="J99" s="45">
        <f>'6 мес'!J99+'3 кварт'!J99</f>
        <v>0</v>
      </c>
      <c r="K99" s="45">
        <f>'6 мес'!K99+'3 кварт'!K99</f>
        <v>0</v>
      </c>
      <c r="L99" s="45">
        <f>'6 мес'!L99+'3 кварт'!L99</f>
        <v>0</v>
      </c>
      <c r="M99" s="45">
        <f>'6 мес'!M99+'3 кварт'!M99</f>
        <v>0</v>
      </c>
      <c r="N99" s="45">
        <f>'6 мес'!N99+'3 кварт'!N99</f>
        <v>0</v>
      </c>
      <c r="O99" s="45">
        <f>'6 мес'!O99+'3 кварт'!O99</f>
        <v>0</v>
      </c>
      <c r="P99" s="45">
        <f>'6 мес'!P99+'3 кварт'!P99</f>
        <v>0</v>
      </c>
      <c r="Q99" s="45">
        <f>'6 мес'!Q99+'3 кварт'!Q99</f>
        <v>0</v>
      </c>
      <c r="R99" s="45">
        <f>'6 мес'!R99+'3 кварт'!R99</f>
        <v>0</v>
      </c>
      <c r="S99" s="45">
        <f>'6 мес'!S99+'3 кварт'!S99</f>
        <v>2</v>
      </c>
      <c r="T99" s="45">
        <f>'6 мес'!T99+'3 кварт'!T99</f>
        <v>1.048</v>
      </c>
      <c r="U99" s="45">
        <f>'6 мес'!U99+'3 кварт'!U99</f>
        <v>2</v>
      </c>
      <c r="V99" s="45">
        <f>'6 мес'!V99+'3 кварт'!V99</f>
        <v>68.320999999999998</v>
      </c>
      <c r="W99" s="45">
        <f>'6 мес'!W99+'3 кварт'!W99</f>
        <v>14</v>
      </c>
      <c r="X99" s="45">
        <f>'6 мес'!X99+'3 кварт'!X99</f>
        <v>11.119</v>
      </c>
      <c r="Y99" s="45">
        <f>'6 мес'!Y99+'3 кварт'!Y99</f>
        <v>0</v>
      </c>
      <c r="Z99" s="45">
        <f>'6 мес'!Z99+'3 кварт'!Z99</f>
        <v>0</v>
      </c>
      <c r="AA99" s="45">
        <f>'6 мес'!AA99+'3 кварт'!AA99</f>
        <v>0</v>
      </c>
      <c r="AB99" s="45">
        <f>'6 мес'!AB99+'3 кварт'!AB99</f>
        <v>0</v>
      </c>
      <c r="AC99" s="45">
        <f>'6 мес'!AC99+'3 кварт'!AC99</f>
        <v>0</v>
      </c>
      <c r="AD99" s="45">
        <f>'6 мес'!AD99+'3 кварт'!AD99</f>
        <v>0</v>
      </c>
      <c r="AE99" s="45">
        <f>'6 мес'!AE99+'3 кварт'!AE99</f>
        <v>2</v>
      </c>
      <c r="AF99" s="45">
        <f>'6 мес'!AF99+'3 кварт'!AF99</f>
        <v>33.588999999999999</v>
      </c>
      <c r="AG99" s="45">
        <f>'6 мес'!AG99+'3 кварт'!AG99</f>
        <v>0</v>
      </c>
      <c r="AH99" s="45">
        <f>'6 мес'!AH99+'3 кварт'!AH99</f>
        <v>0</v>
      </c>
      <c r="AI99" s="45">
        <f>'6 мес'!AI99+'3 кварт'!AI99</f>
        <v>0</v>
      </c>
      <c r="AJ99" s="45">
        <f>'6 мес'!AJ99+'3 кварт'!AJ99</f>
        <v>0</v>
      </c>
      <c r="AK99" s="45">
        <f>'6 мес'!AK99+'3 кварт'!AK99</f>
        <v>0</v>
      </c>
      <c r="AL99" s="45">
        <f>'6 мес'!AL99+'3 кварт'!AL99</f>
        <v>0</v>
      </c>
      <c r="AM99" s="45">
        <f>'6 мес'!AM99+'3 кварт'!AM99</f>
        <v>0</v>
      </c>
      <c r="AN99" s="45">
        <f>'6 мес'!AN99+'3 кварт'!AN99</f>
        <v>0</v>
      </c>
      <c r="AO99" s="45">
        <f>'6 мес'!AO99+'3 кварт'!AO99</f>
        <v>0</v>
      </c>
      <c r="AP99" s="45">
        <f>'6 мес'!AP99+'3 кварт'!AP99</f>
        <v>0</v>
      </c>
      <c r="AQ99" s="45">
        <f>'6 мес'!AQ99+'3 кварт'!AQ99</f>
        <v>9</v>
      </c>
      <c r="AR99" s="45">
        <f>'6 мес'!AR99+'3 кварт'!AR99</f>
        <v>18.629000000000001</v>
      </c>
      <c r="AS99" s="45">
        <f>'6 мес'!AS99+'3 кварт'!AS99</f>
        <v>0</v>
      </c>
      <c r="AT99" s="45">
        <f>'6 мес'!AT99+'3 кварт'!AT99</f>
        <v>0</v>
      </c>
      <c r="AU99" s="45">
        <f>'6 мес'!AU99+'3 кварт'!AU99</f>
        <v>0</v>
      </c>
      <c r="AV99" s="45">
        <f>'6 мес'!AV99+'3 кварт'!AV99</f>
        <v>0</v>
      </c>
      <c r="AW99" s="45">
        <f>'6 мес'!AW99+'3 кварт'!AW99</f>
        <v>3</v>
      </c>
      <c r="AX99" s="45">
        <f>'6 мес'!AX99+'3 кварт'!AX99</f>
        <v>5.6070000000000002</v>
      </c>
      <c r="AY99" s="45">
        <f>'6 мес'!AY99+'3 кварт'!AY99</f>
        <v>9</v>
      </c>
      <c r="AZ99" s="45">
        <f>'6 мес'!AZ99+'3 кварт'!AZ99</f>
        <v>15.795</v>
      </c>
      <c r="BA99" s="45">
        <f>'6 мес'!BA99+'3 кварт'!BA99</f>
        <v>1.44</v>
      </c>
      <c r="BB99" s="45">
        <f>'6 мес'!BB99+'3 кварт'!BB99</f>
        <v>1.845</v>
      </c>
      <c r="BC99" s="45">
        <f>'6 мес'!BC99+'3 кварт'!BC99</f>
        <v>0</v>
      </c>
      <c r="BD99" s="45">
        <f>'6 мес'!BD99+'3 кварт'!BD99</f>
        <v>0</v>
      </c>
      <c r="BE99" s="45">
        <f>'6 мес'!BE99+'3 кварт'!BE99</f>
        <v>7.3389999999999995</v>
      </c>
      <c r="BF99" s="48">
        <f t="shared" si="7"/>
        <v>211.62399999999997</v>
      </c>
      <c r="BG99" s="85"/>
      <c r="BH99" s="17" t="e">
        <f t="shared" si="10"/>
        <v>#DIV/0!</v>
      </c>
      <c r="BI99" s="71" t="s">
        <v>66</v>
      </c>
      <c r="BJ99" s="16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</row>
    <row r="100" spans="1:88" s="18" customFormat="1" ht="20.25" customHeight="1">
      <c r="A100" s="13">
        <v>17</v>
      </c>
      <c r="B100" s="30" t="s">
        <v>127</v>
      </c>
      <c r="C100" s="45">
        <f>'6 мес'!C100+'3 кварт'!C100</f>
        <v>2</v>
      </c>
      <c r="D100" s="45">
        <f>'6 мес'!D100+'3 кварт'!D100</f>
        <v>0.73100000000000009</v>
      </c>
      <c r="E100" s="45">
        <f>'6 мес'!E100+'3 кварт'!E100</f>
        <v>87</v>
      </c>
      <c r="F100" s="45">
        <f>'6 мес'!F100+'3 кварт'!F100</f>
        <v>21.838000000000001</v>
      </c>
      <c r="G100" s="45">
        <f>'6 мес'!G100+'3 кварт'!G100</f>
        <v>21.84</v>
      </c>
      <c r="H100" s="45">
        <f>'6 мес'!H100+'3 кварт'!H100</f>
        <v>2.2330000000000001</v>
      </c>
      <c r="I100" s="45">
        <f>'6 мес'!I100+'3 кварт'!I100</f>
        <v>0</v>
      </c>
      <c r="J100" s="45">
        <f>'6 мес'!J100+'3 кварт'!J100</f>
        <v>0</v>
      </c>
      <c r="K100" s="45">
        <f>'6 мес'!K100+'3 кварт'!K100</f>
        <v>0</v>
      </c>
      <c r="L100" s="45">
        <f>'6 мес'!L100+'3 кварт'!L100</f>
        <v>0</v>
      </c>
      <c r="M100" s="45">
        <f>'6 мес'!M100+'3 кварт'!M100</f>
        <v>0</v>
      </c>
      <c r="N100" s="45">
        <f>'6 мес'!N100+'3 кварт'!N100</f>
        <v>0</v>
      </c>
      <c r="O100" s="45">
        <f>'6 мес'!O100+'3 кварт'!O100</f>
        <v>0</v>
      </c>
      <c r="P100" s="45">
        <f>'6 мес'!P100+'3 кварт'!P100</f>
        <v>0</v>
      </c>
      <c r="Q100" s="45">
        <f>'6 мес'!Q100+'3 кварт'!Q100</f>
        <v>0</v>
      </c>
      <c r="R100" s="45">
        <f>'6 мес'!R100+'3 кварт'!R100</f>
        <v>0</v>
      </c>
      <c r="S100" s="45">
        <f>'6 мес'!S100+'3 кварт'!S100</f>
        <v>5</v>
      </c>
      <c r="T100" s="45">
        <f>'6 мес'!T100+'3 кварт'!T100</f>
        <v>3.6360000000000001</v>
      </c>
      <c r="U100" s="45">
        <f>'6 мес'!U100+'3 кварт'!U100</f>
        <v>2</v>
      </c>
      <c r="V100" s="45">
        <f>'6 мес'!V100+'3 кварт'!V100</f>
        <v>6.984</v>
      </c>
      <c r="W100" s="45">
        <f>'6 мес'!W100+'3 кварт'!W100</f>
        <v>0</v>
      </c>
      <c r="X100" s="45">
        <f>'6 мес'!X100+'3 кварт'!X100</f>
        <v>0</v>
      </c>
      <c r="Y100" s="45">
        <f>'6 мес'!Y100+'3 кварт'!Y100</f>
        <v>0.6</v>
      </c>
      <c r="Z100" s="45">
        <f>'6 мес'!Z100+'3 кварт'!Z100</f>
        <v>1.728</v>
      </c>
      <c r="AA100" s="45">
        <f>'6 мес'!AA100+'3 кварт'!AA100</f>
        <v>0</v>
      </c>
      <c r="AB100" s="45">
        <f>'6 мес'!AB100+'3 кварт'!AB100</f>
        <v>0</v>
      </c>
      <c r="AC100" s="45">
        <f>'6 мес'!AC100+'3 кварт'!AC100</f>
        <v>0</v>
      </c>
      <c r="AD100" s="45">
        <f>'6 мес'!AD100+'3 кварт'!AD100</f>
        <v>0</v>
      </c>
      <c r="AE100" s="45">
        <f>'6 мес'!AE100+'3 кварт'!AE100</f>
        <v>2</v>
      </c>
      <c r="AF100" s="45">
        <f>'6 мес'!AF100+'3 кварт'!AF100</f>
        <v>37.134</v>
      </c>
      <c r="AG100" s="45">
        <f>'6 мес'!AG100+'3 кварт'!AG100</f>
        <v>0</v>
      </c>
      <c r="AH100" s="45">
        <f>'6 мес'!AH100+'3 кварт'!AH100</f>
        <v>0</v>
      </c>
      <c r="AI100" s="45">
        <f>'6 мес'!AI100+'3 кварт'!AI100</f>
        <v>0</v>
      </c>
      <c r="AJ100" s="45">
        <f>'6 мес'!AJ100+'3 кварт'!AJ100</f>
        <v>0</v>
      </c>
      <c r="AK100" s="45">
        <f>'6 мес'!AK100+'3 кварт'!AK100</f>
        <v>0</v>
      </c>
      <c r="AL100" s="45">
        <f>'6 мес'!AL100+'3 кварт'!AL100</f>
        <v>0</v>
      </c>
      <c r="AM100" s="45">
        <f>'6 мес'!AM100+'3 кварт'!AM100</f>
        <v>0</v>
      </c>
      <c r="AN100" s="45">
        <f>'6 мес'!AN100+'3 кварт'!AN100</f>
        <v>0</v>
      </c>
      <c r="AO100" s="45">
        <f>'6 мес'!AO100+'3 кварт'!AO100</f>
        <v>0</v>
      </c>
      <c r="AP100" s="45">
        <f>'6 мес'!AP100+'3 кварт'!AP100</f>
        <v>0</v>
      </c>
      <c r="AQ100" s="45">
        <f>'6 мес'!AQ100+'3 кварт'!AQ100</f>
        <v>23</v>
      </c>
      <c r="AR100" s="45">
        <f>'6 мес'!AR100+'3 кварт'!AR100</f>
        <v>23.654</v>
      </c>
      <c r="AS100" s="45">
        <f>'6 мес'!AS100+'3 кварт'!AS100</f>
        <v>0</v>
      </c>
      <c r="AT100" s="45">
        <f>'6 мес'!AT100+'3 кварт'!AT100</f>
        <v>0</v>
      </c>
      <c r="AU100" s="45">
        <f>'6 мес'!AU100+'3 кварт'!AU100</f>
        <v>0</v>
      </c>
      <c r="AV100" s="45">
        <f>'6 мес'!AV100+'3 кварт'!AV100</f>
        <v>0</v>
      </c>
      <c r="AW100" s="45">
        <f>'6 мес'!AW100+'3 кварт'!AW100</f>
        <v>141</v>
      </c>
      <c r="AX100" s="45">
        <f>'6 мес'!AX100+'3 кварт'!AX100</f>
        <v>109.57000000000001</v>
      </c>
      <c r="AY100" s="45">
        <f>'6 мес'!AY100+'3 кварт'!AY100</f>
        <v>7</v>
      </c>
      <c r="AZ100" s="45">
        <f>'6 мес'!AZ100+'3 кварт'!AZ100</f>
        <v>4.8089999999999993</v>
      </c>
      <c r="BA100" s="45">
        <f>'6 мес'!BA100+'3 кварт'!BA100</f>
        <v>0</v>
      </c>
      <c r="BB100" s="45">
        <f>'6 мес'!BB100+'3 кварт'!BB100</f>
        <v>0</v>
      </c>
      <c r="BC100" s="45">
        <f>'6 мес'!BC100+'3 кварт'!BC100</f>
        <v>0</v>
      </c>
      <c r="BD100" s="45">
        <f>'6 мес'!BD100+'3 кварт'!BD100</f>
        <v>0</v>
      </c>
      <c r="BE100" s="45">
        <f>'6 мес'!BE100+'3 кварт'!BE100</f>
        <v>5.3150000000000004</v>
      </c>
      <c r="BF100" s="48">
        <f t="shared" si="7"/>
        <v>217.63200000000001</v>
      </c>
      <c r="BG100" s="85"/>
      <c r="BH100" s="17" t="e">
        <f t="shared" si="10"/>
        <v>#DIV/0!</v>
      </c>
      <c r="BI100" s="71" t="s">
        <v>87</v>
      </c>
      <c r="BJ100" s="16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</row>
    <row r="101" spans="1:88" s="18" customFormat="1" ht="20.25" customHeight="1">
      <c r="A101" s="13">
        <v>18</v>
      </c>
      <c r="B101" s="30" t="s">
        <v>128</v>
      </c>
      <c r="C101" s="45">
        <f>'6 мес'!C101+'3 кварт'!C101</f>
        <v>0</v>
      </c>
      <c r="D101" s="45">
        <f>'6 мес'!D101+'3 кварт'!D101</f>
        <v>0</v>
      </c>
      <c r="E101" s="45">
        <f>'6 мес'!E101+'3 кварт'!E101</f>
        <v>0</v>
      </c>
      <c r="F101" s="45">
        <f>'6 мес'!F101+'3 кварт'!F101</f>
        <v>0</v>
      </c>
      <c r="G101" s="45">
        <f>'6 мес'!G101+'3 кварт'!G101</f>
        <v>27.3</v>
      </c>
      <c r="H101" s="45">
        <f>'6 мес'!H101+'3 кварт'!H101</f>
        <v>2.7919999999999998</v>
      </c>
      <c r="I101" s="45">
        <f>'6 мес'!I101+'3 кварт'!I101</f>
        <v>1</v>
      </c>
      <c r="J101" s="45">
        <f>'6 мес'!J101+'3 кварт'!J101</f>
        <v>108.48699999999999</v>
      </c>
      <c r="K101" s="45">
        <f>'6 мес'!K101+'3 кварт'!K101</f>
        <v>0</v>
      </c>
      <c r="L101" s="45">
        <f>'6 мес'!L101+'3 кварт'!L101</f>
        <v>0</v>
      </c>
      <c r="M101" s="45">
        <f>'6 мес'!M101+'3 кварт'!M101</f>
        <v>0</v>
      </c>
      <c r="N101" s="45">
        <f>'6 мес'!N101+'3 кварт'!N101</f>
        <v>0</v>
      </c>
      <c r="O101" s="45">
        <f>'6 мес'!O101+'3 кварт'!O101</f>
        <v>0</v>
      </c>
      <c r="P101" s="45">
        <f>'6 мес'!P101+'3 кварт'!P101</f>
        <v>0</v>
      </c>
      <c r="Q101" s="45">
        <f>'6 мес'!Q101+'3 кварт'!Q101</f>
        <v>0</v>
      </c>
      <c r="R101" s="45">
        <f>'6 мес'!R101+'3 кварт'!R101</f>
        <v>0</v>
      </c>
      <c r="S101" s="45">
        <f>'6 мес'!S101+'3 кварт'!S101</f>
        <v>4</v>
      </c>
      <c r="T101" s="45">
        <f>'6 мес'!T101+'3 кварт'!T101</f>
        <v>1.3720000000000001</v>
      </c>
      <c r="U101" s="45">
        <f>'6 мес'!U101+'3 кварт'!U101</f>
        <v>2</v>
      </c>
      <c r="V101" s="45">
        <f>'6 мес'!V101+'3 кварт'!V101</f>
        <v>38.298999999999999</v>
      </c>
      <c r="W101" s="45">
        <f>'6 мес'!W101+'3 кварт'!W101</f>
        <v>0</v>
      </c>
      <c r="X101" s="45">
        <f>'6 мес'!X101+'3 кварт'!X101</f>
        <v>0</v>
      </c>
      <c r="Y101" s="45">
        <f>'6 мес'!Y101+'3 кварт'!Y101</f>
        <v>10.4</v>
      </c>
      <c r="Z101" s="45">
        <f>'6 мес'!Z101+'3 кварт'!Z101</f>
        <v>9.141</v>
      </c>
      <c r="AA101" s="45">
        <f>'6 мес'!AA101+'3 кварт'!AA101</f>
        <v>0</v>
      </c>
      <c r="AB101" s="45">
        <f>'6 мес'!AB101+'3 кварт'!AB101</f>
        <v>0</v>
      </c>
      <c r="AC101" s="45">
        <f>'6 мес'!AC101+'3 кварт'!AC101</f>
        <v>0</v>
      </c>
      <c r="AD101" s="45">
        <f>'6 мес'!AD101+'3 кварт'!AD101</f>
        <v>0</v>
      </c>
      <c r="AE101" s="45">
        <f>'6 мес'!AE101+'3 кварт'!AE101</f>
        <v>2</v>
      </c>
      <c r="AF101" s="45">
        <f>'6 мес'!AF101+'3 кварт'!AF101</f>
        <v>33.28</v>
      </c>
      <c r="AG101" s="45">
        <f>'6 мес'!AG101+'3 кварт'!AG101</f>
        <v>0</v>
      </c>
      <c r="AH101" s="45">
        <f>'6 мес'!AH101+'3 кварт'!AH101</f>
        <v>0</v>
      </c>
      <c r="AI101" s="45">
        <f>'6 мес'!AI101+'3 кварт'!AI101</f>
        <v>0</v>
      </c>
      <c r="AJ101" s="45">
        <f>'6 мес'!AJ101+'3 кварт'!AJ101</f>
        <v>0</v>
      </c>
      <c r="AK101" s="45">
        <f>'6 мес'!AK101+'3 кварт'!AK101</f>
        <v>2</v>
      </c>
      <c r="AL101" s="45">
        <f>'6 мес'!AL101+'3 кварт'!AL101</f>
        <v>2.95</v>
      </c>
      <c r="AM101" s="45">
        <f>'6 мес'!AM101+'3 кварт'!AM101</f>
        <v>9</v>
      </c>
      <c r="AN101" s="45">
        <f>'6 мес'!AN101+'3 кварт'!AN101</f>
        <v>12.976000000000001</v>
      </c>
      <c r="AO101" s="45">
        <f>'6 мес'!AO101+'3 кварт'!AO101</f>
        <v>1</v>
      </c>
      <c r="AP101" s="45">
        <f>'6 мес'!AP101+'3 кварт'!AP101</f>
        <v>2.2789999999999999</v>
      </c>
      <c r="AQ101" s="45">
        <f>'6 мес'!AQ101+'3 кварт'!AQ101</f>
        <v>20</v>
      </c>
      <c r="AR101" s="45">
        <f>'6 мес'!AR101+'3 кварт'!AR101</f>
        <v>25.797000000000001</v>
      </c>
      <c r="AS101" s="45">
        <f>'6 мес'!AS101+'3 кварт'!AS101</f>
        <v>0</v>
      </c>
      <c r="AT101" s="45">
        <f>'6 мес'!AT101+'3 кварт'!AT101</f>
        <v>0</v>
      </c>
      <c r="AU101" s="45">
        <f>'6 мес'!AU101+'3 кварт'!AU101</f>
        <v>0</v>
      </c>
      <c r="AV101" s="45">
        <f>'6 мес'!AV101+'3 кварт'!AV101</f>
        <v>0</v>
      </c>
      <c r="AW101" s="45">
        <f>'6 мес'!AW101+'3 кварт'!AW101</f>
        <v>81</v>
      </c>
      <c r="AX101" s="45">
        <f>'6 мес'!AX101+'3 кварт'!AX101</f>
        <v>63.183999999999997</v>
      </c>
      <c r="AY101" s="45">
        <f>'6 мес'!AY101+'3 кварт'!AY101</f>
        <v>6</v>
      </c>
      <c r="AZ101" s="45">
        <f>'6 мес'!AZ101+'3 кварт'!AZ101</f>
        <v>3.7889999999999997</v>
      </c>
      <c r="BA101" s="45">
        <f>'6 мес'!BA101+'3 кварт'!BA101</f>
        <v>0</v>
      </c>
      <c r="BB101" s="45">
        <f>'6 мес'!BB101+'3 кварт'!BB101</f>
        <v>0</v>
      </c>
      <c r="BC101" s="45">
        <f>'6 мес'!BC101+'3 кварт'!BC101</f>
        <v>0</v>
      </c>
      <c r="BD101" s="45">
        <f>'6 мес'!BD101+'3 кварт'!BD101</f>
        <v>0</v>
      </c>
      <c r="BE101" s="45">
        <f>'6 мес'!BE101+'3 кварт'!BE101</f>
        <v>20.032000000000004</v>
      </c>
      <c r="BF101" s="48">
        <f t="shared" si="7"/>
        <v>324.37799999999993</v>
      </c>
      <c r="BG101" s="85"/>
      <c r="BH101" s="17" t="e">
        <f t="shared" si="10"/>
        <v>#DIV/0!</v>
      </c>
      <c r="BI101" s="71" t="s">
        <v>82</v>
      </c>
      <c r="BJ101" s="16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</row>
    <row r="102" spans="1:88" s="18" customFormat="1" ht="20.25" customHeight="1">
      <c r="A102" s="13">
        <v>19</v>
      </c>
      <c r="B102" s="30" t="s">
        <v>129</v>
      </c>
      <c r="C102" s="45">
        <f>'6 мес'!C102+'3 кварт'!C102</f>
        <v>0</v>
      </c>
      <c r="D102" s="45">
        <f>'6 мес'!D102+'3 кварт'!D102</f>
        <v>0</v>
      </c>
      <c r="E102" s="45">
        <f>'6 мес'!E102+'3 кварт'!E102</f>
        <v>0</v>
      </c>
      <c r="F102" s="45">
        <f>'6 мес'!F102+'3 кварт'!F102</f>
        <v>0</v>
      </c>
      <c r="G102" s="45">
        <f>'6 мес'!G102+'3 кварт'!G102</f>
        <v>0</v>
      </c>
      <c r="H102" s="45">
        <f>'6 мес'!H102+'3 кварт'!H102</f>
        <v>0</v>
      </c>
      <c r="I102" s="45">
        <f>'6 мес'!I102+'3 кварт'!I102</f>
        <v>0</v>
      </c>
      <c r="J102" s="45">
        <f>'6 мес'!J102+'3 кварт'!J102</f>
        <v>0</v>
      </c>
      <c r="K102" s="45">
        <f>'6 мес'!K102+'3 кварт'!K102</f>
        <v>0</v>
      </c>
      <c r="L102" s="45">
        <f>'6 мес'!L102+'3 кварт'!L102</f>
        <v>0</v>
      </c>
      <c r="M102" s="45">
        <f>'6 мес'!M102+'3 кварт'!M102</f>
        <v>0</v>
      </c>
      <c r="N102" s="45">
        <f>'6 мес'!N102+'3 кварт'!N102</f>
        <v>0</v>
      </c>
      <c r="O102" s="45">
        <f>'6 мес'!O102+'3 кварт'!O102</f>
        <v>0</v>
      </c>
      <c r="P102" s="45">
        <f>'6 мес'!P102+'3 кварт'!P102</f>
        <v>0</v>
      </c>
      <c r="Q102" s="45">
        <f>'6 мес'!Q102+'3 кварт'!Q102</f>
        <v>59.2</v>
      </c>
      <c r="R102" s="45">
        <f>'6 мес'!R102+'3 кварт'!R102</f>
        <v>83.245999999999995</v>
      </c>
      <c r="S102" s="45">
        <f>'6 мес'!S102+'3 кварт'!S102</f>
        <v>14</v>
      </c>
      <c r="T102" s="45">
        <f>'6 мес'!T102+'3 кварт'!T102</f>
        <v>12.763</v>
      </c>
      <c r="U102" s="45">
        <f>'6 мес'!U102+'3 кварт'!U102</f>
        <v>1</v>
      </c>
      <c r="V102" s="45">
        <f>'6 мес'!V102+'3 кварт'!V102</f>
        <v>33.222000000000001</v>
      </c>
      <c r="W102" s="45">
        <f>'6 мес'!W102+'3 кварт'!W102</f>
        <v>7</v>
      </c>
      <c r="X102" s="45">
        <f>'6 мес'!X102+'3 кварт'!X102</f>
        <v>9.802999999999999</v>
      </c>
      <c r="Y102" s="45">
        <f>'6 мес'!Y102+'3 кварт'!Y102</f>
        <v>4.8</v>
      </c>
      <c r="Z102" s="45">
        <f>'6 мес'!Z102+'3 кварт'!Z102</f>
        <v>5.3570000000000002</v>
      </c>
      <c r="AA102" s="45">
        <f>'6 мес'!AA102+'3 кварт'!AA102</f>
        <v>0</v>
      </c>
      <c r="AB102" s="45">
        <f>'6 мес'!AB102+'3 кварт'!AB102</f>
        <v>0</v>
      </c>
      <c r="AC102" s="45">
        <f>'6 мес'!AC102+'3 кварт'!AC102</f>
        <v>0</v>
      </c>
      <c r="AD102" s="45">
        <f>'6 мес'!AD102+'3 кварт'!AD102</f>
        <v>0</v>
      </c>
      <c r="AE102" s="45">
        <f>'6 мес'!AE102+'3 кварт'!AE102</f>
        <v>2</v>
      </c>
      <c r="AF102" s="45">
        <f>'6 мес'!AF102+'3 кварт'!AF102</f>
        <v>40.019999999999996</v>
      </c>
      <c r="AG102" s="45">
        <f>'6 мес'!AG102+'3 кварт'!AG102</f>
        <v>1</v>
      </c>
      <c r="AH102" s="45">
        <f>'6 мес'!AH102+'3 кварт'!AH102</f>
        <v>2.1139999999999999</v>
      </c>
      <c r="AI102" s="45">
        <f>'6 мес'!AI102+'3 кварт'!AI102</f>
        <v>0</v>
      </c>
      <c r="AJ102" s="45">
        <f>'6 мес'!AJ102+'3 кварт'!AJ102</f>
        <v>0</v>
      </c>
      <c r="AK102" s="45">
        <f>'6 мес'!AK102+'3 кварт'!AK102</f>
        <v>3.5</v>
      </c>
      <c r="AL102" s="45">
        <f>'6 мес'!AL102+'3 кварт'!AL102</f>
        <v>5.1880000000000006</v>
      </c>
      <c r="AM102" s="45">
        <f>'6 мес'!AM102+'3 кварт'!AM102</f>
        <v>9</v>
      </c>
      <c r="AN102" s="45">
        <f>'6 мес'!AN102+'3 кварт'!AN102</f>
        <v>13.222</v>
      </c>
      <c r="AO102" s="45">
        <f>'6 мес'!AO102+'3 кварт'!AO102</f>
        <v>2</v>
      </c>
      <c r="AP102" s="45">
        <f>'6 мес'!AP102+'3 кварт'!AP102</f>
        <v>9.1869999999999994</v>
      </c>
      <c r="AQ102" s="45">
        <f>'6 мес'!AQ102+'3 кварт'!AQ102</f>
        <v>37</v>
      </c>
      <c r="AR102" s="45">
        <f>'6 мес'!AR102+'3 кварт'!AR102</f>
        <v>32.94</v>
      </c>
      <c r="AS102" s="45">
        <f>'6 мес'!AS102+'3 кварт'!AS102</f>
        <v>0</v>
      </c>
      <c r="AT102" s="45">
        <f>'6 мес'!AT102+'3 кварт'!AT102</f>
        <v>0</v>
      </c>
      <c r="AU102" s="45">
        <f>'6 мес'!AU102+'3 кварт'!AU102</f>
        <v>0</v>
      </c>
      <c r="AV102" s="45">
        <f>'6 мес'!AV102+'3 кварт'!AV102</f>
        <v>0</v>
      </c>
      <c r="AW102" s="45">
        <f>'6 мес'!AW102+'3 кварт'!AW102</f>
        <v>33</v>
      </c>
      <c r="AX102" s="45">
        <f>'6 мес'!AX102+'3 кварт'!AX102</f>
        <v>26.173999999999999</v>
      </c>
      <c r="AY102" s="45">
        <f>'6 мес'!AY102+'3 кварт'!AY102</f>
        <v>11</v>
      </c>
      <c r="AZ102" s="45">
        <f>'6 мес'!AZ102+'3 кварт'!AZ102</f>
        <v>9.2240000000000002</v>
      </c>
      <c r="BA102" s="45">
        <f>'6 мес'!BA102+'3 кварт'!BA102</f>
        <v>0</v>
      </c>
      <c r="BB102" s="45">
        <f>'6 мес'!BB102+'3 кварт'!BB102</f>
        <v>0</v>
      </c>
      <c r="BC102" s="45">
        <f>'6 мес'!BC102+'3 кварт'!BC102</f>
        <v>0</v>
      </c>
      <c r="BD102" s="45">
        <f>'6 мес'!BD102+'3 кварт'!BD102</f>
        <v>0</v>
      </c>
      <c r="BE102" s="45">
        <f>'6 мес'!BE102+'3 кварт'!BE102</f>
        <v>18.084</v>
      </c>
      <c r="BF102" s="48">
        <f t="shared" si="7"/>
        <v>300.54399999999998</v>
      </c>
      <c r="BG102" s="85"/>
      <c r="BH102" s="17" t="e">
        <f t="shared" si="10"/>
        <v>#DIV/0!</v>
      </c>
      <c r="BI102" s="71" t="s">
        <v>83</v>
      </c>
      <c r="BJ102" s="16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</row>
    <row r="103" spans="1:88" s="18" customFormat="1" ht="20.25" customHeight="1">
      <c r="A103" s="13">
        <v>20</v>
      </c>
      <c r="B103" s="30" t="s">
        <v>130</v>
      </c>
      <c r="C103" s="45">
        <f>'6 мес'!C103+'3 кварт'!C103</f>
        <v>2</v>
      </c>
      <c r="D103" s="45">
        <f>'6 мес'!D103+'3 кварт'!D103</f>
        <v>1.079</v>
      </c>
      <c r="E103" s="45">
        <f>'6 мес'!E103+'3 кварт'!E103</f>
        <v>60.6</v>
      </c>
      <c r="F103" s="45">
        <f>'6 мес'!F103+'3 кварт'!F103</f>
        <v>15.238</v>
      </c>
      <c r="G103" s="45">
        <f>'6 мес'!G103+'3 кварт'!G103</f>
        <v>0</v>
      </c>
      <c r="H103" s="45">
        <f>'6 мес'!H103+'3 кварт'!H103</f>
        <v>0</v>
      </c>
      <c r="I103" s="45">
        <f>'6 мес'!I103+'3 кварт'!I103</f>
        <v>0</v>
      </c>
      <c r="J103" s="45">
        <f>'6 мес'!J103+'3 кварт'!J103</f>
        <v>0</v>
      </c>
      <c r="K103" s="45">
        <f>'6 мес'!K103+'3 кварт'!K103</f>
        <v>0</v>
      </c>
      <c r="L103" s="45">
        <f>'6 мес'!L103+'3 кварт'!L103</f>
        <v>0</v>
      </c>
      <c r="M103" s="45">
        <f>'6 мес'!M103+'3 кварт'!M103</f>
        <v>0</v>
      </c>
      <c r="N103" s="45">
        <f>'6 мес'!N103+'3 кварт'!N103</f>
        <v>0</v>
      </c>
      <c r="O103" s="45">
        <f>'6 мес'!O103+'3 кварт'!O103</f>
        <v>0</v>
      </c>
      <c r="P103" s="45">
        <f>'6 мес'!P103+'3 кварт'!P103</f>
        <v>0</v>
      </c>
      <c r="Q103" s="45">
        <f>'6 мес'!Q103+'3 кварт'!Q103</f>
        <v>0</v>
      </c>
      <c r="R103" s="45">
        <f>'6 мес'!R103+'3 кварт'!R103</f>
        <v>0</v>
      </c>
      <c r="S103" s="45">
        <f>'6 мес'!S103+'3 кварт'!S103</f>
        <v>0</v>
      </c>
      <c r="T103" s="45">
        <f>'6 мес'!T103+'3 кварт'!T103</f>
        <v>0</v>
      </c>
      <c r="U103" s="45">
        <f>'6 мес'!U103+'3 кварт'!U103</f>
        <v>1</v>
      </c>
      <c r="V103" s="45">
        <f>'6 мес'!V103+'3 кварт'!V103</f>
        <v>33.465000000000003</v>
      </c>
      <c r="W103" s="45">
        <f>'6 мес'!W103+'3 кварт'!W103</f>
        <v>3</v>
      </c>
      <c r="X103" s="45">
        <f>'6 мес'!X103+'3 кварт'!X103</f>
        <v>6.7460000000000004</v>
      </c>
      <c r="Y103" s="45">
        <f>'6 мес'!Y103+'3 кварт'!Y103</f>
        <v>0</v>
      </c>
      <c r="Z103" s="45">
        <f>'6 мес'!Z103+'3 кварт'!Z103</f>
        <v>0</v>
      </c>
      <c r="AA103" s="45">
        <f>'6 мес'!AA103+'3 кварт'!AA103</f>
        <v>0</v>
      </c>
      <c r="AB103" s="45">
        <f>'6 мес'!AB103+'3 кварт'!AB103</f>
        <v>0</v>
      </c>
      <c r="AC103" s="45">
        <f>'6 мес'!AC103+'3 кварт'!AC103</f>
        <v>0</v>
      </c>
      <c r="AD103" s="45">
        <f>'6 мес'!AD103+'3 кварт'!AD103</f>
        <v>0</v>
      </c>
      <c r="AE103" s="45">
        <f>'6 мес'!AE103+'3 кварт'!AE103</f>
        <v>2</v>
      </c>
      <c r="AF103" s="45">
        <f>'6 мес'!AF103+'3 кварт'!AF103</f>
        <v>29.317</v>
      </c>
      <c r="AG103" s="45">
        <f>'6 мес'!AG103+'3 кварт'!AG103</f>
        <v>0</v>
      </c>
      <c r="AH103" s="45">
        <f>'6 мес'!AH103+'3 кварт'!AH103</f>
        <v>0</v>
      </c>
      <c r="AI103" s="45">
        <f>'6 мес'!AI103+'3 кварт'!AI103</f>
        <v>0</v>
      </c>
      <c r="AJ103" s="45">
        <f>'6 мес'!AJ103+'3 кварт'!AJ103</f>
        <v>0</v>
      </c>
      <c r="AK103" s="45">
        <f>'6 мес'!AK103+'3 кварт'!AK103</f>
        <v>2</v>
      </c>
      <c r="AL103" s="45">
        <f>'6 мес'!AL103+'3 кварт'!AL103</f>
        <v>2.95</v>
      </c>
      <c r="AM103" s="45">
        <f>'6 мес'!AM103+'3 кварт'!AM103</f>
        <v>0</v>
      </c>
      <c r="AN103" s="45">
        <f>'6 мес'!AN103+'3 кварт'!AN103</f>
        <v>0</v>
      </c>
      <c r="AO103" s="45">
        <f>'6 мес'!AO103+'3 кварт'!AO103</f>
        <v>1</v>
      </c>
      <c r="AP103" s="45">
        <f>'6 мес'!AP103+'3 кварт'!AP103</f>
        <v>2.86</v>
      </c>
      <c r="AQ103" s="45">
        <f>'6 мес'!AQ103+'3 кварт'!AQ103</f>
        <v>14</v>
      </c>
      <c r="AR103" s="45">
        <f>'6 мес'!AR103+'3 кварт'!AR103</f>
        <v>17.058</v>
      </c>
      <c r="AS103" s="45">
        <f>'6 мес'!AS103+'3 кварт'!AS103</f>
        <v>0</v>
      </c>
      <c r="AT103" s="45">
        <f>'6 мес'!AT103+'3 кварт'!AT103</f>
        <v>0</v>
      </c>
      <c r="AU103" s="45">
        <f>'6 мес'!AU103+'3 кварт'!AU103</f>
        <v>0</v>
      </c>
      <c r="AV103" s="45">
        <f>'6 мес'!AV103+'3 кварт'!AV103</f>
        <v>0</v>
      </c>
      <c r="AW103" s="45">
        <f>'6 мес'!AW103+'3 кварт'!AW103</f>
        <v>0</v>
      </c>
      <c r="AX103" s="45">
        <f>'6 мес'!AX103+'3 кварт'!AX103</f>
        <v>0</v>
      </c>
      <c r="AY103" s="45">
        <f>'6 мес'!AY103+'3 кварт'!AY103</f>
        <v>3</v>
      </c>
      <c r="AZ103" s="45">
        <f>'6 мес'!AZ103+'3 кварт'!AZ103</f>
        <v>1.891</v>
      </c>
      <c r="BA103" s="45">
        <f>'6 мес'!BA103+'3 кварт'!BA103</f>
        <v>0</v>
      </c>
      <c r="BB103" s="45">
        <f>'6 мес'!BB103+'3 кварт'!BB103</f>
        <v>0</v>
      </c>
      <c r="BC103" s="45">
        <f>'6 мес'!BC103+'3 кварт'!BC103</f>
        <v>0</v>
      </c>
      <c r="BD103" s="45">
        <f>'6 мес'!BD103+'3 кварт'!BD103</f>
        <v>0</v>
      </c>
      <c r="BE103" s="45">
        <f>'6 мес'!BE103+'3 кварт'!BE103</f>
        <v>0.47399999999999998</v>
      </c>
      <c r="BF103" s="48">
        <f t="shared" si="7"/>
        <v>111.078</v>
      </c>
      <c r="BG103" s="85"/>
      <c r="BH103" s="17" t="e">
        <f t="shared" si="10"/>
        <v>#DIV/0!</v>
      </c>
      <c r="BI103" s="71" t="s">
        <v>88</v>
      </c>
      <c r="BJ103" s="16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</row>
    <row r="104" spans="1:88" s="18" customFormat="1" ht="20.25" customHeight="1">
      <c r="A104" s="13">
        <v>21</v>
      </c>
      <c r="B104" s="30" t="s">
        <v>131</v>
      </c>
      <c r="C104" s="45">
        <f>'6 мес'!C104+'3 кварт'!C104</f>
        <v>10</v>
      </c>
      <c r="D104" s="45">
        <f>'6 мес'!D104+'3 кварт'!D104</f>
        <v>3.5720000000000001</v>
      </c>
      <c r="E104" s="45">
        <f>'6 мес'!E104+'3 кварт'!E104</f>
        <v>127.4</v>
      </c>
      <c r="F104" s="45">
        <f>'6 мес'!F104+'3 кварт'!F104</f>
        <v>32.055</v>
      </c>
      <c r="G104" s="45">
        <f>'6 мес'!G104+'3 кварт'!G104</f>
        <v>0</v>
      </c>
      <c r="H104" s="45">
        <f>'6 мес'!H104+'3 кварт'!H104</f>
        <v>0</v>
      </c>
      <c r="I104" s="45">
        <f>'6 мес'!I104+'3 кварт'!I104</f>
        <v>1</v>
      </c>
      <c r="J104" s="45">
        <f>'6 мес'!J104+'3 кварт'!J104</f>
        <v>281.72800000000001</v>
      </c>
      <c r="K104" s="45">
        <f>'6 мес'!K104+'3 кварт'!K104</f>
        <v>0</v>
      </c>
      <c r="L104" s="45">
        <f>'6 мес'!L104+'3 кварт'!L104</f>
        <v>0</v>
      </c>
      <c r="M104" s="45">
        <f>'6 мес'!M104+'3 кварт'!M104</f>
        <v>0</v>
      </c>
      <c r="N104" s="45">
        <f>'6 мес'!N104+'3 кварт'!N104</f>
        <v>0</v>
      </c>
      <c r="O104" s="45">
        <f>'6 мес'!O104+'3 кварт'!O104</f>
        <v>0</v>
      </c>
      <c r="P104" s="45">
        <f>'6 мес'!P104+'3 кварт'!P104</f>
        <v>0</v>
      </c>
      <c r="Q104" s="45">
        <f>'6 мес'!Q104+'3 кварт'!Q104</f>
        <v>0</v>
      </c>
      <c r="R104" s="45">
        <f>'6 мес'!R104+'3 кварт'!R104</f>
        <v>0</v>
      </c>
      <c r="S104" s="45">
        <f>'6 мес'!S104+'3 кварт'!S104</f>
        <v>12</v>
      </c>
      <c r="T104" s="45">
        <f>'6 мес'!T104+'3 кварт'!T104</f>
        <v>8.0549999999999997</v>
      </c>
      <c r="U104" s="45">
        <f>'6 мес'!U104+'3 кварт'!U104</f>
        <v>0</v>
      </c>
      <c r="V104" s="45">
        <f>'6 мес'!V104+'3 кварт'!V104</f>
        <v>0</v>
      </c>
      <c r="W104" s="45">
        <f>'6 мес'!W104+'3 кварт'!W104</f>
        <v>11</v>
      </c>
      <c r="X104" s="45">
        <f>'6 мес'!X104+'3 кварт'!X104</f>
        <v>1.3039999999999998</v>
      </c>
      <c r="Y104" s="45">
        <f>'6 мес'!Y104+'3 кварт'!Y104</f>
        <v>0</v>
      </c>
      <c r="Z104" s="45">
        <f>'6 мес'!Z104+'3 кварт'!Z104</f>
        <v>0</v>
      </c>
      <c r="AA104" s="45">
        <f>'6 мес'!AA104+'3 кварт'!AA104</f>
        <v>3.5</v>
      </c>
      <c r="AB104" s="45">
        <f>'6 мес'!AB104+'3 кварт'!AB104</f>
        <v>1.379</v>
      </c>
      <c r="AC104" s="45">
        <f>'6 мес'!AC104+'3 кварт'!AC104</f>
        <v>0</v>
      </c>
      <c r="AD104" s="45">
        <f>'6 мес'!AD104+'3 кварт'!AD104</f>
        <v>0</v>
      </c>
      <c r="AE104" s="45">
        <f>'6 мес'!AE104+'3 кварт'!AE104</f>
        <v>2</v>
      </c>
      <c r="AF104" s="45">
        <f>'6 мес'!AF104+'3 кварт'!AF104</f>
        <v>38.572000000000003</v>
      </c>
      <c r="AG104" s="45">
        <f>'6 мес'!AG104+'3 кварт'!AG104</f>
        <v>1.5</v>
      </c>
      <c r="AH104" s="45">
        <f>'6 мес'!AH104+'3 кварт'!AH104</f>
        <v>4.984</v>
      </c>
      <c r="AI104" s="45">
        <f>'6 мес'!AI104+'3 кварт'!AI104</f>
        <v>2</v>
      </c>
      <c r="AJ104" s="45">
        <f>'6 мес'!AJ104+'3 кварт'!AJ104</f>
        <v>6.1349999999999998</v>
      </c>
      <c r="AK104" s="45">
        <f>'6 мес'!AK104+'3 кварт'!AK104</f>
        <v>0</v>
      </c>
      <c r="AL104" s="45">
        <f>'6 мес'!AL104+'3 кварт'!AL104</f>
        <v>0</v>
      </c>
      <c r="AM104" s="45">
        <f>'6 мес'!AM104+'3 кварт'!AM104</f>
        <v>0</v>
      </c>
      <c r="AN104" s="45">
        <f>'6 мес'!AN104+'3 кварт'!AN104</f>
        <v>0</v>
      </c>
      <c r="AO104" s="45">
        <f>'6 мес'!AO104+'3 кварт'!AO104</f>
        <v>0</v>
      </c>
      <c r="AP104" s="45">
        <f>'6 мес'!AP104+'3 кварт'!AP104</f>
        <v>0</v>
      </c>
      <c r="AQ104" s="45">
        <f>'6 мес'!AQ104+'3 кварт'!AQ104</f>
        <v>22</v>
      </c>
      <c r="AR104" s="45">
        <f>'6 мес'!AR104+'3 кварт'!AR104</f>
        <v>27.479000000000003</v>
      </c>
      <c r="AS104" s="45">
        <f>'6 мес'!AS104+'3 кварт'!AS104</f>
        <v>0</v>
      </c>
      <c r="AT104" s="45">
        <f>'6 мес'!AT104+'3 кварт'!AT104</f>
        <v>0</v>
      </c>
      <c r="AU104" s="45">
        <f>'6 мес'!AU104+'3 кварт'!AU104</f>
        <v>44.1</v>
      </c>
      <c r="AV104" s="45">
        <f>'6 мес'!AV104+'3 кварт'!AV104</f>
        <v>5.2060000000000004</v>
      </c>
      <c r="AW104" s="45">
        <f>'6 мес'!AW104+'3 кварт'!AW104</f>
        <v>123</v>
      </c>
      <c r="AX104" s="45">
        <f>'6 мес'!AX104+'3 кварт'!AX104</f>
        <v>94.117999999999995</v>
      </c>
      <c r="AY104" s="45">
        <f>'6 мес'!AY104+'3 кварт'!AY104</f>
        <v>3</v>
      </c>
      <c r="AZ104" s="45">
        <f>'6 мес'!AZ104+'3 кварт'!AZ104</f>
        <v>1.895</v>
      </c>
      <c r="BA104" s="45">
        <f>'6 мес'!BA104+'3 кварт'!BA104</f>
        <v>0</v>
      </c>
      <c r="BB104" s="45">
        <f>'6 мес'!BB104+'3 кварт'!BB104</f>
        <v>0</v>
      </c>
      <c r="BC104" s="45">
        <f>'6 мес'!BC104+'3 кварт'!BC104</f>
        <v>0</v>
      </c>
      <c r="BD104" s="45">
        <f>'6 мес'!BD104+'3 кварт'!BD104</f>
        <v>0</v>
      </c>
      <c r="BE104" s="45">
        <f>'6 мес'!BE104+'3 кварт'!BE104</f>
        <v>20.032999999999998</v>
      </c>
      <c r="BF104" s="48">
        <f t="shared" si="7"/>
        <v>526.51499999999999</v>
      </c>
      <c r="BG104" s="85"/>
      <c r="BH104" s="17" t="e">
        <f t="shared" si="10"/>
        <v>#DIV/0!</v>
      </c>
      <c r="BI104" s="71" t="s">
        <v>67</v>
      </c>
      <c r="BJ104" s="16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</row>
    <row r="105" spans="1:88" s="18" customFormat="1" ht="20.25" customHeight="1">
      <c r="A105" s="13">
        <v>22</v>
      </c>
      <c r="B105" s="30" t="s">
        <v>132</v>
      </c>
      <c r="C105" s="45">
        <f>'6 мес'!C105+'3 кварт'!C105</f>
        <v>1</v>
      </c>
      <c r="D105" s="45">
        <f>'6 мес'!D105+'3 кварт'!D105</f>
        <v>1.2689999999999999</v>
      </c>
      <c r="E105" s="45">
        <f>'6 мес'!E105+'3 кварт'!E105</f>
        <v>126</v>
      </c>
      <c r="F105" s="45">
        <f>'6 мес'!F105+'3 кварт'!F105</f>
        <v>31.498000000000001</v>
      </c>
      <c r="G105" s="45">
        <f>'6 мес'!G105+'3 кварт'!G105</f>
        <v>0</v>
      </c>
      <c r="H105" s="45">
        <f>'6 мес'!H105+'3 кварт'!H105</f>
        <v>0</v>
      </c>
      <c r="I105" s="45">
        <v>1</v>
      </c>
      <c r="J105" s="45">
        <f>'6 мес'!J105+'3 кварт'!J105</f>
        <v>203.577</v>
      </c>
      <c r="K105" s="45">
        <f>'6 мес'!K105+'3 кварт'!K105</f>
        <v>0</v>
      </c>
      <c r="L105" s="45">
        <f>'6 мес'!L105+'3 кварт'!L105</f>
        <v>0</v>
      </c>
      <c r="M105" s="45">
        <f>'6 мес'!M105+'3 кварт'!M105</f>
        <v>0</v>
      </c>
      <c r="N105" s="45">
        <f>'6 мес'!N105+'3 кварт'!N105</f>
        <v>0</v>
      </c>
      <c r="O105" s="45">
        <f>'6 мес'!O105+'3 кварт'!O105</f>
        <v>0</v>
      </c>
      <c r="P105" s="45">
        <f>'6 мес'!P105+'3 кварт'!P105</f>
        <v>0</v>
      </c>
      <c r="Q105" s="45">
        <f>'6 мес'!Q105+'3 кварт'!Q105</f>
        <v>0</v>
      </c>
      <c r="R105" s="45">
        <f>'6 мес'!R105+'3 кварт'!R105</f>
        <v>0</v>
      </c>
      <c r="S105" s="45">
        <f>'6 мес'!S105+'3 кварт'!S105</f>
        <v>6</v>
      </c>
      <c r="T105" s="45">
        <f>'6 мес'!T105+'3 кварт'!T105</f>
        <v>3.8609999999999998</v>
      </c>
      <c r="U105" s="45">
        <f>'6 мес'!U105+'3 кварт'!U105</f>
        <v>0</v>
      </c>
      <c r="V105" s="45">
        <f>'6 мес'!V105+'3 кварт'!V105</f>
        <v>0</v>
      </c>
      <c r="W105" s="45">
        <f>'6 мес'!W105+'3 кварт'!W105</f>
        <v>21</v>
      </c>
      <c r="X105" s="45">
        <f>'6 мес'!X105+'3 кварт'!X105</f>
        <v>8.2959999999999994</v>
      </c>
      <c r="Y105" s="45">
        <f>'6 мес'!Y105+'3 кварт'!Y105</f>
        <v>1.8</v>
      </c>
      <c r="Z105" s="45">
        <f>'6 мес'!Z105+'3 кварт'!Z105</f>
        <v>1.091</v>
      </c>
      <c r="AA105" s="45">
        <f>'6 мес'!AA105+'3 кварт'!AA105</f>
        <v>0</v>
      </c>
      <c r="AB105" s="45">
        <f>'6 мес'!AB105+'3 кварт'!AB105</f>
        <v>0</v>
      </c>
      <c r="AC105" s="45">
        <f>'6 мес'!AC105+'3 кварт'!AC105</f>
        <v>0</v>
      </c>
      <c r="AD105" s="45">
        <f>'6 мес'!AD105+'3 кварт'!AD105</f>
        <v>0</v>
      </c>
      <c r="AE105" s="45">
        <f>'6 мес'!AE105+'3 кварт'!AE105</f>
        <v>2</v>
      </c>
      <c r="AF105" s="45">
        <f>'6 мес'!AF105+'3 кварт'!AF105</f>
        <v>32.400999999999996</v>
      </c>
      <c r="AG105" s="45">
        <f>'6 мес'!AG105+'3 кварт'!AG105</f>
        <v>0</v>
      </c>
      <c r="AH105" s="45">
        <f>'6 мес'!AH105+'3 кварт'!AH105</f>
        <v>0</v>
      </c>
      <c r="AI105" s="45">
        <f>'6 мес'!AI105+'3 кварт'!AI105</f>
        <v>0</v>
      </c>
      <c r="AJ105" s="45">
        <f>'6 мес'!AJ105+'3 кварт'!AJ105</f>
        <v>0</v>
      </c>
      <c r="AK105" s="45">
        <f>'6 мес'!AK105+'3 кварт'!AK105</f>
        <v>0</v>
      </c>
      <c r="AL105" s="45">
        <f>'6 мес'!AL105+'3 кварт'!AL105</f>
        <v>0</v>
      </c>
      <c r="AM105" s="45">
        <f>'6 мес'!AM105+'3 кварт'!AM105</f>
        <v>4</v>
      </c>
      <c r="AN105" s="45">
        <f>'6 мес'!AN105+'3 кварт'!AN105</f>
        <v>15.714</v>
      </c>
      <c r="AO105" s="45">
        <f>'6 мес'!AO105+'3 кварт'!AO105</f>
        <v>0</v>
      </c>
      <c r="AP105" s="45">
        <f>'6 мес'!AP105+'3 кварт'!AP105</f>
        <v>0</v>
      </c>
      <c r="AQ105" s="45">
        <f>'6 мес'!AQ105+'3 кварт'!AQ105</f>
        <v>19</v>
      </c>
      <c r="AR105" s="45">
        <f>'6 мес'!AR105+'3 кварт'!AR105</f>
        <v>22.582000000000001</v>
      </c>
      <c r="AS105" s="45">
        <f>'6 мес'!AS105+'3 кварт'!AS105</f>
        <v>0</v>
      </c>
      <c r="AT105" s="45">
        <f>'6 мес'!AT105+'3 кварт'!AT105</f>
        <v>0</v>
      </c>
      <c r="AU105" s="45">
        <f>'6 мес'!AU105+'3 кварт'!AU105</f>
        <v>0</v>
      </c>
      <c r="AV105" s="45">
        <f>'6 мес'!AV105+'3 кварт'!AV105</f>
        <v>0</v>
      </c>
      <c r="AW105" s="45">
        <f>'6 мес'!AW105+'3 кварт'!AW105</f>
        <v>6</v>
      </c>
      <c r="AX105" s="45">
        <f>'6 мес'!AX105+'3 кварт'!AX105</f>
        <v>3.74</v>
      </c>
      <c r="AY105" s="45">
        <f>'6 мес'!AY105+'3 кварт'!AY105</f>
        <v>6</v>
      </c>
      <c r="AZ105" s="45">
        <f>'6 мес'!AZ105+'3 кварт'!AZ105</f>
        <v>8.34</v>
      </c>
      <c r="BA105" s="45">
        <f>'6 мес'!BA105+'3 кварт'!BA105</f>
        <v>0</v>
      </c>
      <c r="BB105" s="45">
        <f>'6 мес'!BB105+'3 кварт'!BB105</f>
        <v>0</v>
      </c>
      <c r="BC105" s="45">
        <f>'6 мес'!BC105+'3 кварт'!BC105</f>
        <v>0</v>
      </c>
      <c r="BD105" s="45">
        <f>'6 мес'!BD105+'3 кварт'!BD105</f>
        <v>0</v>
      </c>
      <c r="BE105" s="45">
        <f>'6 мес'!BE105+'3 кварт'!BE105</f>
        <v>5.9580000000000002</v>
      </c>
      <c r="BF105" s="48">
        <f t="shared" si="7"/>
        <v>338.327</v>
      </c>
      <c r="BG105" s="85"/>
      <c r="BH105" s="17" t="e">
        <f t="shared" si="10"/>
        <v>#DIV/0!</v>
      </c>
      <c r="BI105" s="71" t="s">
        <v>84</v>
      </c>
      <c r="BJ105" s="16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</row>
    <row r="106" spans="1:88" s="18" customFormat="1" ht="20.25" customHeight="1">
      <c r="A106" s="13">
        <v>23</v>
      </c>
      <c r="B106" s="30" t="s">
        <v>52</v>
      </c>
      <c r="C106" s="45">
        <f>'6 мес'!C106+'3 кварт'!C106</f>
        <v>0</v>
      </c>
      <c r="D106" s="45">
        <f>'6 мес'!D106+'3 кварт'!D106</f>
        <v>0</v>
      </c>
      <c r="E106" s="45">
        <f>'6 мес'!E106+'3 кварт'!E106</f>
        <v>0</v>
      </c>
      <c r="F106" s="45">
        <f>'6 мес'!F106+'3 кварт'!F106</f>
        <v>0</v>
      </c>
      <c r="G106" s="45">
        <f>'6 мес'!G106+'3 кварт'!G106</f>
        <v>0</v>
      </c>
      <c r="H106" s="45">
        <f>'6 мес'!H106+'3 кварт'!H106</f>
        <v>0</v>
      </c>
      <c r="I106" s="45">
        <f>'6 мес'!I106+'3 кварт'!I106</f>
        <v>0</v>
      </c>
      <c r="J106" s="45">
        <f>'6 мес'!J106+'3 кварт'!J106</f>
        <v>0</v>
      </c>
      <c r="K106" s="45">
        <f>'6 мес'!K106+'3 кварт'!K106</f>
        <v>0</v>
      </c>
      <c r="L106" s="45">
        <f>'6 мес'!L106+'3 кварт'!L106</f>
        <v>0</v>
      </c>
      <c r="M106" s="45">
        <f>'6 мес'!M106+'3 кварт'!M106</f>
        <v>0</v>
      </c>
      <c r="N106" s="45">
        <f>'6 мес'!N106+'3 кварт'!N106</f>
        <v>0</v>
      </c>
      <c r="O106" s="45">
        <f>'6 мес'!O106+'3 кварт'!O106</f>
        <v>0</v>
      </c>
      <c r="P106" s="45">
        <f>'6 мес'!P106+'3 кварт'!P106</f>
        <v>0</v>
      </c>
      <c r="Q106" s="45">
        <f>'6 мес'!Q106+'3 кварт'!Q106</f>
        <v>0</v>
      </c>
      <c r="R106" s="45">
        <f>'6 мес'!R106+'3 кварт'!R106</f>
        <v>0</v>
      </c>
      <c r="S106" s="45">
        <f>'6 мес'!S106+'3 кварт'!S106</f>
        <v>2</v>
      </c>
      <c r="T106" s="45">
        <f>'6 мес'!T106+'3 кварт'!T106</f>
        <v>0.96700000000000008</v>
      </c>
      <c r="U106" s="45">
        <f>'6 мес'!U106+'3 кварт'!U106</f>
        <v>1</v>
      </c>
      <c r="V106" s="45">
        <f>'6 мес'!V106+'3 кварт'!V106</f>
        <v>34.69</v>
      </c>
      <c r="W106" s="45">
        <f>'6 мес'!W106+'3 кварт'!W106</f>
        <v>2</v>
      </c>
      <c r="X106" s="45">
        <f>'6 мес'!X106+'3 кварт'!X106</f>
        <v>4.7889999999999997</v>
      </c>
      <c r="Y106" s="45">
        <f>'6 мес'!Y106+'3 кварт'!Y106</f>
        <v>0</v>
      </c>
      <c r="Z106" s="45">
        <f>'6 мес'!Z106+'3 кварт'!Z106</f>
        <v>0</v>
      </c>
      <c r="AA106" s="45">
        <f>'6 мес'!AA106+'3 кварт'!AA106</f>
        <v>0</v>
      </c>
      <c r="AB106" s="45">
        <f>'6 мес'!AB106+'3 кварт'!AB106</f>
        <v>0</v>
      </c>
      <c r="AC106" s="45">
        <f>'6 мес'!AC106+'3 кварт'!AC106</f>
        <v>0</v>
      </c>
      <c r="AD106" s="45">
        <f>'6 мес'!AD106+'3 кварт'!AD106</f>
        <v>0</v>
      </c>
      <c r="AE106" s="45">
        <f>'6 мес'!AE106+'3 кварт'!AE106</f>
        <v>2</v>
      </c>
      <c r="AF106" s="45">
        <f>'6 мес'!AF106+'3 кварт'!AF106</f>
        <v>35.719000000000001</v>
      </c>
      <c r="AG106" s="45">
        <f>'6 мес'!AG106+'3 кварт'!AG106</f>
        <v>0</v>
      </c>
      <c r="AH106" s="45">
        <f>'6 мес'!AH106+'3 кварт'!AH106</f>
        <v>0</v>
      </c>
      <c r="AI106" s="45">
        <f>'6 мес'!AI106+'3 кварт'!AI106</f>
        <v>0</v>
      </c>
      <c r="AJ106" s="45">
        <f>'6 мес'!AJ106+'3 кварт'!AJ106</f>
        <v>0</v>
      </c>
      <c r="AK106" s="45">
        <f>'6 мес'!AK106+'3 кварт'!AK106</f>
        <v>0</v>
      </c>
      <c r="AL106" s="45">
        <f>'6 мес'!AL106+'3 кварт'!AL106</f>
        <v>0</v>
      </c>
      <c r="AM106" s="45">
        <f>'6 мес'!AM106+'3 кварт'!AM106</f>
        <v>0</v>
      </c>
      <c r="AN106" s="45">
        <f>'6 мес'!AN106+'3 кварт'!AN106</f>
        <v>0</v>
      </c>
      <c r="AO106" s="45">
        <f>'6 мес'!AO106+'3 кварт'!AO106</f>
        <v>0</v>
      </c>
      <c r="AP106" s="45">
        <f>'6 мес'!AP106+'3 кварт'!AP106</f>
        <v>0</v>
      </c>
      <c r="AQ106" s="45">
        <f>'6 мес'!AQ106+'3 кварт'!AQ106</f>
        <v>18</v>
      </c>
      <c r="AR106" s="45">
        <f>'6 мес'!AR106+'3 кварт'!AR106</f>
        <v>18.704000000000001</v>
      </c>
      <c r="AS106" s="45">
        <f>'6 мес'!AS106+'3 кварт'!AS106</f>
        <v>0</v>
      </c>
      <c r="AT106" s="45">
        <f>'6 мес'!AT106+'3 кварт'!AT106</f>
        <v>0</v>
      </c>
      <c r="AU106" s="45">
        <f>'6 мес'!AU106+'3 кварт'!AU106</f>
        <v>29.4</v>
      </c>
      <c r="AV106" s="45">
        <f>'6 мес'!AV106+'3 кварт'!AV106</f>
        <v>5.57</v>
      </c>
      <c r="AW106" s="45">
        <f>'6 мес'!AW106+'3 кварт'!AW106</f>
        <v>0</v>
      </c>
      <c r="AX106" s="45">
        <f>'6 мес'!AX106+'3 кварт'!AX106</f>
        <v>0</v>
      </c>
      <c r="AY106" s="45">
        <f>'6 мес'!AY106+'3 кварт'!AY106</f>
        <v>1</v>
      </c>
      <c r="AZ106" s="45">
        <f>'6 мес'!AZ106+'3 кварт'!AZ106</f>
        <v>2.907</v>
      </c>
      <c r="BA106" s="45">
        <f>'6 мес'!BA106+'3 кварт'!BA106</f>
        <v>0</v>
      </c>
      <c r="BB106" s="45">
        <f>'6 мес'!BB106+'3 кварт'!BB106</f>
        <v>0</v>
      </c>
      <c r="BC106" s="45">
        <f>'6 мес'!BC106+'3 кварт'!BC106</f>
        <v>0</v>
      </c>
      <c r="BD106" s="45">
        <f>'6 мес'!BD106+'3 кварт'!BD106</f>
        <v>0</v>
      </c>
      <c r="BE106" s="45">
        <f>'6 мес'!BE106+'3 кварт'!BE106</f>
        <v>18.422999999999998</v>
      </c>
      <c r="BF106" s="48">
        <f t="shared" si="7"/>
        <v>121.76899999999999</v>
      </c>
      <c r="BG106" s="85"/>
      <c r="BH106" s="17" t="e">
        <f t="shared" si="10"/>
        <v>#DIV/0!</v>
      </c>
      <c r="BI106" s="71">
        <v>1</v>
      </c>
      <c r="BJ106" s="16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</row>
    <row r="107" spans="1:88" s="18" customFormat="1" ht="20.25" customHeight="1">
      <c r="A107" s="13">
        <v>24</v>
      </c>
      <c r="B107" s="30" t="s">
        <v>53</v>
      </c>
      <c r="C107" s="45">
        <f>'6 мес'!C107+'3 кварт'!C107</f>
        <v>1</v>
      </c>
      <c r="D107" s="45">
        <f>'6 мес'!D107+'3 кварт'!D107</f>
        <v>6.4359999999999999</v>
      </c>
      <c r="E107" s="45">
        <f>'6 мес'!E107+'3 кварт'!E107</f>
        <v>47</v>
      </c>
      <c r="F107" s="45">
        <f>'6 мес'!F107+'3 кварт'!F107</f>
        <v>12.632999999999999</v>
      </c>
      <c r="G107" s="45">
        <f>'6 мес'!G107+'3 кварт'!G107</f>
        <v>0</v>
      </c>
      <c r="H107" s="45">
        <f>'6 мес'!H107+'3 кварт'!H107</f>
        <v>0</v>
      </c>
      <c r="I107" s="45">
        <f>'6 мес'!I107+'3 кварт'!I107</f>
        <v>1</v>
      </c>
      <c r="J107" s="45">
        <f>'6 мес'!J107+'3 кварт'!J107</f>
        <v>281.214</v>
      </c>
      <c r="K107" s="45">
        <f>'6 мес'!K107+'3 кварт'!K107</f>
        <v>0</v>
      </c>
      <c r="L107" s="45">
        <f>'6 мес'!L107+'3 кварт'!L107</f>
        <v>0</v>
      </c>
      <c r="M107" s="45">
        <f>'6 мес'!M107+'3 кварт'!M107</f>
        <v>0</v>
      </c>
      <c r="N107" s="45">
        <f>'6 мес'!N107+'3 кварт'!N107</f>
        <v>0</v>
      </c>
      <c r="O107" s="45">
        <f>'6 мес'!O107+'3 кварт'!O107</f>
        <v>0</v>
      </c>
      <c r="P107" s="45">
        <f>'6 мес'!P107+'3 кварт'!P107</f>
        <v>0</v>
      </c>
      <c r="Q107" s="45">
        <f>'6 мес'!Q107+'3 кварт'!Q107</f>
        <v>0</v>
      </c>
      <c r="R107" s="45">
        <f>'6 мес'!R107+'3 кварт'!R107</f>
        <v>0</v>
      </c>
      <c r="S107" s="45">
        <f>'6 мес'!S107+'3 кварт'!S107</f>
        <v>11</v>
      </c>
      <c r="T107" s="45">
        <f>'6 мес'!T107+'3 кварт'!T107</f>
        <v>6.6210000000000004</v>
      </c>
      <c r="U107" s="45">
        <f>'6 мес'!U107+'3 кварт'!U107</f>
        <v>2</v>
      </c>
      <c r="V107" s="45">
        <f>'6 мес'!V107+'3 кварт'!V107</f>
        <v>69.611000000000004</v>
      </c>
      <c r="W107" s="45">
        <f>'6 мес'!W107+'3 кварт'!W107</f>
        <v>3</v>
      </c>
      <c r="X107" s="45">
        <f>'6 мес'!X107+'3 кварт'!X107</f>
        <v>4.4370000000000003</v>
      </c>
      <c r="Y107" s="45">
        <f>'6 мес'!Y107+'3 кварт'!Y107</f>
        <v>5.4</v>
      </c>
      <c r="Z107" s="45">
        <f>'6 мес'!Z107+'3 кварт'!Z107</f>
        <v>3.274</v>
      </c>
      <c r="AA107" s="45">
        <f>'6 мес'!AA107+'3 кварт'!AA107</f>
        <v>0</v>
      </c>
      <c r="AB107" s="45">
        <f>'6 мес'!AB107+'3 кварт'!AB107</f>
        <v>0</v>
      </c>
      <c r="AC107" s="45">
        <f>'6 мес'!AC107+'3 кварт'!AC107</f>
        <v>0</v>
      </c>
      <c r="AD107" s="45">
        <f>'6 мес'!AD107+'3 кварт'!AD107</f>
        <v>0</v>
      </c>
      <c r="AE107" s="45">
        <f>'6 мес'!AE107+'3 кварт'!AE107</f>
        <v>2</v>
      </c>
      <c r="AF107" s="45">
        <f>'6 мес'!AF107+'3 кварт'!AF107</f>
        <v>37.666499999999999</v>
      </c>
      <c r="AG107" s="45">
        <f>'6 мес'!AG107+'3 кварт'!AG107</f>
        <v>0</v>
      </c>
      <c r="AH107" s="45">
        <f>'6 мес'!AH107+'3 кварт'!AH107</f>
        <v>0</v>
      </c>
      <c r="AI107" s="45">
        <f>'6 мес'!AI107+'3 кварт'!AI107</f>
        <v>0</v>
      </c>
      <c r="AJ107" s="45">
        <f>'6 мес'!AJ107+'3 кварт'!AJ107</f>
        <v>0</v>
      </c>
      <c r="AK107" s="45">
        <f>'6 мес'!AK107+'3 кварт'!AK107</f>
        <v>2</v>
      </c>
      <c r="AL107" s="45">
        <f>'6 мес'!AL107+'3 кварт'!AL107</f>
        <v>2.8740000000000001</v>
      </c>
      <c r="AM107" s="45">
        <f>'6 мес'!AM107+'3 кварт'!AM107</f>
        <v>0</v>
      </c>
      <c r="AN107" s="45">
        <f>'6 мес'!AN107+'3 кварт'!AN107</f>
        <v>0</v>
      </c>
      <c r="AO107" s="45">
        <f>'6 мес'!AO107+'3 кварт'!AO107</f>
        <v>1</v>
      </c>
      <c r="AP107" s="45">
        <f>'6 мес'!AP107+'3 кварт'!AP107</f>
        <v>2.2789999999999999</v>
      </c>
      <c r="AQ107" s="45">
        <f>'6 мес'!AQ107+'3 кварт'!AQ107</f>
        <v>31</v>
      </c>
      <c r="AR107" s="45">
        <f>'6 мес'!AR107+'3 кварт'!AR107</f>
        <v>34.32</v>
      </c>
      <c r="AS107" s="45">
        <f>'6 мес'!AS107+'3 кварт'!AS107</f>
        <v>1</v>
      </c>
      <c r="AT107" s="45">
        <f>'6 мес'!AT107+'3 кварт'!AT107</f>
        <v>11.085000000000001</v>
      </c>
      <c r="AU107" s="45">
        <f>'6 мес'!AU107+'3 кварт'!AU107</f>
        <v>0</v>
      </c>
      <c r="AV107" s="45">
        <f>'6 мес'!AV107+'3 кварт'!AV107</f>
        <v>0</v>
      </c>
      <c r="AW107" s="45">
        <f>'6 мес'!AW107+'3 кварт'!AW107</f>
        <v>6</v>
      </c>
      <c r="AX107" s="45">
        <f>'6 мес'!AX107+'3 кварт'!AX107</f>
        <v>7.032</v>
      </c>
      <c r="AY107" s="45">
        <f>'6 мес'!AY107+'3 кварт'!AY107</f>
        <v>8</v>
      </c>
      <c r="AZ107" s="45">
        <f>'6 мес'!AZ107+'3 кварт'!AZ107</f>
        <v>6.09</v>
      </c>
      <c r="BA107" s="45">
        <f>'6 мес'!BA107+'3 кварт'!BA107</f>
        <v>0</v>
      </c>
      <c r="BB107" s="45">
        <f>'6 мес'!BB107+'3 кварт'!BB107</f>
        <v>0</v>
      </c>
      <c r="BC107" s="45">
        <f>'6 мес'!BC107+'3 кварт'!BC107</f>
        <v>0</v>
      </c>
      <c r="BD107" s="45">
        <f>'6 мес'!BD107+'3 кварт'!BD107</f>
        <v>0</v>
      </c>
      <c r="BE107" s="45">
        <f>'6 мес'!BE107+'3 кварт'!BE107</f>
        <v>6.3509999999999991</v>
      </c>
      <c r="BF107" s="48">
        <f t="shared" si="7"/>
        <v>491.92349999999993</v>
      </c>
      <c r="BG107" s="85"/>
      <c r="BH107" s="17" t="e">
        <f t="shared" si="10"/>
        <v>#DIV/0!</v>
      </c>
      <c r="BI107" s="71">
        <v>3</v>
      </c>
      <c r="BJ107" s="16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</row>
    <row r="108" spans="1:88" s="18" customFormat="1" ht="20.25" customHeight="1">
      <c r="A108" s="13">
        <v>25</v>
      </c>
      <c r="B108" s="30" t="s">
        <v>54</v>
      </c>
      <c r="C108" s="45">
        <f>'6 мес'!C108+'3 кварт'!C108</f>
        <v>0</v>
      </c>
      <c r="D108" s="45">
        <f>'6 мес'!D108+'3 кварт'!D108</f>
        <v>0</v>
      </c>
      <c r="E108" s="45">
        <f>'6 мес'!E108+'3 кварт'!E108</f>
        <v>29.3</v>
      </c>
      <c r="F108" s="45">
        <f>'6 мес'!F108+'3 кварт'!F108</f>
        <v>7.8760000000000003</v>
      </c>
      <c r="G108" s="45">
        <f>'6 мес'!G108+'3 кварт'!G108</f>
        <v>0</v>
      </c>
      <c r="H108" s="45">
        <f>'6 мес'!H108+'3 кварт'!H108</f>
        <v>0</v>
      </c>
      <c r="I108" s="45">
        <f>'6 мес'!I108+'3 кварт'!I108</f>
        <v>0</v>
      </c>
      <c r="J108" s="45">
        <f>'6 мес'!J108+'3 кварт'!J108</f>
        <v>0</v>
      </c>
      <c r="K108" s="45">
        <f>'6 мес'!K108+'3 кварт'!K108</f>
        <v>0</v>
      </c>
      <c r="L108" s="45">
        <f>'6 мес'!L108+'3 кварт'!L108</f>
        <v>0</v>
      </c>
      <c r="M108" s="45">
        <f>'6 мес'!M108+'3 кварт'!M108</f>
        <v>0</v>
      </c>
      <c r="N108" s="45">
        <f>'6 мес'!N108+'3 кварт'!N108</f>
        <v>0</v>
      </c>
      <c r="O108" s="45">
        <f>'6 мес'!O108+'3 кварт'!O108</f>
        <v>0</v>
      </c>
      <c r="P108" s="45">
        <f>'6 мес'!P108+'3 кварт'!P108</f>
        <v>0</v>
      </c>
      <c r="Q108" s="45">
        <f>'6 мес'!Q108+'3 кварт'!Q108</f>
        <v>0</v>
      </c>
      <c r="R108" s="45">
        <f>'6 мес'!R108+'3 кварт'!R108</f>
        <v>0</v>
      </c>
      <c r="S108" s="45">
        <f>'6 мес'!S108+'3 кварт'!S108</f>
        <v>5</v>
      </c>
      <c r="T108" s="45">
        <f>'6 мес'!T108+'3 кварт'!T108</f>
        <v>2.5510000000000002</v>
      </c>
      <c r="U108" s="45">
        <f>'6 мес'!U108+'3 кварт'!U108</f>
        <v>0</v>
      </c>
      <c r="V108" s="45">
        <f>'6 мес'!V108+'3 кварт'!V108</f>
        <v>0</v>
      </c>
      <c r="W108" s="45">
        <f>'6 мес'!W108+'3 кварт'!W108</f>
        <v>3</v>
      </c>
      <c r="X108" s="45">
        <f>'6 мес'!X108+'3 кварт'!X108</f>
        <v>2.6960000000000002</v>
      </c>
      <c r="Y108" s="45">
        <f>'6 мес'!Y108+'3 кварт'!Y108</f>
        <v>0</v>
      </c>
      <c r="Z108" s="45">
        <f>'6 мес'!Z108+'3 кварт'!Z108</f>
        <v>0</v>
      </c>
      <c r="AA108" s="45">
        <f>'6 мес'!AA108+'3 кварт'!AA108</f>
        <v>0</v>
      </c>
      <c r="AB108" s="45">
        <f>'6 мес'!AB108+'3 кварт'!AB108</f>
        <v>0</v>
      </c>
      <c r="AC108" s="45">
        <f>'6 мес'!AC108+'3 кварт'!AC108</f>
        <v>0</v>
      </c>
      <c r="AD108" s="45">
        <f>'6 мес'!AD108+'3 кварт'!AD108</f>
        <v>0</v>
      </c>
      <c r="AE108" s="45">
        <f>'6 мес'!AE108+'3 кварт'!AE108</f>
        <v>2</v>
      </c>
      <c r="AF108" s="45">
        <f>'6 мес'!AF108+'3 кварт'!AF108</f>
        <v>30.393000000000001</v>
      </c>
      <c r="AG108" s="45">
        <f>'6 мес'!AG108+'3 кварт'!AG108</f>
        <v>0</v>
      </c>
      <c r="AH108" s="45">
        <f>'6 мес'!AH108+'3 кварт'!AH108</f>
        <v>0</v>
      </c>
      <c r="AI108" s="45">
        <f>'6 мес'!AI108+'3 кварт'!AI108</f>
        <v>0</v>
      </c>
      <c r="AJ108" s="45">
        <f>'6 мес'!AJ108+'3 кварт'!AJ108</f>
        <v>0</v>
      </c>
      <c r="AK108" s="45">
        <f>'6 мес'!AK108+'3 кварт'!AK108</f>
        <v>0</v>
      </c>
      <c r="AL108" s="45">
        <f>'6 мес'!AL108+'3 кварт'!AL108</f>
        <v>0</v>
      </c>
      <c r="AM108" s="45">
        <f>'6 мес'!AM108+'3 кварт'!AM108</f>
        <v>0</v>
      </c>
      <c r="AN108" s="45">
        <f>'6 мес'!AN108+'3 кварт'!AN108</f>
        <v>0</v>
      </c>
      <c r="AO108" s="45">
        <f>'6 мес'!AO108+'3 кварт'!AO108</f>
        <v>0</v>
      </c>
      <c r="AP108" s="45">
        <f>'6 мес'!AP108+'3 кварт'!AP108</f>
        <v>0</v>
      </c>
      <c r="AQ108" s="45">
        <f>'6 мес'!AQ108+'3 кварт'!AQ108</f>
        <v>36</v>
      </c>
      <c r="AR108" s="45">
        <f>'6 мес'!AR108+'3 кварт'!AR108</f>
        <v>36.288000000000004</v>
      </c>
      <c r="AS108" s="45">
        <f>'6 мес'!AS108+'3 кварт'!AS108</f>
        <v>0</v>
      </c>
      <c r="AT108" s="45">
        <f>'6 мес'!AT108+'3 кварт'!AT108</f>
        <v>0</v>
      </c>
      <c r="AU108" s="45">
        <f>'6 мес'!AU108+'3 кварт'!AU108</f>
        <v>49</v>
      </c>
      <c r="AV108" s="45">
        <f>'6 мес'!AV108+'3 кварт'!AV108</f>
        <v>5.7850000000000001</v>
      </c>
      <c r="AW108" s="45">
        <f>'6 мес'!AW108+'3 кварт'!AW108</f>
        <v>78</v>
      </c>
      <c r="AX108" s="45">
        <f>'6 мес'!AX108+'3 кварт'!AX108</f>
        <v>71.137999999999991</v>
      </c>
      <c r="AY108" s="45">
        <f>'6 мес'!AY108+'3 кварт'!AY108</f>
        <v>8</v>
      </c>
      <c r="AZ108" s="45">
        <f>'6 мес'!AZ108+'3 кварт'!AZ108</f>
        <v>7.5830000000000002</v>
      </c>
      <c r="BA108" s="45">
        <f>'6 мес'!BA108+'3 кварт'!BA108</f>
        <v>0</v>
      </c>
      <c r="BB108" s="45">
        <f>'6 мес'!BB108+'3 кварт'!BB108</f>
        <v>0</v>
      </c>
      <c r="BC108" s="45">
        <f>'6 мес'!BC108+'3 кварт'!BC108</f>
        <v>0</v>
      </c>
      <c r="BD108" s="45">
        <f>'6 мес'!BD108+'3 кварт'!BD108</f>
        <v>0</v>
      </c>
      <c r="BE108" s="45">
        <f>'6 мес'!BE108+'3 кварт'!BE108</f>
        <v>25.132999999999999</v>
      </c>
      <c r="BF108" s="48">
        <f t="shared" si="7"/>
        <v>189.44299999999998</v>
      </c>
      <c r="BG108" s="85"/>
      <c r="BH108" s="17" t="e">
        <f t="shared" si="10"/>
        <v>#DIV/0!</v>
      </c>
      <c r="BI108" s="71">
        <v>5</v>
      </c>
      <c r="BJ108" s="16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</row>
    <row r="109" spans="1:88" s="18" customFormat="1" ht="20.25" customHeight="1">
      <c r="A109" s="13">
        <v>26</v>
      </c>
      <c r="B109" s="30" t="s">
        <v>55</v>
      </c>
      <c r="C109" s="45">
        <f>'6 мес'!C109+'3 кварт'!C109</f>
        <v>119</v>
      </c>
      <c r="D109" s="45">
        <f>'6 мес'!D109+'3 кварт'!D109</f>
        <v>53.403999999999996</v>
      </c>
      <c r="E109" s="45">
        <f>'6 мес'!E109+'3 кварт'!E109</f>
        <v>52.1</v>
      </c>
      <c r="F109" s="45">
        <f>'6 мес'!F109+'3 кварт'!F109</f>
        <v>14.004000000000001</v>
      </c>
      <c r="G109" s="45">
        <f>'6 мес'!G109+'3 кварт'!G109</f>
        <v>0</v>
      </c>
      <c r="H109" s="45">
        <f>'6 мес'!H109+'3 кварт'!H109</f>
        <v>0</v>
      </c>
      <c r="I109" s="45">
        <f>'6 мес'!I109+'3 кварт'!I109</f>
        <v>1</v>
      </c>
      <c r="J109" s="45">
        <f>'6 мес'!J109+'3 кварт'!J109</f>
        <v>253.708</v>
      </c>
      <c r="K109" s="45">
        <f>'6 мес'!K109+'3 кварт'!K109</f>
        <v>0</v>
      </c>
      <c r="L109" s="45">
        <f>'6 мес'!L109+'3 кварт'!L109</f>
        <v>0</v>
      </c>
      <c r="M109" s="45">
        <f>'6 мес'!M109+'3 кварт'!M109</f>
        <v>0</v>
      </c>
      <c r="N109" s="45">
        <f>'6 мес'!N109+'3 кварт'!N109</f>
        <v>0</v>
      </c>
      <c r="O109" s="45">
        <f>'6 мес'!O109+'3 кварт'!O109</f>
        <v>0</v>
      </c>
      <c r="P109" s="45">
        <f>'6 мес'!P109+'3 кварт'!P109</f>
        <v>0</v>
      </c>
      <c r="Q109" s="45">
        <f>'6 мес'!Q109+'3 кварт'!Q109</f>
        <v>0</v>
      </c>
      <c r="R109" s="45">
        <f>'6 мес'!R109+'3 кварт'!R109</f>
        <v>0</v>
      </c>
      <c r="S109" s="45">
        <f>'6 мес'!S109+'3 кварт'!S109</f>
        <v>8</v>
      </c>
      <c r="T109" s="45">
        <f>'6 мес'!T109+'3 кварт'!T109</f>
        <v>4.7469999999999999</v>
      </c>
      <c r="U109" s="45">
        <f>'6 мес'!U109+'3 кварт'!U109</f>
        <v>7</v>
      </c>
      <c r="V109" s="45">
        <f>'6 мес'!V109+'3 кварт'!V109</f>
        <v>37.244999999999997</v>
      </c>
      <c r="W109" s="45">
        <f>'6 мес'!W109+'3 кварт'!W109</f>
        <v>5</v>
      </c>
      <c r="X109" s="45">
        <f>'6 мес'!X109+'3 кварт'!X109</f>
        <v>13.928999999999998</v>
      </c>
      <c r="Y109" s="45">
        <f>'6 мес'!Y109+'3 кварт'!Y109</f>
        <v>1.8</v>
      </c>
      <c r="Z109" s="45">
        <f>'6 мес'!Z109+'3 кварт'!Z109</f>
        <v>1.091</v>
      </c>
      <c r="AA109" s="45">
        <f>'6 мес'!AA109+'3 кварт'!AA109</f>
        <v>0</v>
      </c>
      <c r="AB109" s="45">
        <f>'6 мес'!AB109+'3 кварт'!AB109</f>
        <v>0</v>
      </c>
      <c r="AC109" s="45">
        <f>'6 мес'!AC109+'3 кварт'!AC109</f>
        <v>0</v>
      </c>
      <c r="AD109" s="45">
        <f>'6 мес'!AD109+'3 кварт'!AD109</f>
        <v>0</v>
      </c>
      <c r="AE109" s="45">
        <f>'6 мес'!AE109+'3 кварт'!AE109</f>
        <v>2</v>
      </c>
      <c r="AF109" s="45">
        <f>'6 мес'!AF109+'3 кварт'!AF109</f>
        <v>44.796999999999997</v>
      </c>
      <c r="AG109" s="45">
        <f>'6 мес'!AG109+'3 кварт'!AG109</f>
        <v>0</v>
      </c>
      <c r="AH109" s="45">
        <f>'6 мес'!AH109+'3 кварт'!AH109</f>
        <v>0</v>
      </c>
      <c r="AI109" s="45">
        <f>'6 мес'!AI109+'3 кварт'!AI109</f>
        <v>0</v>
      </c>
      <c r="AJ109" s="45">
        <f>'6 мес'!AJ109+'3 кварт'!AJ109</f>
        <v>0</v>
      </c>
      <c r="AK109" s="45">
        <f>'6 мес'!AK109+'3 кварт'!AK109</f>
        <v>2.5</v>
      </c>
      <c r="AL109" s="45">
        <f>'6 мес'!AL109+'3 кварт'!AL109</f>
        <v>3.6869999999999998</v>
      </c>
      <c r="AM109" s="45">
        <f>'6 мес'!AM109+'3 кварт'!AM109</f>
        <v>0</v>
      </c>
      <c r="AN109" s="45">
        <f>'6 мес'!AN109+'3 кварт'!AN109</f>
        <v>0</v>
      </c>
      <c r="AO109" s="45">
        <f>'6 мес'!AO109+'3 кварт'!AO109</f>
        <v>1</v>
      </c>
      <c r="AP109" s="45">
        <f>'6 мес'!AP109+'3 кварт'!AP109</f>
        <v>0.54800000000000004</v>
      </c>
      <c r="AQ109" s="45">
        <f>'6 мес'!AQ109+'3 кварт'!AQ109</f>
        <v>38</v>
      </c>
      <c r="AR109" s="45">
        <f>'6 мес'!AR109+'3 кварт'!AR109</f>
        <v>33.644000000000005</v>
      </c>
      <c r="AS109" s="45">
        <f>'6 мес'!AS109+'3 кварт'!AS109</f>
        <v>0</v>
      </c>
      <c r="AT109" s="45">
        <f>'6 мес'!AT109+'3 кварт'!AT109</f>
        <v>0</v>
      </c>
      <c r="AU109" s="45">
        <f>'6 мес'!AU109+'3 кварт'!AU109</f>
        <v>25</v>
      </c>
      <c r="AV109" s="45">
        <f>'6 мес'!AV109+'3 кварт'!AV109</f>
        <v>2.2509999999999999</v>
      </c>
      <c r="AW109" s="45">
        <f>'6 мес'!AW109+'3 кварт'!AW109</f>
        <v>14</v>
      </c>
      <c r="AX109" s="45">
        <f>'6 мес'!AX109+'3 кварт'!AX109</f>
        <v>12.413</v>
      </c>
      <c r="AY109" s="45">
        <f>'6 мес'!AY109+'3 кварт'!AY109</f>
        <v>10</v>
      </c>
      <c r="AZ109" s="45">
        <f>'6 мес'!AZ109+'3 кварт'!AZ109</f>
        <v>7.3529999999999998</v>
      </c>
      <c r="BA109" s="45">
        <f>'6 мес'!BA109+'3 кварт'!BA109</f>
        <v>0</v>
      </c>
      <c r="BB109" s="45">
        <f>'6 мес'!BB109+'3 кварт'!BB109</f>
        <v>0</v>
      </c>
      <c r="BC109" s="45">
        <f>'6 мес'!BC109+'3 кварт'!BC109</f>
        <v>0</v>
      </c>
      <c r="BD109" s="45">
        <f>'6 мес'!BD109+'3 кварт'!BD109</f>
        <v>0</v>
      </c>
      <c r="BE109" s="45">
        <f>'6 мес'!BE109+'3 кварт'!BE109</f>
        <v>8.1859999999999999</v>
      </c>
      <c r="BF109" s="48">
        <f>D109+F109+H109+J109+L109+N109+P109+R109+T109+V109+X109+Z109+AB109+AD109+AF109+AH109+AJ109+AL109+AN109+AP109+AR109+AT109+AV109+AX109+AZ109+BB109+BD109+BE109</f>
        <v>491.00699999999995</v>
      </c>
      <c r="BG109" s="85"/>
      <c r="BH109" s="17" t="e">
        <f t="shared" si="10"/>
        <v>#DIV/0!</v>
      </c>
      <c r="BI109" s="71">
        <v>7</v>
      </c>
      <c r="BJ109" s="16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</row>
    <row r="110" spans="1:88" s="26" customFormat="1" ht="20.25" customHeight="1">
      <c r="A110" s="19"/>
      <c r="B110" s="62" t="s">
        <v>42</v>
      </c>
      <c r="C110" s="47">
        <f>SUM(C84:C109)</f>
        <v>236.10000000000002</v>
      </c>
      <c r="D110" s="47">
        <f t="shared" ref="D110:BE110" si="11">SUM(D84:D109)</f>
        <v>100.24799999999999</v>
      </c>
      <c r="E110" s="47">
        <f t="shared" si="11"/>
        <v>1106.3999999999999</v>
      </c>
      <c r="F110" s="47">
        <f t="shared" si="11"/>
        <v>293.88799999999998</v>
      </c>
      <c r="G110" s="47">
        <f t="shared" si="11"/>
        <v>151.9</v>
      </c>
      <c r="H110" s="47">
        <f t="shared" si="11"/>
        <v>15.526</v>
      </c>
      <c r="I110" s="47">
        <f t="shared" si="11"/>
        <v>12</v>
      </c>
      <c r="J110" s="47">
        <f t="shared" si="11"/>
        <v>2989.0949999999998</v>
      </c>
      <c r="K110" s="47">
        <f t="shared" si="11"/>
        <v>0</v>
      </c>
      <c r="L110" s="47">
        <f t="shared" si="11"/>
        <v>0</v>
      </c>
      <c r="M110" s="47">
        <f t="shared" si="11"/>
        <v>0</v>
      </c>
      <c r="N110" s="47">
        <f t="shared" si="11"/>
        <v>0</v>
      </c>
      <c r="O110" s="47">
        <f t="shared" si="11"/>
        <v>0</v>
      </c>
      <c r="P110" s="47">
        <f t="shared" si="11"/>
        <v>0</v>
      </c>
      <c r="Q110" s="47">
        <f t="shared" si="11"/>
        <v>251.10000000000002</v>
      </c>
      <c r="R110" s="47">
        <f t="shared" si="11"/>
        <v>349.56399999999996</v>
      </c>
      <c r="S110" s="47">
        <f t="shared" si="11"/>
        <v>174</v>
      </c>
      <c r="T110" s="47">
        <f t="shared" si="11"/>
        <v>125.622</v>
      </c>
      <c r="U110" s="47">
        <f t="shared" si="11"/>
        <v>42</v>
      </c>
      <c r="V110" s="47">
        <f t="shared" si="11"/>
        <v>571.91499999999996</v>
      </c>
      <c r="W110" s="47">
        <f t="shared" si="11"/>
        <v>198</v>
      </c>
      <c r="X110" s="47">
        <f t="shared" si="11"/>
        <v>146.321</v>
      </c>
      <c r="Y110" s="47">
        <f t="shared" si="11"/>
        <v>44.79999999999999</v>
      </c>
      <c r="Z110" s="47">
        <f t="shared" si="11"/>
        <v>50.258000000000003</v>
      </c>
      <c r="AA110" s="47">
        <f t="shared" si="11"/>
        <v>31.2</v>
      </c>
      <c r="AB110" s="47">
        <f t="shared" si="11"/>
        <v>12.964999999999998</v>
      </c>
      <c r="AC110" s="47">
        <f t="shared" si="11"/>
        <v>0</v>
      </c>
      <c r="AD110" s="47">
        <f t="shared" si="11"/>
        <v>0</v>
      </c>
      <c r="AE110" s="47">
        <f t="shared" si="11"/>
        <v>51</v>
      </c>
      <c r="AF110" s="47">
        <f t="shared" si="11"/>
        <v>933.23250000000007</v>
      </c>
      <c r="AG110" s="47">
        <f t="shared" si="11"/>
        <v>2.5</v>
      </c>
      <c r="AH110" s="47">
        <f t="shared" si="11"/>
        <v>7.0979999999999999</v>
      </c>
      <c r="AI110" s="47">
        <f t="shared" si="11"/>
        <v>14</v>
      </c>
      <c r="AJ110" s="47">
        <f t="shared" si="11"/>
        <v>37.659999999999997</v>
      </c>
      <c r="AK110" s="47">
        <f t="shared" si="11"/>
        <v>24</v>
      </c>
      <c r="AL110" s="47">
        <f t="shared" si="11"/>
        <v>36.002999999999993</v>
      </c>
      <c r="AM110" s="47">
        <f t="shared" si="11"/>
        <v>24</v>
      </c>
      <c r="AN110" s="47">
        <f t="shared" si="11"/>
        <v>44.14</v>
      </c>
      <c r="AO110" s="47">
        <f t="shared" si="11"/>
        <v>15</v>
      </c>
      <c r="AP110" s="47">
        <f t="shared" si="11"/>
        <v>40.340999999999994</v>
      </c>
      <c r="AQ110" s="47">
        <f t="shared" si="11"/>
        <v>659</v>
      </c>
      <c r="AR110" s="47">
        <f t="shared" si="11"/>
        <v>723.35</v>
      </c>
      <c r="AS110" s="47">
        <f t="shared" si="11"/>
        <v>16</v>
      </c>
      <c r="AT110" s="47">
        <f t="shared" si="11"/>
        <v>81.533999999999992</v>
      </c>
      <c r="AU110" s="47">
        <f t="shared" si="11"/>
        <v>398.3</v>
      </c>
      <c r="AV110" s="47">
        <f t="shared" si="11"/>
        <v>66.435000000000002</v>
      </c>
      <c r="AW110" s="47">
        <f t="shared" si="11"/>
        <v>1049</v>
      </c>
      <c r="AX110" s="47">
        <f t="shared" si="11"/>
        <v>829.27</v>
      </c>
      <c r="AY110" s="47">
        <f t="shared" si="11"/>
        <v>169</v>
      </c>
      <c r="AZ110" s="47">
        <f t="shared" si="11"/>
        <v>175.244</v>
      </c>
      <c r="BA110" s="47">
        <f t="shared" si="11"/>
        <v>1.44</v>
      </c>
      <c r="BB110" s="47">
        <f t="shared" si="11"/>
        <v>1.845</v>
      </c>
      <c r="BC110" s="47">
        <f t="shared" si="11"/>
        <v>13.5</v>
      </c>
      <c r="BD110" s="47">
        <f t="shared" si="11"/>
        <v>4.8999999999999995</v>
      </c>
      <c r="BE110" s="47">
        <f t="shared" si="11"/>
        <v>338.26900000000001</v>
      </c>
      <c r="BF110" s="49">
        <f>SUM(BF84:BF109)</f>
        <v>7974.7235000000001</v>
      </c>
      <c r="BG110" s="57">
        <f>SUM(BG84:BG109)</f>
        <v>0</v>
      </c>
      <c r="BH110" s="17" t="e">
        <f t="shared" si="10"/>
        <v>#DIV/0!</v>
      </c>
      <c r="BI110" s="71"/>
      <c r="BJ110" s="16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</row>
    <row r="111" spans="1:88" ht="20.25" customHeight="1">
      <c r="A111" s="14"/>
      <c r="B111" s="63" t="s">
        <v>56</v>
      </c>
      <c r="C111" s="52">
        <f t="shared" ref="C111:BE111" si="12">C110+C81+C52+C30</f>
        <v>404.89000000000004</v>
      </c>
      <c r="D111" s="48">
        <f t="shared" si="12"/>
        <v>177.85199999999998</v>
      </c>
      <c r="E111" s="52">
        <f t="shared" si="12"/>
        <v>3309</v>
      </c>
      <c r="F111" s="48">
        <f t="shared" si="12"/>
        <v>896.00199999999995</v>
      </c>
      <c r="G111" s="52">
        <f t="shared" si="12"/>
        <v>1015.2700000000001</v>
      </c>
      <c r="H111" s="48">
        <f t="shared" si="12"/>
        <v>136.57499999999999</v>
      </c>
      <c r="I111" s="52">
        <f t="shared" si="12"/>
        <v>36</v>
      </c>
      <c r="J111" s="48">
        <f t="shared" si="12"/>
        <v>7143.1889999999994</v>
      </c>
      <c r="K111" s="52">
        <f t="shared" si="12"/>
        <v>70</v>
      </c>
      <c r="L111" s="48">
        <f t="shared" si="12"/>
        <v>27.387</v>
      </c>
      <c r="M111" s="52">
        <f t="shared" si="12"/>
        <v>46</v>
      </c>
      <c r="N111" s="48">
        <f t="shared" si="12"/>
        <v>435.09899999999999</v>
      </c>
      <c r="O111" s="52">
        <f t="shared" si="12"/>
        <v>7</v>
      </c>
      <c r="P111" s="48">
        <f t="shared" si="12"/>
        <v>30.718</v>
      </c>
      <c r="Q111" s="52">
        <f t="shared" si="12"/>
        <v>766.1</v>
      </c>
      <c r="R111" s="48">
        <f t="shared" si="12"/>
        <v>1070.905</v>
      </c>
      <c r="S111" s="52">
        <f t="shared" si="12"/>
        <v>262</v>
      </c>
      <c r="T111" s="48">
        <f t="shared" si="12"/>
        <v>233.52100000000002</v>
      </c>
      <c r="U111" s="52">
        <f t="shared" si="12"/>
        <v>139</v>
      </c>
      <c r="V111" s="48">
        <f t="shared" si="12"/>
        <v>1256.75</v>
      </c>
      <c r="W111" s="52">
        <f t="shared" si="12"/>
        <v>417</v>
      </c>
      <c r="X111" s="48">
        <f t="shared" si="12"/>
        <v>476.16700000000003</v>
      </c>
      <c r="Y111" s="52">
        <f t="shared" si="12"/>
        <v>78.799999999999983</v>
      </c>
      <c r="Z111" s="48">
        <f t="shared" si="12"/>
        <v>106.25700000000001</v>
      </c>
      <c r="AA111" s="52">
        <f t="shared" si="12"/>
        <v>86.47</v>
      </c>
      <c r="AB111" s="48">
        <f t="shared" si="12"/>
        <v>52.33</v>
      </c>
      <c r="AC111" s="52">
        <f t="shared" si="12"/>
        <v>42</v>
      </c>
      <c r="AD111" s="48">
        <f t="shared" si="12"/>
        <v>8.6219999999999999</v>
      </c>
      <c r="AE111" s="52">
        <f t="shared" si="12"/>
        <v>61</v>
      </c>
      <c r="AF111" s="48">
        <f t="shared" si="12"/>
        <v>1185.3775000000001</v>
      </c>
      <c r="AG111" s="52">
        <f t="shared" si="12"/>
        <v>464.45000000000005</v>
      </c>
      <c r="AH111" s="48">
        <f t="shared" si="12"/>
        <v>1087.202</v>
      </c>
      <c r="AI111" s="52">
        <f t="shared" si="12"/>
        <v>414.65</v>
      </c>
      <c r="AJ111" s="48">
        <f t="shared" si="12"/>
        <v>917.10199999999998</v>
      </c>
      <c r="AK111" s="52">
        <f t="shared" si="12"/>
        <v>320.10000000000002</v>
      </c>
      <c r="AL111" s="48">
        <f t="shared" si="12"/>
        <v>750.17600000000004</v>
      </c>
      <c r="AM111" s="52">
        <f t="shared" si="12"/>
        <v>589.21</v>
      </c>
      <c r="AN111" s="48">
        <f t="shared" si="12"/>
        <v>759.94200000000001</v>
      </c>
      <c r="AO111" s="52">
        <f t="shared" si="12"/>
        <v>53</v>
      </c>
      <c r="AP111" s="48">
        <f t="shared" si="12"/>
        <v>183.37799999999999</v>
      </c>
      <c r="AQ111" s="52">
        <f t="shared" si="12"/>
        <v>2126</v>
      </c>
      <c r="AR111" s="48">
        <f t="shared" si="12"/>
        <v>2668.607</v>
      </c>
      <c r="AS111" s="52">
        <f t="shared" si="12"/>
        <v>16</v>
      </c>
      <c r="AT111" s="48">
        <f t="shared" si="12"/>
        <v>81.533999999999992</v>
      </c>
      <c r="AU111" s="52">
        <f t="shared" si="12"/>
        <v>1175.77</v>
      </c>
      <c r="AV111" s="48">
        <f t="shared" si="12"/>
        <v>507.62699999999995</v>
      </c>
      <c r="AW111" s="52">
        <f t="shared" si="12"/>
        <v>2204</v>
      </c>
      <c r="AX111" s="48">
        <f t="shared" si="12"/>
        <v>1651.9510000000002</v>
      </c>
      <c r="AY111" s="51">
        <f t="shared" si="12"/>
        <v>188</v>
      </c>
      <c r="AZ111" s="48">
        <f t="shared" si="12"/>
        <v>198.82999999999998</v>
      </c>
      <c r="BA111" s="48">
        <f t="shared" si="12"/>
        <v>1.44</v>
      </c>
      <c r="BB111" s="48">
        <f t="shared" si="12"/>
        <v>1.845</v>
      </c>
      <c r="BC111" s="48">
        <f t="shared" si="12"/>
        <v>13.5</v>
      </c>
      <c r="BD111" s="48">
        <f t="shared" si="12"/>
        <v>4.8999999999999995</v>
      </c>
      <c r="BE111" s="48">
        <f t="shared" si="12"/>
        <v>1764.259</v>
      </c>
      <c r="BF111" s="48">
        <f>BF110+BF81+BF52+BF30</f>
        <v>23814.104500000001</v>
      </c>
      <c r="BG111" s="27">
        <f>BG110+BG81+BG52+BG30</f>
        <v>0</v>
      </c>
      <c r="BH111" s="17" t="e">
        <f t="shared" si="10"/>
        <v>#DIV/0!</v>
      </c>
      <c r="BI111" s="71"/>
      <c r="BJ111" s="16"/>
    </row>
    <row r="112" spans="1:88" s="40" customFormat="1">
      <c r="A112" s="37"/>
      <c r="B112" s="64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E53:F53"/>
    <mergeCell ref="E31:F31"/>
    <mergeCell ref="C31:D31"/>
    <mergeCell ref="B82:B83"/>
    <mergeCell ref="B2:B3"/>
    <mergeCell ref="O2:P2"/>
    <mergeCell ref="C2:D2"/>
    <mergeCell ref="K2:L2"/>
    <mergeCell ref="M2:N2"/>
    <mergeCell ref="E2:F2"/>
    <mergeCell ref="G2:H2"/>
    <mergeCell ref="I2:J2"/>
    <mergeCell ref="G31:H31"/>
    <mergeCell ref="I31:J31"/>
    <mergeCell ref="O31:P31"/>
    <mergeCell ref="M31:N31"/>
    <mergeCell ref="K31:L31"/>
    <mergeCell ref="B31:B32"/>
    <mergeCell ref="S82:T82"/>
    <mergeCell ref="U82:V82"/>
    <mergeCell ref="Y53:Z53"/>
    <mergeCell ref="W31:X31"/>
    <mergeCell ref="AA82:AB82"/>
    <mergeCell ref="W53:X53"/>
    <mergeCell ref="C53:D53"/>
    <mergeCell ref="AA53:AB53"/>
    <mergeCell ref="K53:L53"/>
    <mergeCell ref="Q82:R82"/>
    <mergeCell ref="Q53:R53"/>
    <mergeCell ref="O82:P82"/>
    <mergeCell ref="S53:T53"/>
    <mergeCell ref="W82:X82"/>
    <mergeCell ref="K82:L82"/>
    <mergeCell ref="M53:N53"/>
    <mergeCell ref="G82:H82"/>
    <mergeCell ref="M82:N82"/>
    <mergeCell ref="I82:J82"/>
    <mergeCell ref="I53:J53"/>
    <mergeCell ref="G53:H53"/>
    <mergeCell ref="O53:P53"/>
    <mergeCell ref="C82:D82"/>
    <mergeCell ref="E82:F82"/>
    <mergeCell ref="AE82:AF82"/>
    <mergeCell ref="AE53:AF53"/>
    <mergeCell ref="AG82:AH82"/>
    <mergeCell ref="AG53:AH53"/>
    <mergeCell ref="AC82:AD82"/>
    <mergeCell ref="AM82:AN82"/>
    <mergeCell ref="AC2:AD2"/>
    <mergeCell ref="W2:X2"/>
    <mergeCell ref="AE31:AF31"/>
    <mergeCell ref="Y2:Z2"/>
    <mergeCell ref="Y31:Z31"/>
    <mergeCell ref="AA31:AB31"/>
    <mergeCell ref="AC31:AD31"/>
    <mergeCell ref="AA2:AB2"/>
    <mergeCell ref="Y82:Z82"/>
    <mergeCell ref="AE2:AF2"/>
    <mergeCell ref="AG2:AH2"/>
    <mergeCell ref="AG31:AH31"/>
    <mergeCell ref="AK53:AL53"/>
    <mergeCell ref="AM53:AN53"/>
    <mergeCell ref="AI82:AJ82"/>
    <mergeCell ref="Q2:R2"/>
    <mergeCell ref="Q31:R31"/>
    <mergeCell ref="S2:T2"/>
    <mergeCell ref="U2:V2"/>
    <mergeCell ref="S31:T31"/>
    <mergeCell ref="U31:V31"/>
    <mergeCell ref="AC53:AD53"/>
    <mergeCell ref="AI53:AJ53"/>
    <mergeCell ref="U53:V53"/>
    <mergeCell ref="AK82:AL82"/>
    <mergeCell ref="AM2:AN2"/>
    <mergeCell ref="AM31:AN31"/>
    <mergeCell ref="AK2:AL2"/>
    <mergeCell ref="AK31:AL31"/>
    <mergeCell ref="AI31:AJ31"/>
    <mergeCell ref="AI2:AJ2"/>
    <mergeCell ref="AQ31:AR31"/>
    <mergeCell ref="AO82:AP82"/>
    <mergeCell ref="AO53:AP53"/>
    <mergeCell ref="AS31:AT31"/>
    <mergeCell ref="AS2:AT2"/>
    <mergeCell ref="AO2:AP2"/>
    <mergeCell ref="AO31:AP31"/>
    <mergeCell ref="AQ2:AR2"/>
    <mergeCell ref="AU31:AV31"/>
    <mergeCell ref="AU2:AV2"/>
    <mergeCell ref="AU82:AV82"/>
    <mergeCell ref="AU53:AV53"/>
    <mergeCell ref="AS82:AT82"/>
    <mergeCell ref="AS53:AT53"/>
    <mergeCell ref="AQ82:AR82"/>
    <mergeCell ref="AQ53:AR53"/>
    <mergeCell ref="BC2:BD2"/>
    <mergeCell ref="BC82:BD82"/>
    <mergeCell ref="AY53:AZ53"/>
    <mergeCell ref="AW82:AX82"/>
    <mergeCell ref="AW53:AX53"/>
    <mergeCell ref="BC53:BD53"/>
    <mergeCell ref="BC31:BD31"/>
    <mergeCell ref="AY31:AZ31"/>
    <mergeCell ref="BA82:BB82"/>
    <mergeCell ref="BA53:BB53"/>
    <mergeCell ref="AY82:AZ82"/>
    <mergeCell ref="AW2:AX2"/>
    <mergeCell ref="BA31:BB31"/>
    <mergeCell ref="AY2:AZ2"/>
    <mergeCell ref="BA2:BB2"/>
    <mergeCell ref="AW31:AX31"/>
  </mergeCells>
  <phoneticPr fontId="15" type="noConversion"/>
  <pageMargins left="0.15748031496062992" right="0.15748031496062992" top="0.27559055118110237" bottom="0.31496062992125984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113"/>
  <sheetViews>
    <sheetView workbookViewId="0">
      <pane xSplit="2" ySplit="3" topLeftCell="AS4" activePane="bottomRight" state="frozen"/>
      <selection pane="topRight" activeCell="C1" sqref="C1"/>
      <selection pane="bottomLeft" activeCell="A4" sqref="A4"/>
      <selection pane="bottomRight" activeCell="B29" sqref="B4:B29"/>
    </sheetView>
  </sheetViews>
  <sheetFormatPr defaultRowHeight="12.75"/>
  <cols>
    <col min="1" max="1" width="3" style="1" bestFit="1" customWidth="1"/>
    <col min="2" max="2" width="27.710937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6.7109375" style="1" customWidth="1"/>
    <col min="58" max="60" width="9.140625" style="2"/>
    <col min="61" max="82" width="9.140625" style="40"/>
    <col min="83" max="16384" width="9.140625" style="3"/>
  </cols>
  <sheetData>
    <row r="1" spans="1:82" ht="13.5" thickBot="1"/>
    <row r="2" spans="1:82" s="9" customFormat="1" ht="24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</row>
    <row r="3" spans="1:82" s="9" customForma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</row>
    <row r="4" spans="1:82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</row>
    <row r="5" spans="1:82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</row>
    <row r="9" spans="1:82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</row>
    <row r="10" spans="1:82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</row>
    <row r="11" spans="1:82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0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0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0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</row>
    <row r="14" spans="1:82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0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</row>
    <row r="15" spans="1:82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0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</row>
    <row r="16" spans="1:82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0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0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s="18" customFormat="1" ht="15.7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0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0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0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82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82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0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</row>
    <row r="23" spans="1:82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</row>
    <row r="24" spans="1:82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</row>
    <row r="25" spans="1:82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</row>
    <row r="26" spans="1:82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</row>
    <row r="27" spans="1:82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</row>
    <row r="28" spans="1:82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</row>
    <row r="29" spans="1:82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0"/>
        <v>0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</row>
    <row r="30" spans="1:82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0</v>
      </c>
      <c r="AJ30" s="21">
        <f t="shared" si="1"/>
        <v>0</v>
      </c>
      <c r="AK30" s="23">
        <f t="shared" si="1"/>
        <v>0</v>
      </c>
      <c r="AL30" s="21">
        <f t="shared" si="1"/>
        <v>0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0</v>
      </c>
      <c r="AR30" s="21">
        <f t="shared" si="1"/>
        <v>0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0</v>
      </c>
      <c r="AX30" s="21">
        <f t="shared" si="1"/>
        <v>0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0</v>
      </c>
      <c r="BF30" s="24">
        <f t="shared" si="1"/>
        <v>0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</row>
    <row r="31" spans="1:82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</row>
    <row r="32" spans="1:82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</row>
    <row r="33" spans="1:82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82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0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spans="1:82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pans="1:82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2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2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2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2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82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2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2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2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2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9"/>
      <c r="BH45" s="17"/>
    </row>
    <row r="46" spans="1:82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0</v>
      </c>
      <c r="BG46" s="13"/>
      <c r="BH46" s="17"/>
    </row>
    <row r="47" spans="1:82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0"/>
        <v>0</v>
      </c>
      <c r="BG47" s="13"/>
      <c r="BH47" s="17"/>
    </row>
    <row r="48" spans="1:82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2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2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82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82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0</v>
      </c>
      <c r="AX52" s="19">
        <f t="shared" si="3"/>
        <v>0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0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1:82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</row>
    <row r="54" spans="1:82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</row>
    <row r="55" spans="1:82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17">
        <f t="shared" si="0"/>
        <v>0</v>
      </c>
      <c r="BG55" s="28"/>
      <c r="BH55" s="17"/>
    </row>
    <row r="56" spans="1:82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0</v>
      </c>
      <c r="BG56" s="28"/>
      <c r="BH56" s="17"/>
    </row>
    <row r="57" spans="1:82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0"/>
        <v>0</v>
      </c>
      <c r="BG57" s="28"/>
      <c r="BH57" s="17"/>
    </row>
    <row r="58" spans="1:82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2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2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0</v>
      </c>
      <c r="BG60" s="28"/>
      <c r="BH60" s="14"/>
    </row>
    <row r="61" spans="1:82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0</v>
      </c>
      <c r="BG61" s="28"/>
      <c r="BH61" s="14"/>
    </row>
    <row r="62" spans="1:82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0</v>
      </c>
      <c r="BG62" s="28"/>
      <c r="BH62" s="14"/>
    </row>
    <row r="63" spans="1:82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0</v>
      </c>
      <c r="BG63" s="28"/>
      <c r="BH63" s="17"/>
    </row>
    <row r="64" spans="1:82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0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0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/>
      <c r="BF73" s="27">
        <f t="shared" si="4"/>
        <v>0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0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2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0</v>
      </c>
      <c r="AN81" s="19">
        <f t="shared" si="6"/>
        <v>0</v>
      </c>
      <c r="AO81" s="19">
        <f t="shared" si="6"/>
        <v>0</v>
      </c>
      <c r="AP81" s="19">
        <f t="shared" si="6"/>
        <v>0</v>
      </c>
      <c r="AQ81" s="19">
        <f t="shared" si="6"/>
        <v>0</v>
      </c>
      <c r="AR81" s="19">
        <f t="shared" si="6"/>
        <v>0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0</v>
      </c>
      <c r="AX81" s="19">
        <f t="shared" si="6"/>
        <v>0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0</v>
      </c>
      <c r="BF81" s="24">
        <f>SUM(BF55:BF80)</f>
        <v>0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</row>
    <row r="82" spans="1:82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</row>
    <row r="83" spans="1:82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</row>
    <row r="84" spans="1:82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27">
        <f t="shared" si="4"/>
        <v>0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</row>
    <row r="85" spans="1:82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/>
      <c r="BF85" s="27">
        <f t="shared" si="4"/>
        <v>0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</row>
    <row r="86" spans="1:82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0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</row>
    <row r="87" spans="1:82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27">
        <f t="shared" si="4"/>
        <v>0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</row>
    <row r="88" spans="1:82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4"/>
        <v>0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</row>
    <row r="89" spans="1:82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0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</row>
    <row r="90" spans="1:82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27">
        <f t="shared" si="4"/>
        <v>0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</row>
    <row r="91" spans="1:82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0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</row>
    <row r="92" spans="1:82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0</v>
      </c>
      <c r="BG92" s="28"/>
      <c r="BH92" s="17"/>
    </row>
    <row r="93" spans="1:82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0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</row>
    <row r="94" spans="1:82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0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</row>
    <row r="95" spans="1:82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0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</row>
    <row r="96" spans="1:82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0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</row>
    <row r="97" spans="1:82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4"/>
        <v>0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</row>
    <row r="98" spans="1:82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/>
      <c r="AR98" s="44"/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0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</row>
    <row r="99" spans="1:82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0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</row>
    <row r="100" spans="1:82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0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</row>
    <row r="101" spans="1:82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4"/>
        <v>0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</row>
    <row r="102" spans="1:82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/>
      <c r="AR102" s="44"/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0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</row>
    <row r="103" spans="1:82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0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</row>
    <row r="104" spans="1:82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0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</row>
    <row r="105" spans="1:82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27">
        <f t="shared" si="4"/>
        <v>0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</row>
    <row r="106" spans="1:82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0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</row>
    <row r="107" spans="1:82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4"/>
        <v>0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1:82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/>
      <c r="BF108" s="27">
        <f t="shared" si="4"/>
        <v>0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1:82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0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26" customFormat="1">
      <c r="A110" s="19"/>
      <c r="B110" s="20" t="s">
        <v>42</v>
      </c>
      <c r="C110" s="19">
        <f>SUM(C84:C109)</f>
        <v>0</v>
      </c>
      <c r="D110" s="19">
        <f t="shared" ref="D110:BE110" si="7">SUM(D84:D109)</f>
        <v>0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0</v>
      </c>
      <c r="T110" s="19">
        <f t="shared" si="7"/>
        <v>0</v>
      </c>
      <c r="U110" s="19">
        <f t="shared" si="7"/>
        <v>0</v>
      </c>
      <c r="V110" s="19">
        <f t="shared" si="7"/>
        <v>0</v>
      </c>
      <c r="W110" s="19">
        <f t="shared" si="7"/>
        <v>0</v>
      </c>
      <c r="X110" s="19">
        <f t="shared" si="7"/>
        <v>0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0</v>
      </c>
      <c r="AF110" s="19">
        <f t="shared" si="7"/>
        <v>0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0</v>
      </c>
      <c r="AR110" s="19">
        <f t="shared" si="7"/>
        <v>0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0</v>
      </c>
      <c r="BF110" s="24">
        <f>SUM(BF84:BF109)</f>
        <v>0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1:82">
      <c r="A111" s="14"/>
      <c r="B111" s="32" t="s">
        <v>56</v>
      </c>
      <c r="C111" s="33">
        <f t="shared" ref="C111:BE111" si="8">C110+C81+C52+C30</f>
        <v>0</v>
      </c>
      <c r="D111" s="27">
        <f t="shared" si="8"/>
        <v>0</v>
      </c>
      <c r="E111" s="33">
        <f t="shared" si="8"/>
        <v>0</v>
      </c>
      <c r="F111" s="34">
        <f t="shared" si="8"/>
        <v>0</v>
      </c>
      <c r="G111" s="33">
        <f t="shared" si="8"/>
        <v>0</v>
      </c>
      <c r="H111" s="27">
        <f t="shared" si="8"/>
        <v>0</v>
      </c>
      <c r="I111" s="33">
        <f t="shared" si="8"/>
        <v>0</v>
      </c>
      <c r="J111" s="27">
        <f t="shared" si="8"/>
        <v>0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0</v>
      </c>
      <c r="R111" s="34">
        <f t="shared" si="8"/>
        <v>0</v>
      </c>
      <c r="S111" s="33">
        <f t="shared" si="8"/>
        <v>0</v>
      </c>
      <c r="T111" s="27">
        <f t="shared" si="8"/>
        <v>0</v>
      </c>
      <c r="U111" s="33">
        <f t="shared" si="8"/>
        <v>0</v>
      </c>
      <c r="V111" s="27">
        <f t="shared" si="8"/>
        <v>0</v>
      </c>
      <c r="W111" s="33">
        <f t="shared" si="8"/>
        <v>0</v>
      </c>
      <c r="X111" s="27">
        <f t="shared" si="8"/>
        <v>0</v>
      </c>
      <c r="Y111" s="33">
        <f t="shared" si="8"/>
        <v>0</v>
      </c>
      <c r="Z111" s="27">
        <f t="shared" si="8"/>
        <v>0</v>
      </c>
      <c r="AA111" s="33">
        <f t="shared" si="8"/>
        <v>0</v>
      </c>
      <c r="AB111" s="27">
        <f t="shared" si="8"/>
        <v>0</v>
      </c>
      <c r="AC111" s="33">
        <f t="shared" si="8"/>
        <v>0</v>
      </c>
      <c r="AD111" s="27">
        <f t="shared" si="8"/>
        <v>0</v>
      </c>
      <c r="AE111" s="33">
        <f t="shared" si="8"/>
        <v>0</v>
      </c>
      <c r="AF111" s="27">
        <f t="shared" si="8"/>
        <v>0</v>
      </c>
      <c r="AG111" s="33">
        <f t="shared" si="8"/>
        <v>0</v>
      </c>
      <c r="AH111" s="27">
        <f t="shared" si="8"/>
        <v>0</v>
      </c>
      <c r="AI111" s="33">
        <f t="shared" si="8"/>
        <v>0</v>
      </c>
      <c r="AJ111" s="27">
        <f t="shared" si="8"/>
        <v>0</v>
      </c>
      <c r="AK111" s="33">
        <f t="shared" si="8"/>
        <v>0</v>
      </c>
      <c r="AL111" s="27">
        <f t="shared" si="8"/>
        <v>0</v>
      </c>
      <c r="AM111" s="33">
        <f t="shared" si="8"/>
        <v>0</v>
      </c>
      <c r="AN111" s="27">
        <f t="shared" si="8"/>
        <v>0</v>
      </c>
      <c r="AO111" s="33">
        <f t="shared" si="8"/>
        <v>0</v>
      </c>
      <c r="AP111" s="27">
        <f t="shared" si="8"/>
        <v>0</v>
      </c>
      <c r="AQ111" s="33">
        <f t="shared" si="8"/>
        <v>0</v>
      </c>
      <c r="AR111" s="27">
        <f t="shared" si="8"/>
        <v>0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0</v>
      </c>
      <c r="AX111" s="27">
        <f t="shared" si="8"/>
        <v>0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0</v>
      </c>
      <c r="BF111" s="27">
        <f>BF110+BF81+BF52+BF30</f>
        <v>0</v>
      </c>
      <c r="BG111" s="36"/>
      <c r="BH111" s="36"/>
    </row>
    <row r="112" spans="1:82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E11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9" sqref="B4:B29"/>
    </sheetView>
  </sheetViews>
  <sheetFormatPr defaultRowHeight="12.75"/>
  <cols>
    <col min="1" max="1" width="3" style="1" bestFit="1" customWidth="1"/>
    <col min="2" max="2" width="27.42578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6.7109375" style="1" customWidth="1"/>
    <col min="58" max="60" width="9.140625" style="2"/>
    <col min="61" max="83" width="9.140625" style="40"/>
    <col min="84" max="16384" width="9.140625" style="3"/>
  </cols>
  <sheetData>
    <row r="1" spans="1:83" ht="13.5" thickBot="1"/>
    <row r="2" spans="1:83" s="9" customFormat="1" ht="33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</row>
    <row r="3" spans="1:83" s="9" customForma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</row>
    <row r="4" spans="1:83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</row>
    <row r="5" spans="1:83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</row>
    <row r="6" spans="1:83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</row>
    <row r="7" spans="1:83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</row>
    <row r="8" spans="1:83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</row>
    <row r="9" spans="1:83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</row>
    <row r="10" spans="1:83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</row>
    <row r="11" spans="1:83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0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0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83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0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</row>
    <row r="14" spans="1:83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0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</row>
    <row r="15" spans="1:83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0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</row>
    <row r="16" spans="1:83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0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</row>
    <row r="17" spans="1:83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0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</row>
    <row r="18" spans="1:83" s="18" customFormat="1" ht="15.7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0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</row>
    <row r="19" spans="1:83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0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</row>
    <row r="20" spans="1:83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0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</row>
    <row r="21" spans="1:83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83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0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1:83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3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3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83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</row>
    <row r="27" spans="1:83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</row>
    <row r="28" spans="1:83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</row>
    <row r="29" spans="1:83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0"/>
        <v>0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</row>
    <row r="30" spans="1:83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0</v>
      </c>
      <c r="AJ30" s="21">
        <f t="shared" si="1"/>
        <v>0</v>
      </c>
      <c r="AK30" s="23">
        <f t="shared" si="1"/>
        <v>0</v>
      </c>
      <c r="AL30" s="21">
        <f t="shared" si="1"/>
        <v>0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0</v>
      </c>
      <c r="AR30" s="21">
        <f t="shared" si="1"/>
        <v>0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0</v>
      </c>
      <c r="AX30" s="21">
        <f t="shared" si="1"/>
        <v>0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0</v>
      </c>
      <c r="BF30" s="24">
        <f t="shared" si="1"/>
        <v>0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</row>
    <row r="31" spans="1:83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</row>
    <row r="32" spans="1:83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</row>
    <row r="33" spans="1:83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</row>
    <row r="34" spans="1:83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0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</row>
    <row r="35" spans="1:83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</row>
    <row r="36" spans="1:83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3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3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3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3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83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3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3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3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3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9"/>
      <c r="BH45" s="17"/>
    </row>
    <row r="46" spans="1:83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0</v>
      </c>
      <c r="BG46" s="13"/>
      <c r="BH46" s="17"/>
    </row>
    <row r="47" spans="1:83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0"/>
        <v>0</v>
      </c>
      <c r="BG47" s="13"/>
      <c r="BH47" s="17"/>
    </row>
    <row r="48" spans="1:83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3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3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83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83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0</v>
      </c>
      <c r="AX52" s="19">
        <f t="shared" si="3"/>
        <v>0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0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</row>
    <row r="53" spans="1:83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</row>
    <row r="54" spans="1:83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</row>
    <row r="55" spans="1:83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17">
        <f t="shared" si="0"/>
        <v>0</v>
      </c>
      <c r="BG55" s="28"/>
      <c r="BH55" s="17"/>
    </row>
    <row r="56" spans="1:83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0</v>
      </c>
      <c r="BG56" s="28"/>
      <c r="BH56" s="17"/>
    </row>
    <row r="57" spans="1:83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0"/>
        <v>0</v>
      </c>
      <c r="BG57" s="28"/>
      <c r="BH57" s="17"/>
    </row>
    <row r="58" spans="1:83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3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3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0</v>
      </c>
      <c r="BG60" s="28"/>
      <c r="BH60" s="14"/>
    </row>
    <row r="61" spans="1:83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0</v>
      </c>
      <c r="BG61" s="28"/>
      <c r="BH61" s="14"/>
    </row>
    <row r="62" spans="1:83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0</v>
      </c>
      <c r="BG62" s="28"/>
      <c r="BH62" s="14"/>
    </row>
    <row r="63" spans="1:83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0</v>
      </c>
      <c r="BG63" s="28"/>
      <c r="BH63" s="17"/>
    </row>
    <row r="64" spans="1:83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0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0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/>
      <c r="BF73" s="27">
        <f t="shared" si="4"/>
        <v>0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0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3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0</v>
      </c>
      <c r="AN81" s="19">
        <f t="shared" si="6"/>
        <v>0</v>
      </c>
      <c r="AO81" s="19">
        <f t="shared" si="6"/>
        <v>0</v>
      </c>
      <c r="AP81" s="19">
        <f t="shared" si="6"/>
        <v>0</v>
      </c>
      <c r="AQ81" s="19">
        <f t="shared" si="6"/>
        <v>0</v>
      </c>
      <c r="AR81" s="19">
        <f t="shared" si="6"/>
        <v>0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0</v>
      </c>
      <c r="AX81" s="19">
        <f t="shared" si="6"/>
        <v>0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0</v>
      </c>
      <c r="BF81" s="24">
        <f>SUM(BF55:BF80)</f>
        <v>0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</row>
    <row r="82" spans="1:83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</row>
    <row r="83" spans="1:83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</row>
    <row r="84" spans="1:83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27">
        <f t="shared" si="4"/>
        <v>0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</row>
    <row r="85" spans="1:83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/>
      <c r="BF85" s="27">
        <f t="shared" si="4"/>
        <v>0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</row>
    <row r="86" spans="1:83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0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</row>
    <row r="87" spans="1:83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27">
        <f t="shared" si="4"/>
        <v>0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</row>
    <row r="88" spans="1:83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4"/>
        <v>0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</row>
    <row r="89" spans="1:83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0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</row>
    <row r="90" spans="1:83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27">
        <f t="shared" si="4"/>
        <v>0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</row>
    <row r="91" spans="1:83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0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</row>
    <row r="92" spans="1:83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0</v>
      </c>
      <c r="BG92" s="28"/>
      <c r="BH92" s="17"/>
    </row>
    <row r="93" spans="1:83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0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</row>
    <row r="94" spans="1:83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0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</row>
    <row r="95" spans="1:83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0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</row>
    <row r="96" spans="1:83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0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</row>
    <row r="97" spans="1:83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4"/>
        <v>0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</row>
    <row r="98" spans="1:83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/>
      <c r="AR98" s="44"/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0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</row>
    <row r="99" spans="1:83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0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</row>
    <row r="100" spans="1:83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0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</row>
    <row r="101" spans="1:83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4"/>
        <v>0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</row>
    <row r="102" spans="1:83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/>
      <c r="AR102" s="44"/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0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</row>
    <row r="103" spans="1:83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0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</row>
    <row r="104" spans="1:83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0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</row>
    <row r="105" spans="1:83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27">
        <f t="shared" si="4"/>
        <v>0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</row>
    <row r="106" spans="1:83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0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</row>
    <row r="107" spans="1:83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4"/>
        <v>0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</row>
    <row r="108" spans="1:83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/>
      <c r="BF108" s="27">
        <f t="shared" si="4"/>
        <v>0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</row>
    <row r="109" spans="1:83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0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</row>
    <row r="110" spans="1:83" s="26" customFormat="1">
      <c r="A110" s="19"/>
      <c r="B110" s="20" t="s">
        <v>42</v>
      </c>
      <c r="C110" s="19">
        <f>SUM(C84:C109)</f>
        <v>0</v>
      </c>
      <c r="D110" s="19">
        <f t="shared" ref="D110:BE110" si="7">SUM(D84:D109)</f>
        <v>0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0</v>
      </c>
      <c r="T110" s="19">
        <f t="shared" si="7"/>
        <v>0</v>
      </c>
      <c r="U110" s="19">
        <f t="shared" si="7"/>
        <v>0</v>
      </c>
      <c r="V110" s="19">
        <f t="shared" si="7"/>
        <v>0</v>
      </c>
      <c r="W110" s="19">
        <f t="shared" si="7"/>
        <v>0</v>
      </c>
      <c r="X110" s="19">
        <f t="shared" si="7"/>
        <v>0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0</v>
      </c>
      <c r="AF110" s="19">
        <f t="shared" si="7"/>
        <v>0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0</v>
      </c>
      <c r="AR110" s="19">
        <f t="shared" si="7"/>
        <v>0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0</v>
      </c>
      <c r="BF110" s="24">
        <f>SUM(BF84:BF109)</f>
        <v>0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</row>
    <row r="111" spans="1:83">
      <c r="A111" s="14"/>
      <c r="B111" s="32" t="s">
        <v>56</v>
      </c>
      <c r="C111" s="33">
        <f t="shared" ref="C111:BE111" si="8">C110+C81+C52+C30</f>
        <v>0</v>
      </c>
      <c r="D111" s="27">
        <f t="shared" si="8"/>
        <v>0</v>
      </c>
      <c r="E111" s="33">
        <f t="shared" si="8"/>
        <v>0</v>
      </c>
      <c r="F111" s="34">
        <f t="shared" si="8"/>
        <v>0</v>
      </c>
      <c r="G111" s="33">
        <f t="shared" si="8"/>
        <v>0</v>
      </c>
      <c r="H111" s="27">
        <f t="shared" si="8"/>
        <v>0</v>
      </c>
      <c r="I111" s="33">
        <f t="shared" si="8"/>
        <v>0</v>
      </c>
      <c r="J111" s="27">
        <f t="shared" si="8"/>
        <v>0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0</v>
      </c>
      <c r="R111" s="34">
        <f t="shared" si="8"/>
        <v>0</v>
      </c>
      <c r="S111" s="33">
        <f t="shared" si="8"/>
        <v>0</v>
      </c>
      <c r="T111" s="27">
        <f t="shared" si="8"/>
        <v>0</v>
      </c>
      <c r="U111" s="33">
        <f t="shared" si="8"/>
        <v>0</v>
      </c>
      <c r="V111" s="27">
        <f t="shared" si="8"/>
        <v>0</v>
      </c>
      <c r="W111" s="33">
        <f t="shared" si="8"/>
        <v>0</v>
      </c>
      <c r="X111" s="27">
        <f t="shared" si="8"/>
        <v>0</v>
      </c>
      <c r="Y111" s="33">
        <f t="shared" si="8"/>
        <v>0</v>
      </c>
      <c r="Z111" s="27">
        <f t="shared" si="8"/>
        <v>0</v>
      </c>
      <c r="AA111" s="33">
        <f t="shared" si="8"/>
        <v>0</v>
      </c>
      <c r="AB111" s="27">
        <f t="shared" si="8"/>
        <v>0</v>
      </c>
      <c r="AC111" s="33">
        <f t="shared" si="8"/>
        <v>0</v>
      </c>
      <c r="AD111" s="27">
        <f t="shared" si="8"/>
        <v>0</v>
      </c>
      <c r="AE111" s="33">
        <f t="shared" si="8"/>
        <v>0</v>
      </c>
      <c r="AF111" s="27">
        <f t="shared" si="8"/>
        <v>0</v>
      </c>
      <c r="AG111" s="33">
        <f t="shared" si="8"/>
        <v>0</v>
      </c>
      <c r="AH111" s="27">
        <f t="shared" si="8"/>
        <v>0</v>
      </c>
      <c r="AI111" s="33">
        <f t="shared" si="8"/>
        <v>0</v>
      </c>
      <c r="AJ111" s="27">
        <f t="shared" si="8"/>
        <v>0</v>
      </c>
      <c r="AK111" s="33">
        <f t="shared" si="8"/>
        <v>0</v>
      </c>
      <c r="AL111" s="27">
        <f t="shared" si="8"/>
        <v>0</v>
      </c>
      <c r="AM111" s="33">
        <f t="shared" si="8"/>
        <v>0</v>
      </c>
      <c r="AN111" s="27">
        <f t="shared" si="8"/>
        <v>0</v>
      </c>
      <c r="AO111" s="33">
        <f t="shared" si="8"/>
        <v>0</v>
      </c>
      <c r="AP111" s="27">
        <f t="shared" si="8"/>
        <v>0</v>
      </c>
      <c r="AQ111" s="33">
        <f t="shared" si="8"/>
        <v>0</v>
      </c>
      <c r="AR111" s="27">
        <f t="shared" si="8"/>
        <v>0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0</v>
      </c>
      <c r="AX111" s="27">
        <f t="shared" si="8"/>
        <v>0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0</v>
      </c>
      <c r="BF111" s="27">
        <f>BF110+BF81+BF52+BF30</f>
        <v>0</v>
      </c>
      <c r="BG111" s="36"/>
      <c r="BH111" s="36"/>
    </row>
    <row r="112" spans="1:83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E113"/>
  <sheetViews>
    <sheetView workbookViewId="0">
      <pane xSplit="2" ySplit="3" topLeftCell="AP4" activePane="bottomRight" state="frozen"/>
      <selection pane="topRight" activeCell="C1" sqref="C1"/>
      <selection pane="bottomLeft" activeCell="A4" sqref="A4"/>
      <selection pane="bottomRight" activeCell="BE4" sqref="BE4"/>
    </sheetView>
  </sheetViews>
  <sheetFormatPr defaultRowHeight="12.75"/>
  <cols>
    <col min="1" max="1" width="3" style="1" bestFit="1" customWidth="1"/>
    <col min="2" max="2" width="27.42578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6.7109375" style="1" customWidth="1"/>
    <col min="58" max="60" width="9.140625" style="2"/>
    <col min="61" max="83" width="9.140625" style="40"/>
    <col min="84" max="16384" width="9.140625" style="3"/>
  </cols>
  <sheetData>
    <row r="1" spans="1:83" ht="13.5" thickBot="1"/>
    <row r="2" spans="1:83" s="9" customFormat="1" ht="36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</row>
    <row r="3" spans="1:83" s="9" customForma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</row>
    <row r="4" spans="1:83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</row>
    <row r="5" spans="1:83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</row>
    <row r="6" spans="1:83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</row>
    <row r="7" spans="1:83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</row>
    <row r="8" spans="1:83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</row>
    <row r="9" spans="1:83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</row>
    <row r="10" spans="1:83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</row>
    <row r="11" spans="1:83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0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0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83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0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</row>
    <row r="14" spans="1:83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0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</row>
    <row r="15" spans="1:83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0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</row>
    <row r="16" spans="1:83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0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</row>
    <row r="17" spans="1:83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0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</row>
    <row r="18" spans="1:83" s="18" customFormat="1" ht="15.7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0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</row>
    <row r="19" spans="1:83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0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</row>
    <row r="20" spans="1:83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0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</row>
    <row r="21" spans="1:83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83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0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1:83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3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3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83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</row>
    <row r="27" spans="1:83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</row>
    <row r="28" spans="1:83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</row>
    <row r="29" spans="1:83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0"/>
        <v>0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</row>
    <row r="30" spans="1:83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0</v>
      </c>
      <c r="AJ30" s="21">
        <f t="shared" si="1"/>
        <v>0</v>
      </c>
      <c r="AK30" s="23">
        <f t="shared" si="1"/>
        <v>0</v>
      </c>
      <c r="AL30" s="21">
        <f t="shared" si="1"/>
        <v>0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0</v>
      </c>
      <c r="AR30" s="21">
        <f t="shared" si="1"/>
        <v>0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0</v>
      </c>
      <c r="AX30" s="21">
        <f t="shared" si="1"/>
        <v>0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0</v>
      </c>
      <c r="BF30" s="24">
        <f t="shared" si="1"/>
        <v>0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</row>
    <row r="31" spans="1:83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</row>
    <row r="32" spans="1:83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</row>
    <row r="33" spans="1:83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</row>
    <row r="34" spans="1:83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0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</row>
    <row r="35" spans="1:83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</row>
    <row r="36" spans="1:83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3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3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3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3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83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3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3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3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3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9"/>
      <c r="BH45" s="17"/>
    </row>
    <row r="46" spans="1:83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0</v>
      </c>
      <c r="BG46" s="13"/>
      <c r="BH46" s="17"/>
    </row>
    <row r="47" spans="1:83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0"/>
        <v>0</v>
      </c>
      <c r="BG47" s="13"/>
      <c r="BH47" s="17"/>
    </row>
    <row r="48" spans="1:83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3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3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83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83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0</v>
      </c>
      <c r="AX52" s="19">
        <f t="shared" si="3"/>
        <v>0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0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</row>
    <row r="53" spans="1:83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</row>
    <row r="54" spans="1:83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</row>
    <row r="55" spans="1:83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17">
        <f t="shared" si="0"/>
        <v>0</v>
      </c>
      <c r="BG55" s="28"/>
      <c r="BH55" s="17"/>
    </row>
    <row r="56" spans="1:83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0</v>
      </c>
      <c r="BG56" s="28"/>
      <c r="BH56" s="17"/>
    </row>
    <row r="57" spans="1:83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0"/>
        <v>0</v>
      </c>
      <c r="BG57" s="28"/>
      <c r="BH57" s="17"/>
    </row>
    <row r="58" spans="1:83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3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3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0</v>
      </c>
      <c r="BG60" s="28"/>
      <c r="BH60" s="14"/>
    </row>
    <row r="61" spans="1:83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0</v>
      </c>
      <c r="BG61" s="28"/>
      <c r="BH61" s="14"/>
    </row>
    <row r="62" spans="1:83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0</v>
      </c>
      <c r="BG62" s="28"/>
      <c r="BH62" s="14"/>
    </row>
    <row r="63" spans="1:83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0</v>
      </c>
      <c r="BG63" s="28"/>
      <c r="BH63" s="17"/>
    </row>
    <row r="64" spans="1:83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0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0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/>
      <c r="BF73" s="27">
        <f t="shared" si="4"/>
        <v>0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0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3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0</v>
      </c>
      <c r="AN81" s="19">
        <f t="shared" si="6"/>
        <v>0</v>
      </c>
      <c r="AO81" s="19">
        <f t="shared" si="6"/>
        <v>0</v>
      </c>
      <c r="AP81" s="19">
        <f t="shared" si="6"/>
        <v>0</v>
      </c>
      <c r="AQ81" s="19">
        <f t="shared" si="6"/>
        <v>0</v>
      </c>
      <c r="AR81" s="19">
        <f t="shared" si="6"/>
        <v>0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0</v>
      </c>
      <c r="AX81" s="19">
        <f t="shared" si="6"/>
        <v>0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0</v>
      </c>
      <c r="BF81" s="24">
        <f>SUM(BF55:BF80)</f>
        <v>0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</row>
    <row r="82" spans="1:83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</row>
    <row r="83" spans="1:83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</row>
    <row r="84" spans="1:83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27">
        <f t="shared" si="4"/>
        <v>0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</row>
    <row r="85" spans="1:83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/>
      <c r="BF85" s="27">
        <f t="shared" si="4"/>
        <v>0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</row>
    <row r="86" spans="1:83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0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</row>
    <row r="87" spans="1:83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/>
      <c r="BF87" s="27">
        <f t="shared" si="4"/>
        <v>0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</row>
    <row r="88" spans="1:83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/>
      <c r="BF88" s="27">
        <f t="shared" si="4"/>
        <v>0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</row>
    <row r="89" spans="1:83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0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</row>
    <row r="90" spans="1:83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27">
        <f t="shared" si="4"/>
        <v>0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</row>
    <row r="91" spans="1:83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0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</row>
    <row r="92" spans="1:83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0</v>
      </c>
      <c r="BG92" s="28"/>
      <c r="BH92" s="17"/>
    </row>
    <row r="93" spans="1:83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0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</row>
    <row r="94" spans="1:83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0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</row>
    <row r="95" spans="1:83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0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</row>
    <row r="96" spans="1:83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0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</row>
    <row r="97" spans="1:83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4"/>
        <v>0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</row>
    <row r="98" spans="1:83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/>
      <c r="AR98" s="44"/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0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</row>
    <row r="99" spans="1:83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0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</row>
    <row r="100" spans="1:83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0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</row>
    <row r="101" spans="1:83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4"/>
        <v>0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</row>
    <row r="102" spans="1:83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/>
      <c r="AR102" s="44"/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0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</row>
    <row r="103" spans="1:83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0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</row>
    <row r="104" spans="1:83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0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</row>
    <row r="105" spans="1:83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27">
        <f t="shared" si="4"/>
        <v>0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</row>
    <row r="106" spans="1:83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0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</row>
    <row r="107" spans="1:83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4"/>
        <v>0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</row>
    <row r="108" spans="1:83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/>
      <c r="BF108" s="27">
        <f t="shared" si="4"/>
        <v>0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</row>
    <row r="109" spans="1:83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0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</row>
    <row r="110" spans="1:83" s="26" customFormat="1">
      <c r="A110" s="19"/>
      <c r="B110" s="20" t="s">
        <v>42</v>
      </c>
      <c r="C110" s="19">
        <f>SUM(C84:C109)</f>
        <v>0</v>
      </c>
      <c r="D110" s="19">
        <f t="shared" ref="D110:BE110" si="7">SUM(D84:D109)</f>
        <v>0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0</v>
      </c>
      <c r="T110" s="19">
        <f t="shared" si="7"/>
        <v>0</v>
      </c>
      <c r="U110" s="19">
        <f t="shared" si="7"/>
        <v>0</v>
      </c>
      <c r="V110" s="19">
        <f t="shared" si="7"/>
        <v>0</v>
      </c>
      <c r="W110" s="19">
        <f t="shared" si="7"/>
        <v>0</v>
      </c>
      <c r="X110" s="19">
        <f t="shared" si="7"/>
        <v>0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0</v>
      </c>
      <c r="AF110" s="19">
        <f t="shared" si="7"/>
        <v>0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0</v>
      </c>
      <c r="AR110" s="19">
        <f t="shared" si="7"/>
        <v>0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0</v>
      </c>
      <c r="BF110" s="24">
        <f>SUM(BF84:BF109)</f>
        <v>0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</row>
    <row r="111" spans="1:83">
      <c r="A111" s="14"/>
      <c r="B111" s="32" t="s">
        <v>56</v>
      </c>
      <c r="C111" s="33">
        <f t="shared" ref="C111:BE111" si="8">C110+C81+C52+C30</f>
        <v>0</v>
      </c>
      <c r="D111" s="27">
        <f t="shared" si="8"/>
        <v>0</v>
      </c>
      <c r="E111" s="33">
        <f t="shared" si="8"/>
        <v>0</v>
      </c>
      <c r="F111" s="34">
        <f t="shared" si="8"/>
        <v>0</v>
      </c>
      <c r="G111" s="33">
        <f t="shared" si="8"/>
        <v>0</v>
      </c>
      <c r="H111" s="27">
        <f t="shared" si="8"/>
        <v>0</v>
      </c>
      <c r="I111" s="33">
        <f t="shared" si="8"/>
        <v>0</v>
      </c>
      <c r="J111" s="27">
        <f t="shared" si="8"/>
        <v>0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0</v>
      </c>
      <c r="R111" s="34">
        <f t="shared" si="8"/>
        <v>0</v>
      </c>
      <c r="S111" s="33">
        <f t="shared" si="8"/>
        <v>0</v>
      </c>
      <c r="T111" s="27">
        <f t="shared" si="8"/>
        <v>0</v>
      </c>
      <c r="U111" s="33">
        <f t="shared" si="8"/>
        <v>0</v>
      </c>
      <c r="V111" s="27">
        <f t="shared" si="8"/>
        <v>0</v>
      </c>
      <c r="W111" s="33">
        <f t="shared" si="8"/>
        <v>0</v>
      </c>
      <c r="X111" s="27">
        <f t="shared" si="8"/>
        <v>0</v>
      </c>
      <c r="Y111" s="33">
        <f t="shared" si="8"/>
        <v>0</v>
      </c>
      <c r="Z111" s="27">
        <f t="shared" si="8"/>
        <v>0</v>
      </c>
      <c r="AA111" s="33">
        <f t="shared" si="8"/>
        <v>0</v>
      </c>
      <c r="AB111" s="27">
        <f t="shared" si="8"/>
        <v>0</v>
      </c>
      <c r="AC111" s="33">
        <f t="shared" si="8"/>
        <v>0</v>
      </c>
      <c r="AD111" s="27">
        <f t="shared" si="8"/>
        <v>0</v>
      </c>
      <c r="AE111" s="33">
        <f t="shared" si="8"/>
        <v>0</v>
      </c>
      <c r="AF111" s="27">
        <f t="shared" si="8"/>
        <v>0</v>
      </c>
      <c r="AG111" s="33">
        <f t="shared" si="8"/>
        <v>0</v>
      </c>
      <c r="AH111" s="27">
        <f t="shared" si="8"/>
        <v>0</v>
      </c>
      <c r="AI111" s="33">
        <f t="shared" si="8"/>
        <v>0</v>
      </c>
      <c r="AJ111" s="27">
        <f t="shared" si="8"/>
        <v>0</v>
      </c>
      <c r="AK111" s="33">
        <f t="shared" si="8"/>
        <v>0</v>
      </c>
      <c r="AL111" s="27">
        <f t="shared" si="8"/>
        <v>0</v>
      </c>
      <c r="AM111" s="33">
        <f t="shared" si="8"/>
        <v>0</v>
      </c>
      <c r="AN111" s="27">
        <f t="shared" si="8"/>
        <v>0</v>
      </c>
      <c r="AO111" s="33">
        <f t="shared" si="8"/>
        <v>0</v>
      </c>
      <c r="AP111" s="27">
        <f t="shared" si="8"/>
        <v>0</v>
      </c>
      <c r="AQ111" s="33">
        <f t="shared" si="8"/>
        <v>0</v>
      </c>
      <c r="AR111" s="27">
        <f t="shared" si="8"/>
        <v>0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0</v>
      </c>
      <c r="AX111" s="27">
        <f t="shared" si="8"/>
        <v>0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0</v>
      </c>
      <c r="BF111" s="27">
        <f>BF110+BF81+BF52+BF30</f>
        <v>0</v>
      </c>
      <c r="BG111" s="36"/>
      <c r="BH111" s="36"/>
    </row>
    <row r="112" spans="1:83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D113"/>
  <sheetViews>
    <sheetView workbookViewId="0">
      <pane xSplit="2" ySplit="3" topLeftCell="AU43" activePane="bottomRight" state="frozen"/>
      <selection pane="topRight" activeCell="C1" sqref="C1"/>
      <selection pane="bottomLeft" activeCell="A4" sqref="A4"/>
      <selection pane="bottomRight" activeCell="BP19" sqref="BP19"/>
    </sheetView>
  </sheetViews>
  <sheetFormatPr defaultRowHeight="12.75"/>
  <cols>
    <col min="1" max="1" width="3" style="1" bestFit="1" customWidth="1"/>
    <col min="2" max="2" width="27.1406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6.7109375" style="1" customWidth="1"/>
    <col min="58" max="60" width="9.140625" style="2"/>
    <col min="61" max="61" width="9.140625" style="40"/>
    <col min="62" max="62" width="5.42578125" style="40" customWidth="1"/>
    <col min="63" max="82" width="9.140625" style="40"/>
    <col min="83" max="16384" width="9.140625" style="3"/>
  </cols>
  <sheetData>
    <row r="1" spans="1:82" ht="13.5" thickBot="1"/>
    <row r="2" spans="1:82" s="9" customFormat="1" ht="61.5" customHeight="1">
      <c r="A2" s="7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100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 t="s">
        <v>98</v>
      </c>
      <c r="BD2" s="175"/>
      <c r="BE2" s="5" t="s">
        <v>59</v>
      </c>
      <c r="BF2" s="6" t="s">
        <v>60</v>
      </c>
      <c r="BG2" s="7" t="s">
        <v>61</v>
      </c>
      <c r="BH2" s="7" t="s">
        <v>96</v>
      </c>
      <c r="BI2" s="67" t="s">
        <v>62</v>
      </c>
      <c r="BJ2" s="8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82" s="9" customFormat="1" ht="20.25" customHeight="1" thickBot="1">
      <c r="A3" s="7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8"/>
      <c r="BJ3" s="68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82" s="18" customFormat="1">
      <c r="A4" s="13">
        <v>1</v>
      </c>
      <c r="B4" s="14" t="s">
        <v>33</v>
      </c>
      <c r="C4" s="16">
        <f>окт!C4+нояб!C4+декаб!C4</f>
        <v>0</v>
      </c>
      <c r="D4" s="16">
        <f>окт!D4+нояб!D4+декаб!D4</f>
        <v>0</v>
      </c>
      <c r="E4" s="16">
        <f>окт!E4+нояб!E4+декаб!E4</f>
        <v>0</v>
      </c>
      <c r="F4" s="16">
        <f>окт!F4+нояб!F4+декаб!F4</f>
        <v>0</v>
      </c>
      <c r="G4" s="16">
        <f>окт!G4+нояб!G4+декаб!G4</f>
        <v>0</v>
      </c>
      <c r="H4" s="16">
        <f>окт!H4+нояб!H4+декаб!H4</f>
        <v>0</v>
      </c>
      <c r="I4" s="16">
        <f>окт!I4+нояб!I4+декаб!I4</f>
        <v>0</v>
      </c>
      <c r="J4" s="16">
        <f>окт!J4+нояб!J4+декаб!J4</f>
        <v>0</v>
      </c>
      <c r="K4" s="16">
        <f>окт!K4+нояб!K4+декаб!K4</f>
        <v>0</v>
      </c>
      <c r="L4" s="16">
        <f>окт!L4+нояб!L4+декаб!L4</f>
        <v>0</v>
      </c>
      <c r="M4" s="16">
        <f>окт!M4+нояб!M4+декаб!M4</f>
        <v>0</v>
      </c>
      <c r="N4" s="16">
        <f>окт!N4+нояб!N4+декаб!N4</f>
        <v>0</v>
      </c>
      <c r="O4" s="16">
        <f>окт!O4+нояб!O4+декаб!O4</f>
        <v>0</v>
      </c>
      <c r="P4" s="16">
        <f>окт!P4+нояб!P4+декаб!P4</f>
        <v>0</v>
      </c>
      <c r="Q4" s="16">
        <f>окт!Q4+нояб!Q4+декаб!Q4</f>
        <v>0</v>
      </c>
      <c r="R4" s="16">
        <f>окт!R4+нояб!R4+декаб!R4</f>
        <v>0</v>
      </c>
      <c r="S4" s="16">
        <f>окт!S4+нояб!S4+декаб!S4</f>
        <v>0</v>
      </c>
      <c r="T4" s="16">
        <f>окт!T4+нояб!T4+декаб!T4</f>
        <v>0</v>
      </c>
      <c r="U4" s="16">
        <f>окт!U4+нояб!U4+декаб!U4</f>
        <v>0</v>
      </c>
      <c r="V4" s="16">
        <f>окт!V4+нояб!V4+декаб!V4</f>
        <v>0</v>
      </c>
      <c r="W4" s="16">
        <f>окт!W4+нояб!W4+декаб!W4</f>
        <v>0</v>
      </c>
      <c r="X4" s="16">
        <f>окт!X4+нояб!X4+декаб!X4</f>
        <v>0</v>
      </c>
      <c r="Y4" s="16">
        <f>окт!Y4+нояб!Y4+декаб!Y4</f>
        <v>0</v>
      </c>
      <c r="Z4" s="16">
        <f>окт!Z4+нояб!Z4+декаб!Z4</f>
        <v>0</v>
      </c>
      <c r="AA4" s="16">
        <f>окт!AA4+нояб!AA4+декаб!AA4</f>
        <v>0</v>
      </c>
      <c r="AB4" s="16">
        <f>окт!AB4+нояб!AB4+декаб!AB4</f>
        <v>0</v>
      </c>
      <c r="AC4" s="16">
        <f>окт!AC4+нояб!AC4+декаб!AC4</f>
        <v>0</v>
      </c>
      <c r="AD4" s="16">
        <f>окт!AD4+нояб!AD4+декаб!AD4</f>
        <v>0</v>
      </c>
      <c r="AE4" s="16">
        <f>окт!AE4+нояб!AE4+декаб!AE4</f>
        <v>0</v>
      </c>
      <c r="AF4" s="16">
        <f>окт!AF4+нояб!AF4+декаб!AF4</f>
        <v>0</v>
      </c>
      <c r="AG4" s="16">
        <f>окт!AG4+нояб!AG4+декаб!AG4</f>
        <v>0</v>
      </c>
      <c r="AH4" s="16">
        <f>окт!AH4+нояб!AH4+декаб!AH4</f>
        <v>0</v>
      </c>
      <c r="AI4" s="16">
        <f>окт!AI4+нояб!AI4+декаб!AI4</f>
        <v>0</v>
      </c>
      <c r="AJ4" s="16">
        <f>окт!AJ4+нояб!AJ4+декаб!AJ4</f>
        <v>0</v>
      </c>
      <c r="AK4" s="16">
        <f>окт!AK4+нояб!AK4+декаб!AK4</f>
        <v>0</v>
      </c>
      <c r="AL4" s="16">
        <f>окт!AL4+нояб!AL4+декаб!AL4</f>
        <v>0</v>
      </c>
      <c r="AM4" s="16">
        <f>окт!AM4+нояб!AM4+декаб!AM4</f>
        <v>0</v>
      </c>
      <c r="AN4" s="16">
        <f>окт!AN4+нояб!AN4+декаб!AN4</f>
        <v>0</v>
      </c>
      <c r="AO4" s="16">
        <f>окт!AO4+нояб!AO4+декаб!AO4</f>
        <v>0</v>
      </c>
      <c r="AP4" s="16">
        <f>окт!AP4+нояб!AP4+декаб!AP4</f>
        <v>0</v>
      </c>
      <c r="AQ4" s="16">
        <f>окт!AQ4+нояб!AQ4+декаб!AQ4</f>
        <v>0</v>
      </c>
      <c r="AR4" s="16">
        <f>окт!AR4+нояб!AR4+декаб!AR4</f>
        <v>0</v>
      </c>
      <c r="AS4" s="16">
        <f>окт!AS4+нояб!AS4+декаб!AS4</f>
        <v>0</v>
      </c>
      <c r="AT4" s="16">
        <f>окт!AT4+нояб!AT4+декаб!AT4</f>
        <v>0</v>
      </c>
      <c r="AU4" s="16">
        <f>окт!AU4+нояб!AU4+декаб!AU4</f>
        <v>0</v>
      </c>
      <c r="AV4" s="16">
        <f>окт!AV4+нояб!AV4+декаб!AV4</f>
        <v>0</v>
      </c>
      <c r="AW4" s="16">
        <f>окт!AW4+нояб!AW4+декаб!AW4</f>
        <v>0</v>
      </c>
      <c r="AX4" s="16">
        <f>окт!AX4+нояб!AX4+декаб!AX4</f>
        <v>0</v>
      </c>
      <c r="AY4" s="16">
        <f>окт!AY4+нояб!AY4+декаб!AY4</f>
        <v>0</v>
      </c>
      <c r="AZ4" s="16">
        <f>окт!AZ4+нояб!AZ4+декаб!AZ4</f>
        <v>0</v>
      </c>
      <c r="BA4" s="16">
        <f>окт!BA4+нояб!BA4+декаб!BA4</f>
        <v>0</v>
      </c>
      <c r="BB4" s="16">
        <f>окт!BB4+нояб!BB4+декаб!BB4</f>
        <v>0</v>
      </c>
      <c r="BC4" s="16">
        <f>окт!BC4+нояб!BC4+декаб!BC4</f>
        <v>0</v>
      </c>
      <c r="BD4" s="16">
        <f>окт!BD4+нояб!BD4+декаб!BD4</f>
        <v>0</v>
      </c>
      <c r="BE4" s="16">
        <f>окт!BE4+нояб!BE4+декаб!BE4</f>
        <v>0</v>
      </c>
      <c r="BF4" s="15">
        <f>D4+F4+H4+J4+L4+N4+P4+R4+T4+V4+X4+Z4+AB4+AD4+AF4+AH4+AJ4+AL4+AN4+AP4+AR4+AT4+AV4+AX4+AZ4+BB4+BD4+BE4</f>
        <v>0</v>
      </c>
      <c r="BG4" s="16"/>
      <c r="BH4" s="17"/>
      <c r="BI4" s="16"/>
      <c r="BJ4" s="115">
        <v>36</v>
      </c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</row>
    <row r="5" spans="1:82" s="18" customFormat="1">
      <c r="A5" s="13">
        <v>2</v>
      </c>
      <c r="B5" s="14" t="s">
        <v>34</v>
      </c>
      <c r="C5" s="16">
        <f>окт!C5+нояб!C5+декаб!C5</f>
        <v>0</v>
      </c>
      <c r="D5" s="16">
        <f>окт!D5+нояб!D5+декаб!D5</f>
        <v>0</v>
      </c>
      <c r="E5" s="16">
        <f>окт!E5+нояб!E5+декаб!E5</f>
        <v>0</v>
      </c>
      <c r="F5" s="16">
        <f>окт!F5+нояб!F5+декаб!F5</f>
        <v>0</v>
      </c>
      <c r="G5" s="16">
        <f>окт!G5+нояб!G5+декаб!G5</f>
        <v>0</v>
      </c>
      <c r="H5" s="16">
        <f>окт!H5+нояб!H5+декаб!H5</f>
        <v>0</v>
      </c>
      <c r="I5" s="16">
        <f>окт!I5+нояб!I5+декаб!I5</f>
        <v>0</v>
      </c>
      <c r="J5" s="16">
        <f>окт!J5+нояб!J5+декаб!J5</f>
        <v>0</v>
      </c>
      <c r="K5" s="16">
        <f>окт!K5+нояб!K5+декаб!K5</f>
        <v>0</v>
      </c>
      <c r="L5" s="16">
        <f>окт!L5+нояб!L5+декаб!L5</f>
        <v>0</v>
      </c>
      <c r="M5" s="16">
        <f>окт!M5+нояб!M5+декаб!M5</f>
        <v>0</v>
      </c>
      <c r="N5" s="16">
        <f>окт!N5+нояб!N5+декаб!N5</f>
        <v>0</v>
      </c>
      <c r="O5" s="16">
        <f>окт!O5+нояб!O5+декаб!O5</f>
        <v>0</v>
      </c>
      <c r="P5" s="16">
        <f>окт!P5+нояб!P5+декаб!P5</f>
        <v>0</v>
      </c>
      <c r="Q5" s="16">
        <f>окт!Q5+нояб!Q5+декаб!Q5</f>
        <v>0</v>
      </c>
      <c r="R5" s="16">
        <f>окт!R5+нояб!R5+декаб!R5</f>
        <v>0</v>
      </c>
      <c r="S5" s="16">
        <f>окт!S5+нояб!S5+декаб!S5</f>
        <v>0</v>
      </c>
      <c r="T5" s="16">
        <f>окт!T5+нояб!T5+декаб!T5</f>
        <v>0</v>
      </c>
      <c r="U5" s="16">
        <f>окт!U5+нояб!U5+декаб!U5</f>
        <v>0</v>
      </c>
      <c r="V5" s="16">
        <f>окт!V5+нояб!V5+декаб!V5</f>
        <v>0</v>
      </c>
      <c r="W5" s="16">
        <f>окт!W5+нояб!W5+декаб!W5</f>
        <v>0</v>
      </c>
      <c r="X5" s="16">
        <f>окт!X5+нояб!X5+декаб!X5</f>
        <v>0</v>
      </c>
      <c r="Y5" s="16">
        <f>окт!Y5+нояб!Y5+декаб!Y5</f>
        <v>0</v>
      </c>
      <c r="Z5" s="16">
        <f>окт!Z5+нояб!Z5+декаб!Z5</f>
        <v>0</v>
      </c>
      <c r="AA5" s="16">
        <f>окт!AA5+нояб!AA5+декаб!AA5</f>
        <v>0</v>
      </c>
      <c r="AB5" s="16">
        <f>окт!AB5+нояб!AB5+декаб!AB5</f>
        <v>0</v>
      </c>
      <c r="AC5" s="16">
        <f>окт!AC5+нояб!AC5+декаб!AC5</f>
        <v>0</v>
      </c>
      <c r="AD5" s="16">
        <f>окт!AD5+нояб!AD5+декаб!AD5</f>
        <v>0</v>
      </c>
      <c r="AE5" s="16">
        <f>окт!AE5+нояб!AE5+декаб!AE5</f>
        <v>0</v>
      </c>
      <c r="AF5" s="16">
        <f>окт!AF5+нояб!AF5+декаб!AF5</f>
        <v>0</v>
      </c>
      <c r="AG5" s="16">
        <f>окт!AG5+нояб!AG5+декаб!AG5</f>
        <v>0</v>
      </c>
      <c r="AH5" s="16">
        <f>окт!AH5+нояб!AH5+декаб!AH5</f>
        <v>0</v>
      </c>
      <c r="AI5" s="16">
        <f>окт!AI5+нояб!AI5+декаб!AI5</f>
        <v>0</v>
      </c>
      <c r="AJ5" s="16">
        <f>окт!AJ5+нояб!AJ5+декаб!AJ5</f>
        <v>0</v>
      </c>
      <c r="AK5" s="16">
        <f>окт!AK5+нояб!AK5+декаб!AK5</f>
        <v>0</v>
      </c>
      <c r="AL5" s="16">
        <f>окт!AL5+нояб!AL5+декаб!AL5</f>
        <v>0</v>
      </c>
      <c r="AM5" s="16">
        <f>окт!AM5+нояб!AM5+декаб!AM5</f>
        <v>0</v>
      </c>
      <c r="AN5" s="16">
        <f>окт!AN5+нояб!AN5+декаб!AN5</f>
        <v>0</v>
      </c>
      <c r="AO5" s="16">
        <f>окт!AO5+нояб!AO5+декаб!AO5</f>
        <v>0</v>
      </c>
      <c r="AP5" s="16">
        <f>окт!AP5+нояб!AP5+декаб!AP5</f>
        <v>0</v>
      </c>
      <c r="AQ5" s="16">
        <f>окт!AQ5+нояб!AQ5+декаб!AQ5</f>
        <v>0</v>
      </c>
      <c r="AR5" s="16">
        <f>окт!AR5+нояб!AR5+декаб!AR5</f>
        <v>0</v>
      </c>
      <c r="AS5" s="16">
        <f>окт!AS5+нояб!AS5+декаб!AS5</f>
        <v>0</v>
      </c>
      <c r="AT5" s="16">
        <f>окт!AT5+нояб!AT5+декаб!AT5</f>
        <v>0</v>
      </c>
      <c r="AU5" s="16">
        <f>окт!AU5+нояб!AU5+декаб!AU5</f>
        <v>0</v>
      </c>
      <c r="AV5" s="16">
        <f>окт!AV5+нояб!AV5+декаб!AV5</f>
        <v>0</v>
      </c>
      <c r="AW5" s="16">
        <f>окт!AW5+нояб!AW5+декаб!AW5</f>
        <v>0</v>
      </c>
      <c r="AX5" s="16">
        <f>окт!AX5+нояб!AX5+декаб!AX5</f>
        <v>0</v>
      </c>
      <c r="AY5" s="16">
        <f>окт!AY5+нояб!AY5+декаб!AY5</f>
        <v>0</v>
      </c>
      <c r="AZ5" s="16">
        <f>окт!AZ5+нояб!AZ5+декаб!AZ5</f>
        <v>0</v>
      </c>
      <c r="BA5" s="16">
        <f>окт!BA5+нояб!BA5+декаб!BA5</f>
        <v>0</v>
      </c>
      <c r="BB5" s="16">
        <f>окт!BB5+нояб!BB5+декаб!BB5</f>
        <v>0</v>
      </c>
      <c r="BC5" s="16">
        <f>окт!BC5+нояб!BC5+декаб!BC5</f>
        <v>0</v>
      </c>
      <c r="BD5" s="16">
        <f>окт!BD5+нояб!BD5+декаб!BD5</f>
        <v>0</v>
      </c>
      <c r="BE5" s="16">
        <f>окт!BE5+нояб!BE5+декаб!BE5</f>
        <v>0</v>
      </c>
      <c r="BF5" s="15">
        <f>D5+F5+H5+J5+L5+N5+P5+R5+T5+V5+X5+Z5+AB5+AD5+AF5+AH5+AJ5+AL5+AN5+AP5+AR5+AT5+AV5+AX5+AZ5+BB5+BD5+BE5</f>
        <v>0</v>
      </c>
      <c r="BG5" s="16"/>
      <c r="BH5" s="17"/>
      <c r="BI5" s="16"/>
      <c r="BJ5" s="115">
        <v>38</v>
      </c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s="18" customFormat="1">
      <c r="A6" s="13">
        <v>3</v>
      </c>
      <c r="B6" s="14" t="s">
        <v>37</v>
      </c>
      <c r="C6" s="16">
        <f>окт!C6+нояб!C6+декаб!C6</f>
        <v>0</v>
      </c>
      <c r="D6" s="16">
        <f>окт!D6+нояб!D6+декаб!D6</f>
        <v>0</v>
      </c>
      <c r="E6" s="16">
        <f>окт!E6+нояб!E6+декаб!E6</f>
        <v>0</v>
      </c>
      <c r="F6" s="16">
        <f>окт!F6+нояб!F6+декаб!F6</f>
        <v>0</v>
      </c>
      <c r="G6" s="16">
        <f>окт!G6+нояб!G6+декаб!G6</f>
        <v>0</v>
      </c>
      <c r="H6" s="16">
        <f>окт!H6+нояб!H6+декаб!H6</f>
        <v>0</v>
      </c>
      <c r="I6" s="16">
        <f>окт!I6+нояб!I6+декаб!I6</f>
        <v>0</v>
      </c>
      <c r="J6" s="16">
        <f>окт!J6+нояб!J6+декаб!J6</f>
        <v>0</v>
      </c>
      <c r="K6" s="16">
        <f>окт!K6+нояб!K6+декаб!K6</f>
        <v>0</v>
      </c>
      <c r="L6" s="16">
        <f>окт!L6+нояб!L6+декаб!L6</f>
        <v>0</v>
      </c>
      <c r="M6" s="16">
        <f>окт!M6+нояб!M6+декаб!M6</f>
        <v>0</v>
      </c>
      <c r="N6" s="16">
        <f>окт!N6+нояб!N6+декаб!N6</f>
        <v>0</v>
      </c>
      <c r="O6" s="16">
        <f>окт!O6+нояб!O6+декаб!O6</f>
        <v>0</v>
      </c>
      <c r="P6" s="16">
        <f>окт!P6+нояб!P6+декаб!P6</f>
        <v>0</v>
      </c>
      <c r="Q6" s="16">
        <f>окт!Q6+нояб!Q6+декаб!Q6</f>
        <v>0</v>
      </c>
      <c r="R6" s="16">
        <f>окт!R6+нояб!R6+декаб!R6</f>
        <v>0</v>
      </c>
      <c r="S6" s="16">
        <f>окт!S6+нояб!S6+декаб!S6</f>
        <v>0</v>
      </c>
      <c r="T6" s="16">
        <f>окт!T6+нояб!T6+декаб!T6</f>
        <v>0</v>
      </c>
      <c r="U6" s="16">
        <f>окт!U6+нояб!U6+декаб!U6</f>
        <v>0</v>
      </c>
      <c r="V6" s="16">
        <f>окт!V6+нояб!V6+декаб!V6</f>
        <v>0</v>
      </c>
      <c r="W6" s="16">
        <f>окт!W6+нояб!W6+декаб!W6</f>
        <v>0</v>
      </c>
      <c r="X6" s="16">
        <f>окт!X6+нояб!X6+декаб!X6</f>
        <v>0</v>
      </c>
      <c r="Y6" s="16">
        <f>окт!Y6+нояб!Y6+декаб!Y6</f>
        <v>0</v>
      </c>
      <c r="Z6" s="16">
        <f>окт!Z6+нояб!Z6+декаб!Z6</f>
        <v>0</v>
      </c>
      <c r="AA6" s="16">
        <f>окт!AA6+нояб!AA6+декаб!AA6</f>
        <v>0</v>
      </c>
      <c r="AB6" s="16">
        <f>окт!AB6+нояб!AB6+декаб!AB6</f>
        <v>0</v>
      </c>
      <c r="AC6" s="16">
        <f>окт!AC6+нояб!AC6+декаб!AC6</f>
        <v>0</v>
      </c>
      <c r="AD6" s="16">
        <f>окт!AD6+нояб!AD6+декаб!AD6</f>
        <v>0</v>
      </c>
      <c r="AE6" s="16">
        <f>окт!AE6+нояб!AE6+декаб!AE6</f>
        <v>0</v>
      </c>
      <c r="AF6" s="16">
        <f>окт!AF6+нояб!AF6+декаб!AF6</f>
        <v>0</v>
      </c>
      <c r="AG6" s="16">
        <f>окт!AG6+нояб!AG6+декаб!AG6</f>
        <v>0</v>
      </c>
      <c r="AH6" s="16">
        <f>окт!AH6+нояб!AH6+декаб!AH6</f>
        <v>0</v>
      </c>
      <c r="AI6" s="16">
        <f>окт!AI6+нояб!AI6+декаб!AI6</f>
        <v>0</v>
      </c>
      <c r="AJ6" s="16">
        <f>окт!AJ6+нояб!AJ6+декаб!AJ6</f>
        <v>0</v>
      </c>
      <c r="AK6" s="16">
        <f>окт!AK6+нояб!AK6+декаб!AK6</f>
        <v>0</v>
      </c>
      <c r="AL6" s="16">
        <f>окт!AL6+нояб!AL6+декаб!AL6</f>
        <v>0</v>
      </c>
      <c r="AM6" s="16">
        <f>окт!AM6+нояб!AM6+декаб!AM6</f>
        <v>0</v>
      </c>
      <c r="AN6" s="16">
        <f>окт!AN6+нояб!AN6+декаб!AN6</f>
        <v>0</v>
      </c>
      <c r="AO6" s="16">
        <f>окт!AO6+нояб!AO6+декаб!AO6</f>
        <v>0</v>
      </c>
      <c r="AP6" s="16">
        <f>окт!AP6+нояб!AP6+декаб!AP6</f>
        <v>0</v>
      </c>
      <c r="AQ6" s="16">
        <f>окт!AQ6+нояб!AQ6+декаб!AQ6</f>
        <v>0</v>
      </c>
      <c r="AR6" s="16">
        <f>окт!AR6+нояб!AR6+декаб!AR6</f>
        <v>0</v>
      </c>
      <c r="AS6" s="16">
        <f>окт!AS6+нояб!AS6+декаб!AS6</f>
        <v>0</v>
      </c>
      <c r="AT6" s="16">
        <f>окт!AT6+нояб!AT6+декаб!AT6</f>
        <v>0</v>
      </c>
      <c r="AU6" s="16">
        <f>окт!AU6+нояб!AU6+декаб!AU6</f>
        <v>0</v>
      </c>
      <c r="AV6" s="16">
        <f>окт!AV6+нояб!AV6+декаб!AV6</f>
        <v>0</v>
      </c>
      <c r="AW6" s="16">
        <f>окт!AW6+нояб!AW6+декаб!AW6</f>
        <v>0</v>
      </c>
      <c r="AX6" s="16">
        <f>окт!AX6+нояб!AX6+декаб!AX6</f>
        <v>0</v>
      </c>
      <c r="AY6" s="16">
        <f>окт!AY6+нояб!AY6+декаб!AY6</f>
        <v>0</v>
      </c>
      <c r="AZ6" s="16">
        <f>окт!AZ6+нояб!AZ6+декаб!AZ6</f>
        <v>0</v>
      </c>
      <c r="BA6" s="16">
        <f>окт!BA6+нояб!BA6+декаб!BA6</f>
        <v>0</v>
      </c>
      <c r="BB6" s="16">
        <f>окт!BB6+нояб!BB6+декаб!BB6</f>
        <v>0</v>
      </c>
      <c r="BC6" s="16">
        <f>окт!BC6+нояб!BC6+декаб!BC6</f>
        <v>0</v>
      </c>
      <c r="BD6" s="16">
        <f>окт!BD6+нояб!BD6+декаб!BD6</f>
        <v>0</v>
      </c>
      <c r="BE6" s="16">
        <f>окт!BE6+нояб!BE6+декаб!BE6</f>
        <v>0</v>
      </c>
      <c r="BF6" s="15">
        <f t="shared" ref="BF6:BF70" si="0">D6+F6+H6+J6+L6+N6+P6+R6+T6+V6+X6+Z6+AB6+AD6+AF6+AH6+AJ6+AL6+AN6+AP6+AR6+AT6+AV6+AX6+AZ6+BB6+BD6+BE6</f>
        <v>0</v>
      </c>
      <c r="BG6" s="16"/>
      <c r="BH6" s="17"/>
      <c r="BI6" s="16"/>
      <c r="BJ6" s="115">
        <v>40</v>
      </c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s="18" customFormat="1">
      <c r="A7" s="13">
        <v>4</v>
      </c>
      <c r="B7" s="14" t="s">
        <v>38</v>
      </c>
      <c r="C7" s="16">
        <f>окт!C7+нояб!C7+декаб!C7</f>
        <v>0</v>
      </c>
      <c r="D7" s="16">
        <f>окт!D7+нояб!D7+декаб!D7</f>
        <v>0</v>
      </c>
      <c r="E7" s="16">
        <f>окт!E7+нояб!E7+декаб!E7</f>
        <v>0</v>
      </c>
      <c r="F7" s="16">
        <f>окт!F7+нояб!F7+декаб!F7</f>
        <v>0</v>
      </c>
      <c r="G7" s="16">
        <f>окт!G7+нояб!G7+декаб!G7</f>
        <v>0</v>
      </c>
      <c r="H7" s="16">
        <f>окт!H7+нояб!H7+декаб!H7</f>
        <v>0</v>
      </c>
      <c r="I7" s="16">
        <f>окт!I7+нояб!I7+декаб!I7</f>
        <v>0</v>
      </c>
      <c r="J7" s="16">
        <f>окт!J7+нояб!J7+декаб!J7</f>
        <v>0</v>
      </c>
      <c r="K7" s="16">
        <f>окт!K7+нояб!K7+декаб!K7</f>
        <v>0</v>
      </c>
      <c r="L7" s="16">
        <f>окт!L7+нояб!L7+декаб!L7</f>
        <v>0</v>
      </c>
      <c r="M7" s="16">
        <f>окт!M7+нояб!M7+декаб!M7</f>
        <v>0</v>
      </c>
      <c r="N7" s="16">
        <f>окт!N7+нояб!N7+декаб!N7</f>
        <v>0</v>
      </c>
      <c r="O7" s="16">
        <f>окт!O7+нояб!O7+декаб!O7</f>
        <v>0</v>
      </c>
      <c r="P7" s="16">
        <f>окт!P7+нояб!P7+декаб!P7</f>
        <v>0</v>
      </c>
      <c r="Q7" s="16">
        <f>окт!Q7+нояб!Q7+декаб!Q7</f>
        <v>0</v>
      </c>
      <c r="R7" s="16">
        <f>окт!R7+нояб!R7+декаб!R7</f>
        <v>0</v>
      </c>
      <c r="S7" s="16">
        <f>окт!S7+нояб!S7+декаб!S7</f>
        <v>0</v>
      </c>
      <c r="T7" s="16">
        <f>окт!T7+нояб!T7+декаб!T7</f>
        <v>0</v>
      </c>
      <c r="U7" s="16">
        <f>окт!U7+нояб!U7+декаб!U7</f>
        <v>0</v>
      </c>
      <c r="V7" s="16">
        <f>окт!V7+нояб!V7+декаб!V7</f>
        <v>0</v>
      </c>
      <c r="W7" s="16">
        <f>окт!W7+нояб!W7+декаб!W7</f>
        <v>0</v>
      </c>
      <c r="X7" s="16">
        <f>окт!X7+нояб!X7+декаб!X7</f>
        <v>0</v>
      </c>
      <c r="Y7" s="16">
        <f>окт!Y7+нояб!Y7+декаб!Y7</f>
        <v>0</v>
      </c>
      <c r="Z7" s="16">
        <f>окт!Z7+нояб!Z7+декаб!Z7</f>
        <v>0</v>
      </c>
      <c r="AA7" s="16">
        <f>окт!AA7+нояб!AA7+декаб!AA7</f>
        <v>0</v>
      </c>
      <c r="AB7" s="16">
        <f>окт!AB7+нояб!AB7+декаб!AB7</f>
        <v>0</v>
      </c>
      <c r="AC7" s="16">
        <f>окт!AC7+нояб!AC7+декаб!AC7</f>
        <v>0</v>
      </c>
      <c r="AD7" s="16">
        <f>окт!AD7+нояб!AD7+декаб!AD7</f>
        <v>0</v>
      </c>
      <c r="AE7" s="16">
        <f>окт!AE7+нояб!AE7+декаб!AE7</f>
        <v>0</v>
      </c>
      <c r="AF7" s="16">
        <f>окт!AF7+нояб!AF7+декаб!AF7</f>
        <v>0</v>
      </c>
      <c r="AG7" s="16">
        <f>окт!AG7+нояб!AG7+декаб!AG7</f>
        <v>0</v>
      </c>
      <c r="AH7" s="16">
        <f>окт!AH7+нояб!AH7+декаб!AH7</f>
        <v>0</v>
      </c>
      <c r="AI7" s="16">
        <f>окт!AI7+нояб!AI7+декаб!AI7</f>
        <v>0</v>
      </c>
      <c r="AJ7" s="16">
        <f>окт!AJ7+нояб!AJ7+декаб!AJ7</f>
        <v>0</v>
      </c>
      <c r="AK7" s="16">
        <f>окт!AK7+нояб!AK7+декаб!AK7</f>
        <v>0</v>
      </c>
      <c r="AL7" s="16">
        <f>окт!AL7+нояб!AL7+декаб!AL7</f>
        <v>0</v>
      </c>
      <c r="AM7" s="16">
        <f>окт!AM7+нояб!AM7+декаб!AM7</f>
        <v>0</v>
      </c>
      <c r="AN7" s="16">
        <f>окт!AN7+нояб!AN7+декаб!AN7</f>
        <v>0</v>
      </c>
      <c r="AO7" s="16">
        <f>окт!AO7+нояб!AO7+декаб!AO7</f>
        <v>0</v>
      </c>
      <c r="AP7" s="16">
        <f>окт!AP7+нояб!AP7+декаб!AP7</f>
        <v>0</v>
      </c>
      <c r="AQ7" s="16">
        <f>окт!AQ7+нояб!AQ7+декаб!AQ7</f>
        <v>0</v>
      </c>
      <c r="AR7" s="16">
        <f>окт!AR7+нояб!AR7+декаб!AR7</f>
        <v>0</v>
      </c>
      <c r="AS7" s="16">
        <f>окт!AS7+нояб!AS7+декаб!AS7</f>
        <v>0</v>
      </c>
      <c r="AT7" s="16">
        <f>окт!AT7+нояб!AT7+декаб!AT7</f>
        <v>0</v>
      </c>
      <c r="AU7" s="16">
        <f>окт!AU7+нояб!AU7+декаб!AU7</f>
        <v>0</v>
      </c>
      <c r="AV7" s="16">
        <f>окт!AV7+нояб!AV7+декаб!AV7</f>
        <v>0</v>
      </c>
      <c r="AW7" s="16">
        <f>окт!AW7+нояб!AW7+декаб!AW7</f>
        <v>0</v>
      </c>
      <c r="AX7" s="16">
        <f>окт!AX7+нояб!AX7+декаб!AX7</f>
        <v>0</v>
      </c>
      <c r="AY7" s="16">
        <f>окт!AY7+нояб!AY7+декаб!AY7</f>
        <v>0</v>
      </c>
      <c r="AZ7" s="16">
        <f>окт!AZ7+нояб!AZ7+декаб!AZ7</f>
        <v>0</v>
      </c>
      <c r="BA7" s="16">
        <f>окт!BA7+нояб!BA7+декаб!BA7</f>
        <v>0</v>
      </c>
      <c r="BB7" s="16">
        <f>окт!BB7+нояб!BB7+декаб!BB7</f>
        <v>0</v>
      </c>
      <c r="BC7" s="16">
        <f>окт!BC7+нояб!BC7+декаб!BC7</f>
        <v>0</v>
      </c>
      <c r="BD7" s="16">
        <f>окт!BD7+нояб!BD7+декаб!BD7</f>
        <v>0</v>
      </c>
      <c r="BE7" s="16">
        <f>окт!BE7+нояб!BE7+декаб!BE7</f>
        <v>0</v>
      </c>
      <c r="BF7" s="15">
        <f t="shared" si="0"/>
        <v>0</v>
      </c>
      <c r="BG7" s="16"/>
      <c r="BH7" s="17"/>
      <c r="BI7" s="16"/>
      <c r="BJ7" s="115">
        <v>42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s="18" customFormat="1">
      <c r="A8" s="13">
        <v>5</v>
      </c>
      <c r="B8" s="14" t="s">
        <v>39</v>
      </c>
      <c r="C8" s="16">
        <f>окт!C8+нояб!C8+декаб!C8</f>
        <v>0</v>
      </c>
      <c r="D8" s="16">
        <f>окт!D8+нояб!D8+декаб!D8</f>
        <v>0</v>
      </c>
      <c r="E8" s="16">
        <f>окт!E8+нояб!E8+декаб!E8</f>
        <v>0</v>
      </c>
      <c r="F8" s="16">
        <f>окт!F8+нояб!F8+декаб!F8</f>
        <v>0</v>
      </c>
      <c r="G8" s="16">
        <f>окт!G8+нояб!G8+декаб!G8</f>
        <v>0</v>
      </c>
      <c r="H8" s="16">
        <f>окт!H8+нояб!H8+декаб!H8</f>
        <v>0</v>
      </c>
      <c r="I8" s="16">
        <f>окт!I8+нояб!I8+декаб!I8</f>
        <v>0</v>
      </c>
      <c r="J8" s="16">
        <f>окт!J8+нояб!J8+декаб!J8</f>
        <v>0</v>
      </c>
      <c r="K8" s="16">
        <f>окт!K8+нояб!K8+декаб!K8</f>
        <v>0</v>
      </c>
      <c r="L8" s="16">
        <f>окт!L8+нояб!L8+декаб!L8</f>
        <v>0</v>
      </c>
      <c r="M8" s="16">
        <f>окт!M8+нояб!M8+декаб!M8</f>
        <v>0</v>
      </c>
      <c r="N8" s="16">
        <f>окт!N8+нояб!N8+декаб!N8</f>
        <v>0</v>
      </c>
      <c r="O8" s="16">
        <f>окт!O8+нояб!O8+декаб!O8</f>
        <v>0</v>
      </c>
      <c r="P8" s="16">
        <f>окт!P8+нояб!P8+декаб!P8</f>
        <v>0</v>
      </c>
      <c r="Q8" s="16">
        <f>окт!Q8+нояб!Q8+декаб!Q8</f>
        <v>0</v>
      </c>
      <c r="R8" s="16">
        <f>окт!R8+нояб!R8+декаб!R8</f>
        <v>0</v>
      </c>
      <c r="S8" s="16">
        <f>окт!S8+нояб!S8+декаб!S8</f>
        <v>0</v>
      </c>
      <c r="T8" s="16">
        <f>окт!T8+нояб!T8+декаб!T8</f>
        <v>0</v>
      </c>
      <c r="U8" s="16">
        <f>окт!U8+нояб!U8+декаб!U8</f>
        <v>0</v>
      </c>
      <c r="V8" s="16">
        <f>окт!V8+нояб!V8+декаб!V8</f>
        <v>0</v>
      </c>
      <c r="W8" s="16">
        <f>окт!W8+нояб!W8+декаб!W8</f>
        <v>0</v>
      </c>
      <c r="X8" s="16">
        <f>окт!X8+нояб!X8+декаб!X8</f>
        <v>0</v>
      </c>
      <c r="Y8" s="16">
        <f>окт!Y8+нояб!Y8+декаб!Y8</f>
        <v>0</v>
      </c>
      <c r="Z8" s="16">
        <f>окт!Z8+нояб!Z8+декаб!Z8</f>
        <v>0</v>
      </c>
      <c r="AA8" s="16">
        <f>окт!AA8+нояб!AA8+декаб!AA8</f>
        <v>0</v>
      </c>
      <c r="AB8" s="16">
        <f>окт!AB8+нояб!AB8+декаб!AB8</f>
        <v>0</v>
      </c>
      <c r="AC8" s="16">
        <f>окт!AC8+нояб!AC8+декаб!AC8</f>
        <v>0</v>
      </c>
      <c r="AD8" s="16">
        <f>окт!AD8+нояб!AD8+декаб!AD8</f>
        <v>0</v>
      </c>
      <c r="AE8" s="16">
        <f>окт!AE8+нояб!AE8+декаб!AE8</f>
        <v>0</v>
      </c>
      <c r="AF8" s="16">
        <f>окт!AF8+нояб!AF8+декаб!AF8</f>
        <v>0</v>
      </c>
      <c r="AG8" s="16">
        <f>окт!AG8+нояб!AG8+декаб!AG8</f>
        <v>0</v>
      </c>
      <c r="AH8" s="16">
        <f>окт!AH8+нояб!AH8+декаб!AH8</f>
        <v>0</v>
      </c>
      <c r="AI8" s="16">
        <f>окт!AI8+нояб!AI8+декаб!AI8</f>
        <v>0</v>
      </c>
      <c r="AJ8" s="16">
        <f>окт!AJ8+нояб!AJ8+декаб!AJ8</f>
        <v>0</v>
      </c>
      <c r="AK8" s="16">
        <f>окт!AK8+нояб!AK8+декаб!AK8</f>
        <v>0</v>
      </c>
      <c r="AL8" s="16">
        <f>окт!AL8+нояб!AL8+декаб!AL8</f>
        <v>0</v>
      </c>
      <c r="AM8" s="16">
        <f>окт!AM8+нояб!AM8+декаб!AM8</f>
        <v>0</v>
      </c>
      <c r="AN8" s="16">
        <f>окт!AN8+нояб!AN8+декаб!AN8</f>
        <v>0</v>
      </c>
      <c r="AO8" s="16">
        <f>окт!AO8+нояб!AO8+декаб!AO8</f>
        <v>0</v>
      </c>
      <c r="AP8" s="16">
        <f>окт!AP8+нояб!AP8+декаб!AP8</f>
        <v>0</v>
      </c>
      <c r="AQ8" s="16">
        <f>окт!AQ8+нояб!AQ8+декаб!AQ8</f>
        <v>0</v>
      </c>
      <c r="AR8" s="16">
        <f>окт!AR8+нояб!AR8+декаб!AR8</f>
        <v>0</v>
      </c>
      <c r="AS8" s="16">
        <f>окт!AS8+нояб!AS8+декаб!AS8</f>
        <v>0</v>
      </c>
      <c r="AT8" s="16">
        <f>окт!AT8+нояб!AT8+декаб!AT8</f>
        <v>0</v>
      </c>
      <c r="AU8" s="16">
        <f>окт!AU8+нояб!AU8+декаб!AU8</f>
        <v>0</v>
      </c>
      <c r="AV8" s="16">
        <f>окт!AV8+нояб!AV8+декаб!AV8</f>
        <v>0</v>
      </c>
      <c r="AW8" s="16">
        <f>окт!AW8+нояб!AW8+декаб!AW8</f>
        <v>0</v>
      </c>
      <c r="AX8" s="16">
        <f>окт!AX8+нояб!AX8+декаб!AX8</f>
        <v>0</v>
      </c>
      <c r="AY8" s="16">
        <f>окт!AY8+нояб!AY8+декаб!AY8</f>
        <v>0</v>
      </c>
      <c r="AZ8" s="16">
        <f>окт!AZ8+нояб!AZ8+декаб!AZ8</f>
        <v>0</v>
      </c>
      <c r="BA8" s="16">
        <f>окт!BA8+нояб!BA8+декаб!BA8</f>
        <v>0</v>
      </c>
      <c r="BB8" s="16">
        <f>окт!BB8+нояб!BB8+декаб!BB8</f>
        <v>0</v>
      </c>
      <c r="BC8" s="16">
        <f>окт!BC8+нояб!BC8+декаб!BC8</f>
        <v>0</v>
      </c>
      <c r="BD8" s="16">
        <f>окт!BD8+нояб!BD8+декаб!BD8</f>
        <v>0</v>
      </c>
      <c r="BE8" s="16">
        <f>окт!BE8+нояб!BE8+декаб!BE8</f>
        <v>0</v>
      </c>
      <c r="BF8" s="15">
        <f t="shared" si="0"/>
        <v>0</v>
      </c>
      <c r="BG8" s="16"/>
      <c r="BH8" s="17"/>
      <c r="BI8" s="16"/>
      <c r="BJ8" s="115">
        <v>44</v>
      </c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</row>
    <row r="9" spans="1:82" s="18" customFormat="1">
      <c r="A9" s="13">
        <v>6</v>
      </c>
      <c r="B9" s="14" t="s">
        <v>169</v>
      </c>
      <c r="C9" s="16">
        <f>окт!C9+нояб!C9+декаб!C9</f>
        <v>0</v>
      </c>
      <c r="D9" s="16">
        <f>окт!D9+нояб!D9+декаб!D9</f>
        <v>0</v>
      </c>
      <c r="E9" s="16">
        <f>окт!E9+нояб!E9+декаб!E9</f>
        <v>0</v>
      </c>
      <c r="F9" s="16">
        <f>окт!F9+нояб!F9+декаб!F9</f>
        <v>0</v>
      </c>
      <c r="G9" s="16">
        <f>окт!G9+нояб!G9+декаб!G9</f>
        <v>0</v>
      </c>
      <c r="H9" s="16">
        <f>окт!H9+нояб!H9+декаб!H9</f>
        <v>0</v>
      </c>
      <c r="I9" s="16">
        <f>окт!I9+нояб!I9+декаб!I9</f>
        <v>0</v>
      </c>
      <c r="J9" s="16">
        <f>окт!J9+нояб!J9+декаб!J9</f>
        <v>0</v>
      </c>
      <c r="K9" s="16">
        <f>окт!K9+нояб!K9+декаб!K9</f>
        <v>0</v>
      </c>
      <c r="L9" s="16">
        <f>окт!L9+нояб!L9+декаб!L9</f>
        <v>0</v>
      </c>
      <c r="M9" s="16">
        <f>окт!M9+нояб!M9+декаб!M9</f>
        <v>0</v>
      </c>
      <c r="N9" s="16">
        <f>окт!N9+нояб!N9+декаб!N9</f>
        <v>0</v>
      </c>
      <c r="O9" s="16">
        <f>окт!O9+нояб!O9+декаб!O9</f>
        <v>0</v>
      </c>
      <c r="P9" s="16">
        <f>окт!P9+нояб!P9+декаб!P9</f>
        <v>0</v>
      </c>
      <c r="Q9" s="16">
        <f>окт!Q9+нояб!Q9+декаб!Q9</f>
        <v>0</v>
      </c>
      <c r="R9" s="16">
        <f>окт!R9+нояб!R9+декаб!R9</f>
        <v>0</v>
      </c>
      <c r="S9" s="16">
        <f>окт!S9+нояб!S9+декаб!S9</f>
        <v>0</v>
      </c>
      <c r="T9" s="16">
        <f>окт!T9+нояб!T9+декаб!T9</f>
        <v>0</v>
      </c>
      <c r="U9" s="16">
        <f>окт!U9+нояб!U9+декаб!U9</f>
        <v>0</v>
      </c>
      <c r="V9" s="16">
        <f>окт!V9+нояб!V9+декаб!V9</f>
        <v>0</v>
      </c>
      <c r="W9" s="16">
        <f>окт!W9+нояб!W9+декаб!W9</f>
        <v>0</v>
      </c>
      <c r="X9" s="16">
        <f>окт!X9+нояб!X9+декаб!X9</f>
        <v>0</v>
      </c>
      <c r="Y9" s="16">
        <f>окт!Y9+нояб!Y9+декаб!Y9</f>
        <v>0</v>
      </c>
      <c r="Z9" s="16">
        <f>окт!Z9+нояб!Z9+декаб!Z9</f>
        <v>0</v>
      </c>
      <c r="AA9" s="16">
        <f>окт!AA9+нояб!AA9+декаб!AA9</f>
        <v>0</v>
      </c>
      <c r="AB9" s="16">
        <f>окт!AB9+нояб!AB9+декаб!AB9</f>
        <v>0</v>
      </c>
      <c r="AC9" s="16">
        <f>окт!AC9+нояб!AC9+декаб!AC9</f>
        <v>0</v>
      </c>
      <c r="AD9" s="16">
        <f>окт!AD9+нояб!AD9+декаб!AD9</f>
        <v>0</v>
      </c>
      <c r="AE9" s="16">
        <f>окт!AE9+нояб!AE9+декаб!AE9</f>
        <v>0</v>
      </c>
      <c r="AF9" s="16">
        <f>окт!AF9+нояб!AF9+декаб!AF9</f>
        <v>0</v>
      </c>
      <c r="AG9" s="16">
        <f>окт!AG9+нояб!AG9+декаб!AG9</f>
        <v>0</v>
      </c>
      <c r="AH9" s="16">
        <f>окт!AH9+нояб!AH9+декаб!AH9</f>
        <v>0</v>
      </c>
      <c r="AI9" s="16">
        <f>окт!AI9+нояб!AI9+декаб!AI9</f>
        <v>0</v>
      </c>
      <c r="AJ9" s="16">
        <f>окт!AJ9+нояб!AJ9+декаб!AJ9</f>
        <v>0</v>
      </c>
      <c r="AK9" s="16">
        <f>окт!AK9+нояб!AK9+декаб!AK9</f>
        <v>0</v>
      </c>
      <c r="AL9" s="16">
        <f>окт!AL9+нояб!AL9+декаб!AL9</f>
        <v>0</v>
      </c>
      <c r="AM9" s="16">
        <f>окт!AM9+нояб!AM9+декаб!AM9</f>
        <v>0</v>
      </c>
      <c r="AN9" s="16">
        <f>окт!AN9+нояб!AN9+декаб!AN9</f>
        <v>0</v>
      </c>
      <c r="AO9" s="16">
        <f>окт!AO9+нояб!AO9+декаб!AO9</f>
        <v>0</v>
      </c>
      <c r="AP9" s="16">
        <f>окт!AP9+нояб!AP9+декаб!AP9</f>
        <v>0</v>
      </c>
      <c r="AQ9" s="16">
        <f>окт!AQ9+нояб!AQ9+декаб!AQ9</f>
        <v>0</v>
      </c>
      <c r="AR9" s="16">
        <f>окт!AR9+нояб!AR9+декаб!AR9</f>
        <v>0</v>
      </c>
      <c r="AS9" s="16">
        <f>окт!AS9+нояб!AS9+декаб!AS9</f>
        <v>0</v>
      </c>
      <c r="AT9" s="16">
        <f>окт!AT9+нояб!AT9+декаб!AT9</f>
        <v>0</v>
      </c>
      <c r="AU9" s="16">
        <f>окт!AU9+нояб!AU9+декаб!AU9</f>
        <v>0</v>
      </c>
      <c r="AV9" s="16">
        <f>окт!AV9+нояб!AV9+декаб!AV9</f>
        <v>0</v>
      </c>
      <c r="AW9" s="16">
        <f>окт!AW9+нояб!AW9+декаб!AW9</f>
        <v>0</v>
      </c>
      <c r="AX9" s="16">
        <f>окт!AX9+нояб!AX9+декаб!AX9</f>
        <v>0</v>
      </c>
      <c r="AY9" s="16">
        <f>окт!AY9+нояб!AY9+декаб!AY9</f>
        <v>0</v>
      </c>
      <c r="AZ9" s="16">
        <f>окт!AZ9+нояб!AZ9+декаб!AZ9</f>
        <v>0</v>
      </c>
      <c r="BA9" s="16">
        <f>окт!BA9+нояб!BA9+декаб!BA9</f>
        <v>0</v>
      </c>
      <c r="BB9" s="16">
        <f>окт!BB9+нояб!BB9+декаб!BB9</f>
        <v>0</v>
      </c>
      <c r="BC9" s="16">
        <f>окт!BC9+нояб!BC9+декаб!BC9</f>
        <v>0</v>
      </c>
      <c r="BD9" s="16">
        <f>окт!BD9+нояб!BD9+декаб!BD9</f>
        <v>0</v>
      </c>
      <c r="BE9" s="16">
        <f>окт!BE9+нояб!BE9+декаб!BE9</f>
        <v>0</v>
      </c>
      <c r="BF9" s="15">
        <f t="shared" si="0"/>
        <v>0</v>
      </c>
      <c r="BG9" s="16"/>
      <c r="BH9" s="17"/>
      <c r="BI9" s="16"/>
      <c r="BJ9" s="115" t="s">
        <v>186</v>
      </c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</row>
    <row r="10" spans="1:82" s="18" customFormat="1">
      <c r="A10" s="13">
        <v>7</v>
      </c>
      <c r="B10" s="14" t="s">
        <v>40</v>
      </c>
      <c r="C10" s="16">
        <f>окт!C10+нояб!C10+декаб!C10</f>
        <v>0</v>
      </c>
      <c r="D10" s="16">
        <f>окт!D10+нояб!D10+декаб!D10</f>
        <v>0</v>
      </c>
      <c r="E10" s="16">
        <f>окт!E10+нояб!E10+декаб!E10</f>
        <v>0</v>
      </c>
      <c r="F10" s="16">
        <f>окт!F10+нояб!F10+декаб!F10</f>
        <v>0</v>
      </c>
      <c r="G10" s="16">
        <f>окт!G10+нояб!G10+декаб!G10</f>
        <v>0</v>
      </c>
      <c r="H10" s="16">
        <f>окт!H10+нояб!H10+декаб!H10</f>
        <v>0</v>
      </c>
      <c r="I10" s="16">
        <f>окт!I10+нояб!I10+декаб!I10</f>
        <v>0</v>
      </c>
      <c r="J10" s="16">
        <f>окт!J10+нояб!J10+декаб!J10</f>
        <v>0</v>
      </c>
      <c r="K10" s="16">
        <f>окт!K10+нояб!K10+декаб!K10</f>
        <v>0</v>
      </c>
      <c r="L10" s="16">
        <f>окт!L10+нояб!L10+декаб!L10</f>
        <v>0</v>
      </c>
      <c r="M10" s="16">
        <f>окт!M10+нояб!M10+декаб!M10</f>
        <v>0</v>
      </c>
      <c r="N10" s="16">
        <f>окт!N10+нояб!N10+декаб!N10</f>
        <v>0</v>
      </c>
      <c r="O10" s="16">
        <f>окт!O10+нояб!O10+декаб!O10</f>
        <v>0</v>
      </c>
      <c r="P10" s="16">
        <f>окт!P10+нояб!P10+декаб!P10</f>
        <v>0</v>
      </c>
      <c r="Q10" s="16">
        <f>окт!Q10+нояб!Q10+декаб!Q10</f>
        <v>0</v>
      </c>
      <c r="R10" s="16">
        <f>окт!R10+нояб!R10+декаб!R10</f>
        <v>0</v>
      </c>
      <c r="S10" s="16">
        <f>окт!S10+нояб!S10+декаб!S10</f>
        <v>0</v>
      </c>
      <c r="T10" s="16">
        <f>окт!T10+нояб!T10+декаб!T10</f>
        <v>0</v>
      </c>
      <c r="U10" s="16">
        <f>окт!U10+нояб!U10+декаб!U10</f>
        <v>0</v>
      </c>
      <c r="V10" s="16">
        <f>окт!V10+нояб!V10+декаб!V10</f>
        <v>0</v>
      </c>
      <c r="W10" s="16">
        <f>окт!W10+нояб!W10+декаб!W10</f>
        <v>0</v>
      </c>
      <c r="X10" s="16">
        <f>окт!X10+нояб!X10+декаб!X10</f>
        <v>0</v>
      </c>
      <c r="Y10" s="16">
        <f>окт!Y10+нояб!Y10+декаб!Y10</f>
        <v>0</v>
      </c>
      <c r="Z10" s="16">
        <f>окт!Z10+нояб!Z10+декаб!Z10</f>
        <v>0</v>
      </c>
      <c r="AA10" s="16">
        <f>окт!AA10+нояб!AA10+декаб!AA10</f>
        <v>0</v>
      </c>
      <c r="AB10" s="16">
        <f>окт!AB10+нояб!AB10+декаб!AB10</f>
        <v>0</v>
      </c>
      <c r="AC10" s="16">
        <f>окт!AC10+нояб!AC10+декаб!AC10</f>
        <v>0</v>
      </c>
      <c r="AD10" s="16">
        <f>окт!AD10+нояб!AD10+декаб!AD10</f>
        <v>0</v>
      </c>
      <c r="AE10" s="16">
        <f>окт!AE10+нояб!AE10+декаб!AE10</f>
        <v>0</v>
      </c>
      <c r="AF10" s="16">
        <f>окт!AF10+нояб!AF10+декаб!AF10</f>
        <v>0</v>
      </c>
      <c r="AG10" s="16">
        <f>окт!AG10+нояб!AG10+декаб!AG10</f>
        <v>0</v>
      </c>
      <c r="AH10" s="16">
        <f>окт!AH10+нояб!AH10+декаб!AH10</f>
        <v>0</v>
      </c>
      <c r="AI10" s="16">
        <f>окт!AI10+нояб!AI10+декаб!AI10</f>
        <v>0</v>
      </c>
      <c r="AJ10" s="16">
        <f>окт!AJ10+нояб!AJ10+декаб!AJ10</f>
        <v>0</v>
      </c>
      <c r="AK10" s="16">
        <f>окт!AK10+нояб!AK10+декаб!AK10</f>
        <v>0</v>
      </c>
      <c r="AL10" s="16">
        <f>окт!AL10+нояб!AL10+декаб!AL10</f>
        <v>0</v>
      </c>
      <c r="AM10" s="16">
        <f>окт!AM10+нояб!AM10+декаб!AM10</f>
        <v>0</v>
      </c>
      <c r="AN10" s="16">
        <f>окт!AN10+нояб!AN10+декаб!AN10</f>
        <v>0</v>
      </c>
      <c r="AO10" s="16">
        <f>окт!AO10+нояб!AO10+декаб!AO10</f>
        <v>0</v>
      </c>
      <c r="AP10" s="16">
        <f>окт!AP10+нояб!AP10+декаб!AP10</f>
        <v>0</v>
      </c>
      <c r="AQ10" s="16">
        <f>окт!AQ10+нояб!AQ10+декаб!AQ10</f>
        <v>0</v>
      </c>
      <c r="AR10" s="16">
        <f>окт!AR10+нояб!AR10+декаб!AR10</f>
        <v>0</v>
      </c>
      <c r="AS10" s="16">
        <f>окт!AS10+нояб!AS10+декаб!AS10</f>
        <v>0</v>
      </c>
      <c r="AT10" s="16">
        <f>окт!AT10+нояб!AT10+декаб!AT10</f>
        <v>0</v>
      </c>
      <c r="AU10" s="16">
        <f>окт!AU10+нояб!AU10+декаб!AU10</f>
        <v>0</v>
      </c>
      <c r="AV10" s="16">
        <f>окт!AV10+нояб!AV10+декаб!AV10</f>
        <v>0</v>
      </c>
      <c r="AW10" s="16">
        <f>окт!AW10+нояб!AW10+декаб!AW10</f>
        <v>0</v>
      </c>
      <c r="AX10" s="16">
        <f>окт!AX10+нояб!AX10+декаб!AX10</f>
        <v>0</v>
      </c>
      <c r="AY10" s="16">
        <f>окт!AY10+нояб!AY10+декаб!AY10</f>
        <v>0</v>
      </c>
      <c r="AZ10" s="16">
        <f>окт!AZ10+нояб!AZ10+декаб!AZ10</f>
        <v>0</v>
      </c>
      <c r="BA10" s="16">
        <f>окт!BA10+нояб!BA10+декаб!BA10</f>
        <v>0</v>
      </c>
      <c r="BB10" s="16">
        <f>окт!BB10+нояб!BB10+декаб!BB10</f>
        <v>0</v>
      </c>
      <c r="BC10" s="16">
        <f>окт!BC10+нояб!BC10+декаб!BC10</f>
        <v>0</v>
      </c>
      <c r="BD10" s="16">
        <f>окт!BD10+нояб!BD10+декаб!BD10</f>
        <v>0</v>
      </c>
      <c r="BE10" s="16">
        <f>окт!BE10+нояб!BE10+декаб!BE10</f>
        <v>0</v>
      </c>
      <c r="BF10" s="15">
        <f t="shared" si="0"/>
        <v>0</v>
      </c>
      <c r="BG10" s="16"/>
      <c r="BH10" s="17"/>
      <c r="BI10" s="16"/>
      <c r="BJ10" s="115">
        <v>46</v>
      </c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</row>
    <row r="11" spans="1:82" s="18" customFormat="1">
      <c r="A11" s="13">
        <v>8</v>
      </c>
      <c r="B11" s="14" t="s">
        <v>170</v>
      </c>
      <c r="C11" s="16">
        <f>окт!C11+нояб!C11+декаб!C11</f>
        <v>0</v>
      </c>
      <c r="D11" s="16">
        <f>окт!D11+нояб!D11+декаб!D11</f>
        <v>0</v>
      </c>
      <c r="E11" s="16">
        <f>окт!E11+нояб!E11+декаб!E11</f>
        <v>0</v>
      </c>
      <c r="F11" s="16">
        <f>окт!F11+нояб!F11+декаб!F11</f>
        <v>0</v>
      </c>
      <c r="G11" s="16">
        <f>окт!G11+нояб!G11+декаб!G11</f>
        <v>0</v>
      </c>
      <c r="H11" s="16">
        <f>окт!H11+нояб!H11+декаб!H11</f>
        <v>0</v>
      </c>
      <c r="I11" s="16">
        <f>окт!I11+нояб!I11+декаб!I11</f>
        <v>0</v>
      </c>
      <c r="J11" s="16">
        <f>окт!J11+нояб!J11+декаб!J11</f>
        <v>0</v>
      </c>
      <c r="K11" s="16">
        <f>окт!K11+нояб!K11+декаб!K11</f>
        <v>0</v>
      </c>
      <c r="L11" s="16">
        <f>окт!L11+нояб!L11+декаб!L11</f>
        <v>0</v>
      </c>
      <c r="M11" s="16">
        <f>окт!M11+нояб!M11+декаб!M11</f>
        <v>0</v>
      </c>
      <c r="N11" s="16">
        <f>окт!N11+нояб!N11+декаб!N11</f>
        <v>0</v>
      </c>
      <c r="O11" s="16">
        <f>окт!O11+нояб!O11+декаб!O11</f>
        <v>0</v>
      </c>
      <c r="P11" s="16">
        <f>окт!P11+нояб!P11+декаб!P11</f>
        <v>0</v>
      </c>
      <c r="Q11" s="16">
        <f>окт!Q11+нояб!Q11+декаб!Q11</f>
        <v>0</v>
      </c>
      <c r="R11" s="16">
        <f>окт!R11+нояб!R11+декаб!R11</f>
        <v>0</v>
      </c>
      <c r="S11" s="16">
        <f>окт!S11+нояб!S11+декаб!S11</f>
        <v>0</v>
      </c>
      <c r="T11" s="16">
        <f>окт!T11+нояб!T11+декаб!T11</f>
        <v>0</v>
      </c>
      <c r="U11" s="16">
        <f>окт!U11+нояб!U11+декаб!U11</f>
        <v>0</v>
      </c>
      <c r="V11" s="16">
        <f>окт!V11+нояб!V11+декаб!V11</f>
        <v>0</v>
      </c>
      <c r="W11" s="16">
        <f>окт!W11+нояб!W11+декаб!W11</f>
        <v>0</v>
      </c>
      <c r="X11" s="16">
        <f>окт!X11+нояб!X11+декаб!X11</f>
        <v>0</v>
      </c>
      <c r="Y11" s="16">
        <f>окт!Y11+нояб!Y11+декаб!Y11</f>
        <v>0</v>
      </c>
      <c r="Z11" s="16">
        <f>окт!Z11+нояб!Z11+декаб!Z11</f>
        <v>0</v>
      </c>
      <c r="AA11" s="16">
        <f>окт!AA11+нояб!AA11+декаб!AA11</f>
        <v>0</v>
      </c>
      <c r="AB11" s="16">
        <f>окт!AB11+нояб!AB11+декаб!AB11</f>
        <v>0</v>
      </c>
      <c r="AC11" s="16">
        <f>окт!AC11+нояб!AC11+декаб!AC11</f>
        <v>0</v>
      </c>
      <c r="AD11" s="16">
        <f>окт!AD11+нояб!AD11+декаб!AD11</f>
        <v>0</v>
      </c>
      <c r="AE11" s="16">
        <f>окт!AE11+нояб!AE11+декаб!AE11</f>
        <v>0</v>
      </c>
      <c r="AF11" s="16">
        <f>окт!AF11+нояб!AF11+декаб!AF11</f>
        <v>0</v>
      </c>
      <c r="AG11" s="16">
        <f>окт!AG11+нояб!AG11+декаб!AG11</f>
        <v>0</v>
      </c>
      <c r="AH11" s="16">
        <f>окт!AH11+нояб!AH11+декаб!AH11</f>
        <v>0</v>
      </c>
      <c r="AI11" s="16">
        <f>окт!AI11+нояб!AI11+декаб!AI11</f>
        <v>0</v>
      </c>
      <c r="AJ11" s="16">
        <f>окт!AJ11+нояб!AJ11+декаб!AJ11</f>
        <v>0</v>
      </c>
      <c r="AK11" s="16">
        <f>окт!AK11+нояб!AK11+декаб!AK11</f>
        <v>0</v>
      </c>
      <c r="AL11" s="16">
        <f>окт!AL11+нояб!AL11+декаб!AL11</f>
        <v>0</v>
      </c>
      <c r="AM11" s="16">
        <f>окт!AM11+нояб!AM11+декаб!AM11</f>
        <v>0</v>
      </c>
      <c r="AN11" s="16">
        <f>окт!AN11+нояб!AN11+декаб!AN11</f>
        <v>0</v>
      </c>
      <c r="AO11" s="16">
        <f>окт!AO11+нояб!AO11+декаб!AO11</f>
        <v>0</v>
      </c>
      <c r="AP11" s="16">
        <f>окт!AP11+нояб!AP11+декаб!AP11</f>
        <v>0</v>
      </c>
      <c r="AQ11" s="16">
        <f>окт!AQ11+нояб!AQ11+декаб!AQ11</f>
        <v>0</v>
      </c>
      <c r="AR11" s="16">
        <f>окт!AR11+нояб!AR11+декаб!AR11</f>
        <v>0</v>
      </c>
      <c r="AS11" s="16">
        <f>окт!AS11+нояб!AS11+декаб!AS11</f>
        <v>0</v>
      </c>
      <c r="AT11" s="16">
        <f>окт!AT11+нояб!AT11+декаб!AT11</f>
        <v>0</v>
      </c>
      <c r="AU11" s="16">
        <f>окт!AU11+нояб!AU11+декаб!AU11</f>
        <v>0</v>
      </c>
      <c r="AV11" s="16">
        <f>окт!AV11+нояб!AV11+декаб!AV11</f>
        <v>0</v>
      </c>
      <c r="AW11" s="16">
        <f>окт!AW11+нояб!AW11+декаб!AW11</f>
        <v>0</v>
      </c>
      <c r="AX11" s="16">
        <f>окт!AX11+нояб!AX11+декаб!AX11</f>
        <v>0</v>
      </c>
      <c r="AY11" s="16">
        <f>окт!AY11+нояб!AY11+декаб!AY11</f>
        <v>0</v>
      </c>
      <c r="AZ11" s="16">
        <f>окт!AZ11+нояб!AZ11+декаб!AZ11</f>
        <v>0</v>
      </c>
      <c r="BA11" s="16">
        <f>окт!BA11+нояб!BA11+декаб!BA11</f>
        <v>0</v>
      </c>
      <c r="BB11" s="16">
        <f>окт!BB11+нояб!BB11+декаб!BB11</f>
        <v>0</v>
      </c>
      <c r="BC11" s="16">
        <f>окт!BC11+нояб!BC11+декаб!BC11</f>
        <v>0</v>
      </c>
      <c r="BD11" s="16">
        <f>окт!BD11+нояб!BD11+декаб!BD11</f>
        <v>0</v>
      </c>
      <c r="BE11" s="16">
        <f>окт!BE11+нояб!BE11+декаб!BE11</f>
        <v>0</v>
      </c>
      <c r="BF11" s="15">
        <f t="shared" si="0"/>
        <v>0</v>
      </c>
      <c r="BG11" s="16"/>
      <c r="BH11" s="17"/>
      <c r="BI11" s="16"/>
      <c r="BJ11" s="115" t="s">
        <v>187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s="18" customFormat="1">
      <c r="A12" s="13">
        <v>9</v>
      </c>
      <c r="B12" s="14" t="s">
        <v>171</v>
      </c>
      <c r="C12" s="16">
        <f>окт!C12+нояб!C12+декаб!C12</f>
        <v>0</v>
      </c>
      <c r="D12" s="16">
        <f>окт!D12+нояб!D12+декаб!D12</f>
        <v>0</v>
      </c>
      <c r="E12" s="16">
        <f>окт!E12+нояб!E12+декаб!E12</f>
        <v>0</v>
      </c>
      <c r="F12" s="16">
        <f>окт!F12+нояб!F12+декаб!F12</f>
        <v>0</v>
      </c>
      <c r="G12" s="16">
        <f>окт!G12+нояб!G12+декаб!G12</f>
        <v>0</v>
      </c>
      <c r="H12" s="16">
        <f>окт!H12+нояб!H12+декаб!H12</f>
        <v>0</v>
      </c>
      <c r="I12" s="16">
        <f>окт!I12+нояб!I12+декаб!I12</f>
        <v>0</v>
      </c>
      <c r="J12" s="16">
        <f>окт!J12+нояб!J12+декаб!J12</f>
        <v>0</v>
      </c>
      <c r="K12" s="16">
        <f>окт!K12+нояб!K12+декаб!K12</f>
        <v>0</v>
      </c>
      <c r="L12" s="16">
        <f>окт!L12+нояб!L12+декаб!L12</f>
        <v>0</v>
      </c>
      <c r="M12" s="16">
        <f>окт!M12+нояб!M12+декаб!M12</f>
        <v>0</v>
      </c>
      <c r="N12" s="16">
        <f>окт!N12+нояб!N12+декаб!N12</f>
        <v>0</v>
      </c>
      <c r="O12" s="16">
        <f>окт!O12+нояб!O12+декаб!O12</f>
        <v>0</v>
      </c>
      <c r="P12" s="16">
        <f>окт!P12+нояб!P12+декаб!P12</f>
        <v>0</v>
      </c>
      <c r="Q12" s="16">
        <f>окт!Q12+нояб!Q12+декаб!Q12</f>
        <v>0</v>
      </c>
      <c r="R12" s="16">
        <f>окт!R12+нояб!R12+декаб!R12</f>
        <v>0</v>
      </c>
      <c r="S12" s="16">
        <f>окт!S12+нояб!S12+декаб!S12</f>
        <v>0</v>
      </c>
      <c r="T12" s="16">
        <f>окт!T12+нояб!T12+декаб!T12</f>
        <v>0</v>
      </c>
      <c r="U12" s="16">
        <f>окт!U12+нояб!U12+декаб!U12</f>
        <v>0</v>
      </c>
      <c r="V12" s="16">
        <f>окт!V12+нояб!V12+декаб!V12</f>
        <v>0</v>
      </c>
      <c r="W12" s="16">
        <f>окт!W12+нояб!W12+декаб!W12</f>
        <v>0</v>
      </c>
      <c r="X12" s="16">
        <f>окт!X12+нояб!X12+декаб!X12</f>
        <v>0</v>
      </c>
      <c r="Y12" s="16">
        <f>окт!Y12+нояб!Y12+декаб!Y12</f>
        <v>0</v>
      </c>
      <c r="Z12" s="16">
        <f>окт!Z12+нояб!Z12+декаб!Z12</f>
        <v>0</v>
      </c>
      <c r="AA12" s="16">
        <f>окт!AA12+нояб!AA12+декаб!AA12</f>
        <v>0</v>
      </c>
      <c r="AB12" s="16">
        <f>окт!AB12+нояб!AB12+декаб!AB12</f>
        <v>0</v>
      </c>
      <c r="AC12" s="16">
        <f>окт!AC12+нояб!AC12+декаб!AC12</f>
        <v>0</v>
      </c>
      <c r="AD12" s="16">
        <f>окт!AD12+нояб!AD12+декаб!AD12</f>
        <v>0</v>
      </c>
      <c r="AE12" s="16">
        <f>окт!AE12+нояб!AE12+декаб!AE12</f>
        <v>0</v>
      </c>
      <c r="AF12" s="16">
        <f>окт!AF12+нояб!AF12+декаб!AF12</f>
        <v>0</v>
      </c>
      <c r="AG12" s="16">
        <f>окт!AG12+нояб!AG12+декаб!AG12</f>
        <v>0</v>
      </c>
      <c r="AH12" s="16">
        <f>окт!AH12+нояб!AH12+декаб!AH12</f>
        <v>0</v>
      </c>
      <c r="AI12" s="16">
        <f>окт!AI12+нояб!AI12+декаб!AI12</f>
        <v>0</v>
      </c>
      <c r="AJ12" s="16">
        <f>окт!AJ12+нояб!AJ12+декаб!AJ12</f>
        <v>0</v>
      </c>
      <c r="AK12" s="16">
        <f>окт!AK12+нояб!AK12+декаб!AK12</f>
        <v>0</v>
      </c>
      <c r="AL12" s="16">
        <f>окт!AL12+нояб!AL12+декаб!AL12</f>
        <v>0</v>
      </c>
      <c r="AM12" s="16">
        <f>окт!AM12+нояб!AM12+декаб!AM12</f>
        <v>0</v>
      </c>
      <c r="AN12" s="16">
        <f>окт!AN12+нояб!AN12+декаб!AN12</f>
        <v>0</v>
      </c>
      <c r="AO12" s="16">
        <f>окт!AO12+нояб!AO12+декаб!AO12</f>
        <v>0</v>
      </c>
      <c r="AP12" s="16">
        <f>окт!AP12+нояб!AP12+декаб!AP12</f>
        <v>0</v>
      </c>
      <c r="AQ12" s="16">
        <f>окт!AQ12+нояб!AQ12+декаб!AQ12</f>
        <v>0</v>
      </c>
      <c r="AR12" s="16">
        <f>окт!AR12+нояб!AR12+декаб!AR12</f>
        <v>0</v>
      </c>
      <c r="AS12" s="16">
        <f>окт!AS12+нояб!AS12+декаб!AS12</f>
        <v>0</v>
      </c>
      <c r="AT12" s="16">
        <f>окт!AT12+нояб!AT12+декаб!AT12</f>
        <v>0</v>
      </c>
      <c r="AU12" s="16">
        <f>окт!AU12+нояб!AU12+декаб!AU12</f>
        <v>0</v>
      </c>
      <c r="AV12" s="16">
        <f>окт!AV12+нояб!AV12+декаб!AV12</f>
        <v>0</v>
      </c>
      <c r="AW12" s="16">
        <f>окт!AW12+нояб!AW12+декаб!AW12</f>
        <v>0</v>
      </c>
      <c r="AX12" s="16">
        <f>окт!AX12+нояб!AX12+декаб!AX12</f>
        <v>0</v>
      </c>
      <c r="AY12" s="16">
        <f>окт!AY12+нояб!AY12+декаб!AY12</f>
        <v>0</v>
      </c>
      <c r="AZ12" s="16">
        <f>окт!AZ12+нояб!AZ12+декаб!AZ12</f>
        <v>0</v>
      </c>
      <c r="BA12" s="16">
        <f>окт!BA12+нояб!BA12+декаб!BA12</f>
        <v>0</v>
      </c>
      <c r="BB12" s="16">
        <f>окт!BB12+нояб!BB12+декаб!BB12</f>
        <v>0</v>
      </c>
      <c r="BC12" s="16">
        <f>окт!BC12+нояб!BC12+декаб!BC12</f>
        <v>0</v>
      </c>
      <c r="BD12" s="16">
        <f>окт!BD12+нояб!BD12+декаб!BD12</f>
        <v>0</v>
      </c>
      <c r="BE12" s="16">
        <f>окт!BE12+нояб!BE12+декаб!BE12</f>
        <v>0</v>
      </c>
      <c r="BF12" s="15">
        <f t="shared" si="0"/>
        <v>0</v>
      </c>
      <c r="BG12" s="16"/>
      <c r="BH12" s="17"/>
      <c r="BI12" s="16"/>
      <c r="BJ12" s="115" t="s">
        <v>188</v>
      </c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s="18" customFormat="1">
      <c r="A13" s="13">
        <v>10</v>
      </c>
      <c r="B13" s="14" t="s">
        <v>172</v>
      </c>
      <c r="C13" s="16">
        <f>окт!C13+нояб!C13+декаб!C13</f>
        <v>0</v>
      </c>
      <c r="D13" s="16">
        <f>окт!D13+нояб!D13+декаб!D13</f>
        <v>0</v>
      </c>
      <c r="E13" s="16">
        <f>окт!E13+нояб!E13+декаб!E13</f>
        <v>0</v>
      </c>
      <c r="F13" s="16">
        <f>окт!F13+нояб!F13+декаб!F13</f>
        <v>0</v>
      </c>
      <c r="G13" s="16">
        <f>окт!G13+нояб!G13+декаб!G13</f>
        <v>0</v>
      </c>
      <c r="H13" s="16">
        <f>окт!H13+нояб!H13+декаб!H13</f>
        <v>0</v>
      </c>
      <c r="I13" s="16">
        <f>окт!I13+нояб!I13+декаб!I13</f>
        <v>0</v>
      </c>
      <c r="J13" s="16">
        <f>окт!J13+нояб!J13+декаб!J13</f>
        <v>0</v>
      </c>
      <c r="K13" s="16">
        <f>окт!K13+нояб!K13+декаб!K13</f>
        <v>0</v>
      </c>
      <c r="L13" s="16">
        <f>окт!L13+нояб!L13+декаб!L13</f>
        <v>0</v>
      </c>
      <c r="M13" s="16">
        <f>окт!M13+нояб!M13+декаб!M13</f>
        <v>0</v>
      </c>
      <c r="N13" s="16">
        <f>окт!N13+нояб!N13+декаб!N13</f>
        <v>0</v>
      </c>
      <c r="O13" s="16">
        <f>окт!O13+нояб!O13+декаб!O13</f>
        <v>0</v>
      </c>
      <c r="P13" s="16">
        <f>окт!P13+нояб!P13+декаб!P13</f>
        <v>0</v>
      </c>
      <c r="Q13" s="16">
        <f>окт!Q13+нояб!Q13+декаб!Q13</f>
        <v>0</v>
      </c>
      <c r="R13" s="16">
        <f>окт!R13+нояб!R13+декаб!R13</f>
        <v>0</v>
      </c>
      <c r="S13" s="16">
        <f>окт!S13+нояб!S13+декаб!S13</f>
        <v>0</v>
      </c>
      <c r="T13" s="16">
        <f>окт!T13+нояб!T13+декаб!T13</f>
        <v>0</v>
      </c>
      <c r="U13" s="16">
        <f>окт!U13+нояб!U13+декаб!U13</f>
        <v>0</v>
      </c>
      <c r="V13" s="16">
        <f>окт!V13+нояб!V13+декаб!V13</f>
        <v>0</v>
      </c>
      <c r="W13" s="16">
        <f>окт!W13+нояб!W13+декаб!W13</f>
        <v>0</v>
      </c>
      <c r="X13" s="16">
        <f>окт!X13+нояб!X13+декаб!X13</f>
        <v>0</v>
      </c>
      <c r="Y13" s="16">
        <f>окт!Y13+нояб!Y13+декаб!Y13</f>
        <v>0</v>
      </c>
      <c r="Z13" s="16">
        <f>окт!Z13+нояб!Z13+декаб!Z13</f>
        <v>0</v>
      </c>
      <c r="AA13" s="16">
        <f>окт!AA13+нояб!AA13+декаб!AA13</f>
        <v>0</v>
      </c>
      <c r="AB13" s="16">
        <f>окт!AB13+нояб!AB13+декаб!AB13</f>
        <v>0</v>
      </c>
      <c r="AC13" s="16">
        <f>окт!AC13+нояб!AC13+декаб!AC13</f>
        <v>0</v>
      </c>
      <c r="AD13" s="16">
        <f>окт!AD13+нояб!AD13+декаб!AD13</f>
        <v>0</v>
      </c>
      <c r="AE13" s="16">
        <f>окт!AE13+нояб!AE13+декаб!AE13</f>
        <v>0</v>
      </c>
      <c r="AF13" s="16">
        <f>окт!AF13+нояб!AF13+декаб!AF13</f>
        <v>0</v>
      </c>
      <c r="AG13" s="16">
        <f>окт!AG13+нояб!AG13+декаб!AG13</f>
        <v>0</v>
      </c>
      <c r="AH13" s="16">
        <f>окт!AH13+нояб!AH13+декаб!AH13</f>
        <v>0</v>
      </c>
      <c r="AI13" s="16">
        <f>окт!AI13+нояб!AI13+декаб!AI13</f>
        <v>0</v>
      </c>
      <c r="AJ13" s="16">
        <f>окт!AJ13+нояб!AJ13+декаб!AJ13</f>
        <v>0</v>
      </c>
      <c r="AK13" s="16">
        <f>окт!AK13+нояб!AK13+декаб!AK13</f>
        <v>0</v>
      </c>
      <c r="AL13" s="16">
        <f>окт!AL13+нояб!AL13+декаб!AL13</f>
        <v>0</v>
      </c>
      <c r="AM13" s="16">
        <f>окт!AM13+нояб!AM13+декаб!AM13</f>
        <v>0</v>
      </c>
      <c r="AN13" s="16">
        <f>окт!AN13+нояб!AN13+декаб!AN13</f>
        <v>0</v>
      </c>
      <c r="AO13" s="16">
        <f>окт!AO13+нояб!AO13+декаб!AO13</f>
        <v>0</v>
      </c>
      <c r="AP13" s="16">
        <f>окт!AP13+нояб!AP13+декаб!AP13</f>
        <v>0</v>
      </c>
      <c r="AQ13" s="16">
        <f>окт!AQ13+нояб!AQ13+декаб!AQ13</f>
        <v>0</v>
      </c>
      <c r="AR13" s="16">
        <f>окт!AR13+нояб!AR13+декаб!AR13</f>
        <v>0</v>
      </c>
      <c r="AS13" s="16">
        <f>окт!AS13+нояб!AS13+декаб!AS13</f>
        <v>0</v>
      </c>
      <c r="AT13" s="16">
        <f>окт!AT13+нояб!AT13+декаб!AT13</f>
        <v>0</v>
      </c>
      <c r="AU13" s="16">
        <f>окт!AU13+нояб!AU13+декаб!AU13</f>
        <v>0</v>
      </c>
      <c r="AV13" s="16">
        <f>окт!AV13+нояб!AV13+декаб!AV13</f>
        <v>0</v>
      </c>
      <c r="AW13" s="16">
        <f>окт!AW13+нояб!AW13+декаб!AW13</f>
        <v>0</v>
      </c>
      <c r="AX13" s="16">
        <f>окт!AX13+нояб!AX13+декаб!AX13</f>
        <v>0</v>
      </c>
      <c r="AY13" s="16">
        <f>окт!AY13+нояб!AY13+декаб!AY13</f>
        <v>0</v>
      </c>
      <c r="AZ13" s="16">
        <f>окт!AZ13+нояб!AZ13+декаб!AZ13</f>
        <v>0</v>
      </c>
      <c r="BA13" s="16">
        <f>окт!BA13+нояб!BA13+декаб!BA13</f>
        <v>0</v>
      </c>
      <c r="BB13" s="16">
        <f>окт!BB13+нояб!BB13+декаб!BB13</f>
        <v>0</v>
      </c>
      <c r="BC13" s="16">
        <f>окт!BC13+нояб!BC13+декаб!BC13</f>
        <v>0</v>
      </c>
      <c r="BD13" s="16">
        <f>окт!BD13+нояб!BD13+декаб!BD13</f>
        <v>0</v>
      </c>
      <c r="BE13" s="16">
        <f>окт!BE13+нояб!BE13+декаб!BE13</f>
        <v>0</v>
      </c>
      <c r="BF13" s="15">
        <f t="shared" si="0"/>
        <v>0</v>
      </c>
      <c r="BG13" s="16"/>
      <c r="BH13" s="17"/>
      <c r="BI13" s="16"/>
      <c r="BJ13" s="115" t="s">
        <v>189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</row>
    <row r="14" spans="1:82" s="18" customFormat="1">
      <c r="A14" s="13">
        <v>11</v>
      </c>
      <c r="B14" s="14" t="s">
        <v>35</v>
      </c>
      <c r="C14" s="16">
        <f>окт!C14+нояб!C14+декаб!C14</f>
        <v>0</v>
      </c>
      <c r="D14" s="16">
        <f>окт!D14+нояб!D14+декаб!D14</f>
        <v>0</v>
      </c>
      <c r="E14" s="16">
        <f>окт!E14+нояб!E14+декаб!E14</f>
        <v>0</v>
      </c>
      <c r="F14" s="16">
        <f>окт!F14+нояб!F14+декаб!F14</f>
        <v>0</v>
      </c>
      <c r="G14" s="16">
        <f>окт!G14+нояб!G14+декаб!G14</f>
        <v>0</v>
      </c>
      <c r="H14" s="16">
        <f>окт!H14+нояб!H14+декаб!H14</f>
        <v>0</v>
      </c>
      <c r="I14" s="16">
        <f>окт!I14+нояб!I14+декаб!I14</f>
        <v>0</v>
      </c>
      <c r="J14" s="16">
        <f>окт!J14+нояб!J14+декаб!J14</f>
        <v>0</v>
      </c>
      <c r="K14" s="16">
        <f>окт!K14+нояб!K14+декаб!K14</f>
        <v>0</v>
      </c>
      <c r="L14" s="16">
        <f>окт!L14+нояб!L14+декаб!L14</f>
        <v>0</v>
      </c>
      <c r="M14" s="16">
        <f>окт!M14+нояб!M14+декаб!M14</f>
        <v>0</v>
      </c>
      <c r="N14" s="16">
        <f>окт!N14+нояб!N14+декаб!N14</f>
        <v>0</v>
      </c>
      <c r="O14" s="16">
        <f>окт!O14+нояб!O14+декаб!O14</f>
        <v>0</v>
      </c>
      <c r="P14" s="16">
        <f>окт!P14+нояб!P14+декаб!P14</f>
        <v>0</v>
      </c>
      <c r="Q14" s="16">
        <f>окт!Q14+нояб!Q14+декаб!Q14</f>
        <v>0</v>
      </c>
      <c r="R14" s="16">
        <f>окт!R14+нояб!R14+декаб!R14</f>
        <v>0</v>
      </c>
      <c r="S14" s="16">
        <f>окт!S14+нояб!S14+декаб!S14</f>
        <v>0</v>
      </c>
      <c r="T14" s="16">
        <f>окт!T14+нояб!T14+декаб!T14</f>
        <v>0</v>
      </c>
      <c r="U14" s="16">
        <f>окт!U14+нояб!U14+декаб!U14</f>
        <v>0</v>
      </c>
      <c r="V14" s="16">
        <f>окт!V14+нояб!V14+декаб!V14</f>
        <v>0</v>
      </c>
      <c r="W14" s="16">
        <f>окт!W14+нояб!W14+декаб!W14</f>
        <v>0</v>
      </c>
      <c r="X14" s="16">
        <f>окт!X14+нояб!X14+декаб!X14</f>
        <v>0</v>
      </c>
      <c r="Y14" s="16">
        <f>окт!Y14+нояб!Y14+декаб!Y14</f>
        <v>0</v>
      </c>
      <c r="Z14" s="16">
        <f>окт!Z14+нояб!Z14+декаб!Z14</f>
        <v>0</v>
      </c>
      <c r="AA14" s="16">
        <f>окт!AA14+нояб!AA14+декаб!AA14</f>
        <v>0</v>
      </c>
      <c r="AB14" s="16">
        <f>окт!AB14+нояб!AB14+декаб!AB14</f>
        <v>0</v>
      </c>
      <c r="AC14" s="16">
        <f>окт!AC14+нояб!AC14+декаб!AC14</f>
        <v>0</v>
      </c>
      <c r="AD14" s="16">
        <f>окт!AD14+нояб!AD14+декаб!AD14</f>
        <v>0</v>
      </c>
      <c r="AE14" s="16">
        <f>окт!AE14+нояб!AE14+декаб!AE14</f>
        <v>0</v>
      </c>
      <c r="AF14" s="16">
        <f>окт!AF14+нояб!AF14+декаб!AF14</f>
        <v>0</v>
      </c>
      <c r="AG14" s="16">
        <f>окт!AG14+нояб!AG14+декаб!AG14</f>
        <v>0</v>
      </c>
      <c r="AH14" s="16">
        <f>окт!AH14+нояб!AH14+декаб!AH14</f>
        <v>0</v>
      </c>
      <c r="AI14" s="16">
        <f>окт!AI14+нояб!AI14+декаб!AI14</f>
        <v>0</v>
      </c>
      <c r="AJ14" s="16">
        <f>окт!AJ14+нояб!AJ14+декаб!AJ14</f>
        <v>0</v>
      </c>
      <c r="AK14" s="16">
        <f>окт!AK14+нояб!AK14+декаб!AK14</f>
        <v>0</v>
      </c>
      <c r="AL14" s="16">
        <f>окт!AL14+нояб!AL14+декаб!AL14</f>
        <v>0</v>
      </c>
      <c r="AM14" s="16">
        <f>окт!AM14+нояб!AM14+декаб!AM14</f>
        <v>0</v>
      </c>
      <c r="AN14" s="16">
        <f>окт!AN14+нояб!AN14+декаб!AN14</f>
        <v>0</v>
      </c>
      <c r="AO14" s="16">
        <f>окт!AO14+нояб!AO14+декаб!AO14</f>
        <v>0</v>
      </c>
      <c r="AP14" s="16">
        <f>окт!AP14+нояб!AP14+декаб!AP14</f>
        <v>0</v>
      </c>
      <c r="AQ14" s="16">
        <f>окт!AQ14+нояб!AQ14+декаб!AQ14</f>
        <v>0</v>
      </c>
      <c r="AR14" s="16">
        <f>окт!AR14+нояб!AR14+декаб!AR14</f>
        <v>0</v>
      </c>
      <c r="AS14" s="16">
        <f>окт!AS14+нояб!AS14+декаб!AS14</f>
        <v>0</v>
      </c>
      <c r="AT14" s="16">
        <f>окт!AT14+нояб!AT14+декаб!AT14</f>
        <v>0</v>
      </c>
      <c r="AU14" s="16">
        <f>окт!AU14+нояб!AU14+декаб!AU14</f>
        <v>0</v>
      </c>
      <c r="AV14" s="16">
        <f>окт!AV14+нояб!AV14+декаб!AV14</f>
        <v>0</v>
      </c>
      <c r="AW14" s="16">
        <f>окт!AW14+нояб!AW14+декаб!AW14</f>
        <v>0</v>
      </c>
      <c r="AX14" s="16">
        <f>окт!AX14+нояб!AX14+декаб!AX14</f>
        <v>0</v>
      </c>
      <c r="AY14" s="16">
        <f>окт!AY14+нояб!AY14+декаб!AY14</f>
        <v>0</v>
      </c>
      <c r="AZ14" s="16">
        <f>окт!AZ14+нояб!AZ14+декаб!AZ14</f>
        <v>0</v>
      </c>
      <c r="BA14" s="16">
        <f>окт!BA14+нояб!BA14+декаб!BA14</f>
        <v>0</v>
      </c>
      <c r="BB14" s="16">
        <f>окт!BB14+нояб!BB14+декаб!BB14</f>
        <v>0</v>
      </c>
      <c r="BC14" s="16">
        <f>окт!BC14+нояб!BC14+декаб!BC14</f>
        <v>0</v>
      </c>
      <c r="BD14" s="16">
        <f>окт!BD14+нояб!BD14+декаб!BD14</f>
        <v>0</v>
      </c>
      <c r="BE14" s="16">
        <f>окт!BE14+нояб!BE14+декаб!BE14</f>
        <v>0</v>
      </c>
      <c r="BF14" s="15">
        <f t="shared" si="0"/>
        <v>0</v>
      </c>
      <c r="BG14" s="16"/>
      <c r="BH14" s="17"/>
      <c r="BI14" s="16"/>
      <c r="BJ14" s="115">
        <v>114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</row>
    <row r="15" spans="1:82" s="18" customFormat="1">
      <c r="A15" s="13">
        <v>12</v>
      </c>
      <c r="B15" s="14" t="s">
        <v>173</v>
      </c>
      <c r="C15" s="16">
        <f>окт!C15+нояб!C15+декаб!C15</f>
        <v>0</v>
      </c>
      <c r="D15" s="16">
        <f>окт!D15+нояб!D15+декаб!D15</f>
        <v>0</v>
      </c>
      <c r="E15" s="16">
        <f>окт!E15+нояб!E15+декаб!E15</f>
        <v>0</v>
      </c>
      <c r="F15" s="16">
        <f>окт!F15+нояб!F15+декаб!F15</f>
        <v>0</v>
      </c>
      <c r="G15" s="16">
        <f>окт!G15+нояб!G15+декаб!G15</f>
        <v>0</v>
      </c>
      <c r="H15" s="16">
        <f>окт!H15+нояб!H15+декаб!H15</f>
        <v>0</v>
      </c>
      <c r="I15" s="16">
        <f>окт!I15+нояб!I15+декаб!I15</f>
        <v>0</v>
      </c>
      <c r="J15" s="16">
        <f>окт!J15+нояб!J15+декаб!J15</f>
        <v>0</v>
      </c>
      <c r="K15" s="16">
        <f>окт!K15+нояб!K15+декаб!K15</f>
        <v>0</v>
      </c>
      <c r="L15" s="16">
        <f>окт!L15+нояб!L15+декаб!L15</f>
        <v>0</v>
      </c>
      <c r="M15" s="16">
        <f>окт!M15+нояб!M15+декаб!M15</f>
        <v>0</v>
      </c>
      <c r="N15" s="16">
        <f>окт!N15+нояб!N15+декаб!N15</f>
        <v>0</v>
      </c>
      <c r="O15" s="16">
        <f>окт!O15+нояб!O15+декаб!O15</f>
        <v>0</v>
      </c>
      <c r="P15" s="16">
        <f>окт!P15+нояб!P15+декаб!P15</f>
        <v>0</v>
      </c>
      <c r="Q15" s="16">
        <f>окт!Q15+нояб!Q15+декаб!Q15</f>
        <v>0</v>
      </c>
      <c r="R15" s="16">
        <f>окт!R15+нояб!R15+декаб!R15</f>
        <v>0</v>
      </c>
      <c r="S15" s="16">
        <f>окт!S15+нояб!S15+декаб!S15</f>
        <v>0</v>
      </c>
      <c r="T15" s="16">
        <f>окт!T15+нояб!T15+декаб!T15</f>
        <v>0</v>
      </c>
      <c r="U15" s="16">
        <f>окт!U15+нояб!U15+декаб!U15</f>
        <v>0</v>
      </c>
      <c r="V15" s="16">
        <f>окт!V15+нояб!V15+декаб!V15</f>
        <v>0</v>
      </c>
      <c r="W15" s="16">
        <f>окт!W15+нояб!W15+декаб!W15</f>
        <v>0</v>
      </c>
      <c r="X15" s="16">
        <f>окт!X15+нояб!X15+декаб!X15</f>
        <v>0</v>
      </c>
      <c r="Y15" s="16">
        <f>окт!Y15+нояб!Y15+декаб!Y15</f>
        <v>0</v>
      </c>
      <c r="Z15" s="16">
        <f>окт!Z15+нояб!Z15+декаб!Z15</f>
        <v>0</v>
      </c>
      <c r="AA15" s="16">
        <f>окт!AA15+нояб!AA15+декаб!AA15</f>
        <v>0</v>
      </c>
      <c r="AB15" s="16">
        <f>окт!AB15+нояб!AB15+декаб!AB15</f>
        <v>0</v>
      </c>
      <c r="AC15" s="16">
        <f>окт!AC15+нояб!AC15+декаб!AC15</f>
        <v>0</v>
      </c>
      <c r="AD15" s="16">
        <f>окт!AD15+нояб!AD15+декаб!AD15</f>
        <v>0</v>
      </c>
      <c r="AE15" s="16">
        <f>окт!AE15+нояб!AE15+декаб!AE15</f>
        <v>0</v>
      </c>
      <c r="AF15" s="16">
        <f>окт!AF15+нояб!AF15+декаб!AF15</f>
        <v>0</v>
      </c>
      <c r="AG15" s="16">
        <f>окт!AG15+нояб!AG15+декаб!AG15</f>
        <v>0</v>
      </c>
      <c r="AH15" s="16">
        <f>окт!AH15+нояб!AH15+декаб!AH15</f>
        <v>0</v>
      </c>
      <c r="AI15" s="16">
        <f>окт!AI15+нояб!AI15+декаб!AI15</f>
        <v>0</v>
      </c>
      <c r="AJ15" s="16">
        <f>окт!AJ15+нояб!AJ15+декаб!AJ15</f>
        <v>0</v>
      </c>
      <c r="AK15" s="16">
        <f>окт!AK15+нояб!AK15+декаб!AK15</f>
        <v>0</v>
      </c>
      <c r="AL15" s="16">
        <f>окт!AL15+нояб!AL15+декаб!AL15</f>
        <v>0</v>
      </c>
      <c r="AM15" s="16">
        <f>окт!AM15+нояб!AM15+декаб!AM15</f>
        <v>0</v>
      </c>
      <c r="AN15" s="16">
        <f>окт!AN15+нояб!AN15+декаб!AN15</f>
        <v>0</v>
      </c>
      <c r="AO15" s="16">
        <f>окт!AO15+нояб!AO15+декаб!AO15</f>
        <v>0</v>
      </c>
      <c r="AP15" s="16">
        <f>окт!AP15+нояб!AP15+декаб!AP15</f>
        <v>0</v>
      </c>
      <c r="AQ15" s="16">
        <f>окт!AQ15+нояб!AQ15+декаб!AQ15</f>
        <v>0</v>
      </c>
      <c r="AR15" s="16">
        <f>окт!AR15+нояб!AR15+декаб!AR15</f>
        <v>0</v>
      </c>
      <c r="AS15" s="16">
        <f>окт!AS15+нояб!AS15+декаб!AS15</f>
        <v>0</v>
      </c>
      <c r="AT15" s="16">
        <f>окт!AT15+нояб!AT15+декаб!AT15</f>
        <v>0</v>
      </c>
      <c r="AU15" s="16">
        <f>окт!AU15+нояб!AU15+декаб!AU15</f>
        <v>0</v>
      </c>
      <c r="AV15" s="16">
        <f>окт!AV15+нояб!AV15+декаб!AV15</f>
        <v>0</v>
      </c>
      <c r="AW15" s="16">
        <f>окт!AW15+нояб!AW15+декаб!AW15</f>
        <v>0</v>
      </c>
      <c r="AX15" s="16">
        <f>окт!AX15+нояб!AX15+декаб!AX15</f>
        <v>0</v>
      </c>
      <c r="AY15" s="16">
        <f>окт!AY15+нояб!AY15+декаб!AY15</f>
        <v>0</v>
      </c>
      <c r="AZ15" s="16">
        <f>окт!AZ15+нояб!AZ15+декаб!AZ15</f>
        <v>0</v>
      </c>
      <c r="BA15" s="16">
        <f>окт!BA15+нояб!BA15+декаб!BA15</f>
        <v>0</v>
      </c>
      <c r="BB15" s="16">
        <f>окт!BB15+нояб!BB15+декаб!BB15</f>
        <v>0</v>
      </c>
      <c r="BC15" s="16">
        <f>окт!BC15+нояб!BC15+декаб!BC15</f>
        <v>0</v>
      </c>
      <c r="BD15" s="16">
        <f>окт!BD15+нояб!BD15+декаб!BD15</f>
        <v>0</v>
      </c>
      <c r="BE15" s="16">
        <f>окт!BE15+нояб!BE15+декаб!BE15</f>
        <v>0</v>
      </c>
      <c r="BF15" s="15">
        <f t="shared" si="0"/>
        <v>0</v>
      </c>
      <c r="BG15" s="16"/>
      <c r="BH15" s="17"/>
      <c r="BI15" s="16"/>
      <c r="BJ15" s="115" t="s">
        <v>190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</row>
    <row r="16" spans="1:82" s="18" customFormat="1">
      <c r="A16" s="13">
        <v>13</v>
      </c>
      <c r="B16" s="14" t="s">
        <v>174</v>
      </c>
      <c r="C16" s="16">
        <f>окт!C16+нояб!C16+декаб!C16</f>
        <v>0</v>
      </c>
      <c r="D16" s="16">
        <f>окт!D16+нояб!D16+декаб!D16</f>
        <v>0</v>
      </c>
      <c r="E16" s="16">
        <f>окт!E16+нояб!E16+декаб!E16</f>
        <v>0</v>
      </c>
      <c r="F16" s="16">
        <f>окт!F16+нояб!F16+декаб!F16</f>
        <v>0</v>
      </c>
      <c r="G16" s="16">
        <f>окт!G16+нояб!G16+декаб!G16</f>
        <v>0</v>
      </c>
      <c r="H16" s="16">
        <f>окт!H16+нояб!H16+декаб!H16</f>
        <v>0</v>
      </c>
      <c r="I16" s="16">
        <f>окт!I16+нояб!I16+декаб!I16</f>
        <v>0</v>
      </c>
      <c r="J16" s="16">
        <f>окт!J16+нояб!J16+декаб!J16</f>
        <v>0</v>
      </c>
      <c r="K16" s="16">
        <f>окт!K16+нояб!K16+декаб!K16</f>
        <v>0</v>
      </c>
      <c r="L16" s="16">
        <f>окт!L16+нояб!L16+декаб!L16</f>
        <v>0</v>
      </c>
      <c r="M16" s="16">
        <f>окт!M16+нояб!M16+декаб!M16</f>
        <v>0</v>
      </c>
      <c r="N16" s="16">
        <f>окт!N16+нояб!N16+декаб!N16</f>
        <v>0</v>
      </c>
      <c r="O16" s="16">
        <f>окт!O16+нояб!O16+декаб!O16</f>
        <v>0</v>
      </c>
      <c r="P16" s="16">
        <f>окт!P16+нояб!P16+декаб!P16</f>
        <v>0</v>
      </c>
      <c r="Q16" s="16">
        <f>окт!Q16+нояб!Q16+декаб!Q16</f>
        <v>0</v>
      </c>
      <c r="R16" s="16">
        <f>окт!R16+нояб!R16+декаб!R16</f>
        <v>0</v>
      </c>
      <c r="S16" s="16">
        <f>окт!S16+нояб!S16+декаб!S16</f>
        <v>0</v>
      </c>
      <c r="T16" s="16">
        <f>окт!T16+нояб!T16+декаб!T16</f>
        <v>0</v>
      </c>
      <c r="U16" s="16">
        <f>окт!U16+нояб!U16+декаб!U16</f>
        <v>0</v>
      </c>
      <c r="V16" s="16">
        <f>окт!V16+нояб!V16+декаб!V16</f>
        <v>0</v>
      </c>
      <c r="W16" s="16">
        <f>окт!W16+нояб!W16+декаб!W16</f>
        <v>0</v>
      </c>
      <c r="X16" s="16">
        <f>окт!X16+нояб!X16+декаб!X16</f>
        <v>0</v>
      </c>
      <c r="Y16" s="16">
        <f>окт!Y16+нояб!Y16+декаб!Y16</f>
        <v>0</v>
      </c>
      <c r="Z16" s="16">
        <f>окт!Z16+нояб!Z16+декаб!Z16</f>
        <v>0</v>
      </c>
      <c r="AA16" s="16">
        <f>окт!AA16+нояб!AA16+декаб!AA16</f>
        <v>0</v>
      </c>
      <c r="AB16" s="16">
        <f>окт!AB16+нояб!AB16+декаб!AB16</f>
        <v>0</v>
      </c>
      <c r="AC16" s="16">
        <f>окт!AC16+нояб!AC16+декаб!AC16</f>
        <v>0</v>
      </c>
      <c r="AD16" s="16">
        <f>окт!AD16+нояб!AD16+декаб!AD16</f>
        <v>0</v>
      </c>
      <c r="AE16" s="16">
        <f>окт!AE16+нояб!AE16+декаб!AE16</f>
        <v>0</v>
      </c>
      <c r="AF16" s="16">
        <f>окт!AF16+нояб!AF16+декаб!AF16</f>
        <v>0</v>
      </c>
      <c r="AG16" s="16">
        <f>окт!AG16+нояб!AG16+декаб!AG16</f>
        <v>0</v>
      </c>
      <c r="AH16" s="16">
        <f>окт!AH16+нояб!AH16+декаб!AH16</f>
        <v>0</v>
      </c>
      <c r="AI16" s="16">
        <f>окт!AI16+нояб!AI16+декаб!AI16</f>
        <v>0</v>
      </c>
      <c r="AJ16" s="16">
        <f>окт!AJ16+нояб!AJ16+декаб!AJ16</f>
        <v>0</v>
      </c>
      <c r="AK16" s="16">
        <f>окт!AK16+нояб!AK16+декаб!AK16</f>
        <v>0</v>
      </c>
      <c r="AL16" s="16">
        <f>окт!AL16+нояб!AL16+декаб!AL16</f>
        <v>0</v>
      </c>
      <c r="AM16" s="16">
        <f>окт!AM16+нояб!AM16+декаб!AM16</f>
        <v>0</v>
      </c>
      <c r="AN16" s="16">
        <f>окт!AN16+нояб!AN16+декаб!AN16</f>
        <v>0</v>
      </c>
      <c r="AO16" s="16">
        <f>окт!AO16+нояб!AO16+декаб!AO16</f>
        <v>0</v>
      </c>
      <c r="AP16" s="16">
        <f>окт!AP16+нояб!AP16+декаб!AP16</f>
        <v>0</v>
      </c>
      <c r="AQ16" s="16">
        <f>окт!AQ16+нояб!AQ16+декаб!AQ16</f>
        <v>0</v>
      </c>
      <c r="AR16" s="16">
        <f>окт!AR16+нояб!AR16+декаб!AR16</f>
        <v>0</v>
      </c>
      <c r="AS16" s="16">
        <f>окт!AS16+нояб!AS16+декаб!AS16</f>
        <v>0</v>
      </c>
      <c r="AT16" s="16">
        <f>окт!AT16+нояб!AT16+декаб!AT16</f>
        <v>0</v>
      </c>
      <c r="AU16" s="16">
        <f>окт!AU16+нояб!AU16+декаб!AU16</f>
        <v>0</v>
      </c>
      <c r="AV16" s="16">
        <f>окт!AV16+нояб!AV16+декаб!AV16</f>
        <v>0</v>
      </c>
      <c r="AW16" s="16">
        <f>окт!AW16+нояб!AW16+декаб!AW16</f>
        <v>0</v>
      </c>
      <c r="AX16" s="16">
        <f>окт!AX16+нояб!AX16+декаб!AX16</f>
        <v>0</v>
      </c>
      <c r="AY16" s="16">
        <f>окт!AY16+нояб!AY16+декаб!AY16</f>
        <v>0</v>
      </c>
      <c r="AZ16" s="16">
        <f>окт!AZ16+нояб!AZ16+декаб!AZ16</f>
        <v>0</v>
      </c>
      <c r="BA16" s="16">
        <f>окт!BA16+нояб!BA16+декаб!BA16</f>
        <v>0</v>
      </c>
      <c r="BB16" s="16">
        <f>окт!BB16+нояб!BB16+декаб!BB16</f>
        <v>0</v>
      </c>
      <c r="BC16" s="16">
        <f>окт!BC16+нояб!BC16+декаб!BC16</f>
        <v>0</v>
      </c>
      <c r="BD16" s="16">
        <f>окт!BD16+нояб!BD16+декаб!BD16</f>
        <v>0</v>
      </c>
      <c r="BE16" s="16">
        <f>окт!BE16+нояб!BE16+декаб!BE16</f>
        <v>0</v>
      </c>
      <c r="BF16" s="15">
        <f t="shared" si="0"/>
        <v>0</v>
      </c>
      <c r="BG16" s="16"/>
      <c r="BH16" s="17"/>
      <c r="BI16" s="16"/>
      <c r="BJ16" s="115" t="s">
        <v>191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 s="18" customFormat="1" ht="15.75" customHeight="1">
      <c r="A17" s="13">
        <v>14</v>
      </c>
      <c r="B17" s="14" t="s">
        <v>36</v>
      </c>
      <c r="C17" s="16">
        <f>окт!C17+нояб!C17+декаб!C17</f>
        <v>0</v>
      </c>
      <c r="D17" s="16">
        <f>окт!D17+нояб!D17+декаб!D17</f>
        <v>0</v>
      </c>
      <c r="E17" s="16">
        <f>окт!E17+нояб!E17+декаб!E17</f>
        <v>0</v>
      </c>
      <c r="F17" s="16">
        <f>окт!F17+нояб!F17+декаб!F17</f>
        <v>0</v>
      </c>
      <c r="G17" s="16">
        <f>окт!G17+нояб!G17+декаб!G17</f>
        <v>0</v>
      </c>
      <c r="H17" s="16">
        <f>окт!H17+нояб!H17+декаб!H17</f>
        <v>0</v>
      </c>
      <c r="I17" s="16">
        <f>окт!I17+нояб!I17+декаб!I17</f>
        <v>0</v>
      </c>
      <c r="J17" s="16">
        <f>окт!J17+нояб!J17+декаб!J17</f>
        <v>0</v>
      </c>
      <c r="K17" s="16">
        <f>окт!K17+нояб!K17+декаб!K17</f>
        <v>0</v>
      </c>
      <c r="L17" s="16">
        <f>окт!L17+нояб!L17+декаб!L17</f>
        <v>0</v>
      </c>
      <c r="M17" s="16">
        <f>окт!M17+нояб!M17+декаб!M17</f>
        <v>0</v>
      </c>
      <c r="N17" s="16">
        <f>окт!N17+нояб!N17+декаб!N17</f>
        <v>0</v>
      </c>
      <c r="O17" s="16">
        <f>окт!O17+нояб!O17+декаб!O17</f>
        <v>0</v>
      </c>
      <c r="P17" s="16">
        <f>окт!P17+нояб!P17+декаб!P17</f>
        <v>0</v>
      </c>
      <c r="Q17" s="16">
        <f>окт!Q17+нояб!Q17+декаб!Q17</f>
        <v>0</v>
      </c>
      <c r="R17" s="16">
        <f>окт!R17+нояб!R17+декаб!R17</f>
        <v>0</v>
      </c>
      <c r="S17" s="16">
        <f>окт!S17+нояб!S17+декаб!S17</f>
        <v>0</v>
      </c>
      <c r="T17" s="16">
        <f>окт!T17+нояб!T17+декаб!T17</f>
        <v>0</v>
      </c>
      <c r="U17" s="16">
        <f>окт!U17+нояб!U17+декаб!U17</f>
        <v>0</v>
      </c>
      <c r="V17" s="16">
        <f>окт!V17+нояб!V17+декаб!V17</f>
        <v>0</v>
      </c>
      <c r="W17" s="16">
        <f>окт!W17+нояб!W17+декаб!W17</f>
        <v>0</v>
      </c>
      <c r="X17" s="16">
        <f>окт!X17+нояб!X17+декаб!X17</f>
        <v>0</v>
      </c>
      <c r="Y17" s="16">
        <f>окт!Y17+нояб!Y17+декаб!Y17</f>
        <v>0</v>
      </c>
      <c r="Z17" s="16">
        <f>окт!Z17+нояб!Z17+декаб!Z17</f>
        <v>0</v>
      </c>
      <c r="AA17" s="16">
        <f>окт!AA17+нояб!AA17+декаб!AA17</f>
        <v>0</v>
      </c>
      <c r="AB17" s="16">
        <f>окт!AB17+нояб!AB17+декаб!AB17</f>
        <v>0</v>
      </c>
      <c r="AC17" s="16">
        <f>окт!AC17+нояб!AC17+декаб!AC17</f>
        <v>0</v>
      </c>
      <c r="AD17" s="16">
        <f>окт!AD17+нояб!AD17+декаб!AD17</f>
        <v>0</v>
      </c>
      <c r="AE17" s="16">
        <f>окт!AE17+нояб!AE17+декаб!AE17</f>
        <v>0</v>
      </c>
      <c r="AF17" s="16">
        <f>окт!AF17+нояб!AF17+декаб!AF17</f>
        <v>0</v>
      </c>
      <c r="AG17" s="16">
        <f>окт!AG17+нояб!AG17+декаб!AG17</f>
        <v>0</v>
      </c>
      <c r="AH17" s="16">
        <f>окт!AH17+нояб!AH17+декаб!AH17</f>
        <v>0</v>
      </c>
      <c r="AI17" s="16">
        <f>окт!AI17+нояб!AI17+декаб!AI17</f>
        <v>0</v>
      </c>
      <c r="AJ17" s="16">
        <f>окт!AJ17+нояб!AJ17+декаб!AJ17</f>
        <v>0</v>
      </c>
      <c r="AK17" s="16">
        <f>окт!AK17+нояб!AK17+декаб!AK17</f>
        <v>0</v>
      </c>
      <c r="AL17" s="16">
        <f>окт!AL17+нояб!AL17+декаб!AL17</f>
        <v>0</v>
      </c>
      <c r="AM17" s="16">
        <f>окт!AM17+нояб!AM17+декаб!AM17</f>
        <v>0</v>
      </c>
      <c r="AN17" s="16">
        <f>окт!AN17+нояб!AN17+декаб!AN17</f>
        <v>0</v>
      </c>
      <c r="AO17" s="16">
        <f>окт!AO17+нояб!AO17+декаб!AO17</f>
        <v>0</v>
      </c>
      <c r="AP17" s="16">
        <f>окт!AP17+нояб!AP17+декаб!AP17</f>
        <v>0</v>
      </c>
      <c r="AQ17" s="16">
        <f>окт!AQ17+нояб!AQ17+декаб!AQ17</f>
        <v>0</v>
      </c>
      <c r="AR17" s="16">
        <f>окт!AR17+нояб!AR17+декаб!AR17</f>
        <v>0</v>
      </c>
      <c r="AS17" s="16">
        <f>окт!AS17+нояб!AS17+декаб!AS17</f>
        <v>0</v>
      </c>
      <c r="AT17" s="16">
        <f>окт!AT17+нояб!AT17+декаб!AT17</f>
        <v>0</v>
      </c>
      <c r="AU17" s="16">
        <f>окт!AU17+нояб!AU17+декаб!AU17</f>
        <v>0</v>
      </c>
      <c r="AV17" s="16">
        <f>окт!AV17+нояб!AV17+декаб!AV17</f>
        <v>0</v>
      </c>
      <c r="AW17" s="16">
        <f>окт!AW17+нояб!AW17+декаб!AW17</f>
        <v>0</v>
      </c>
      <c r="AX17" s="16">
        <f>окт!AX17+нояб!AX17+декаб!AX17</f>
        <v>0</v>
      </c>
      <c r="AY17" s="16">
        <f>окт!AY17+нояб!AY17+декаб!AY17</f>
        <v>0</v>
      </c>
      <c r="AZ17" s="16">
        <f>окт!AZ17+нояб!AZ17+декаб!AZ17</f>
        <v>0</v>
      </c>
      <c r="BA17" s="16">
        <f>окт!BA17+нояб!BA17+декаб!BA17</f>
        <v>0</v>
      </c>
      <c r="BB17" s="16">
        <f>окт!BB17+нояб!BB17+декаб!BB17</f>
        <v>0</v>
      </c>
      <c r="BC17" s="16">
        <f>окт!BC17+нояб!BC17+декаб!BC17</f>
        <v>0</v>
      </c>
      <c r="BD17" s="16">
        <f>окт!BD17+нояб!BD17+декаб!BD17</f>
        <v>0</v>
      </c>
      <c r="BE17" s="16">
        <f>окт!BE17+нояб!BE17+декаб!BE17</f>
        <v>0</v>
      </c>
      <c r="BF17" s="15">
        <f t="shared" si="0"/>
        <v>0</v>
      </c>
      <c r="BG17" s="16"/>
      <c r="BH17" s="17"/>
      <c r="BI17" s="16"/>
      <c r="BJ17" s="115">
        <v>118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s="18" customFormat="1" ht="15.75" customHeight="1">
      <c r="A18" s="13">
        <v>15</v>
      </c>
      <c r="B18" s="14" t="s">
        <v>175</v>
      </c>
      <c r="C18" s="16">
        <f>окт!C18+нояб!C18+декаб!C18</f>
        <v>0</v>
      </c>
      <c r="D18" s="16">
        <f>окт!D18+нояб!D18+декаб!D18</f>
        <v>0</v>
      </c>
      <c r="E18" s="16">
        <f>окт!E18+нояб!E18+декаб!E18</f>
        <v>0</v>
      </c>
      <c r="F18" s="16">
        <f>окт!F18+нояб!F18+декаб!F18</f>
        <v>0</v>
      </c>
      <c r="G18" s="16">
        <f>окт!G18+нояб!G18+декаб!G18</f>
        <v>0</v>
      </c>
      <c r="H18" s="16">
        <f>окт!H18+нояб!H18+декаб!H18</f>
        <v>0</v>
      </c>
      <c r="I18" s="16">
        <f>окт!I18+нояб!I18+декаб!I18</f>
        <v>0</v>
      </c>
      <c r="J18" s="16">
        <f>окт!J18+нояб!J18+декаб!J18</f>
        <v>0</v>
      </c>
      <c r="K18" s="16">
        <f>окт!K18+нояб!K18+декаб!K18</f>
        <v>0</v>
      </c>
      <c r="L18" s="16">
        <f>окт!L18+нояб!L18+декаб!L18</f>
        <v>0</v>
      </c>
      <c r="M18" s="16">
        <f>окт!M18+нояб!M18+декаб!M18</f>
        <v>0</v>
      </c>
      <c r="N18" s="16">
        <f>окт!N18+нояб!N18+декаб!N18</f>
        <v>0</v>
      </c>
      <c r="O18" s="16">
        <f>окт!O18+нояб!O18+декаб!O18</f>
        <v>0</v>
      </c>
      <c r="P18" s="16">
        <f>окт!P18+нояб!P18+декаб!P18</f>
        <v>0</v>
      </c>
      <c r="Q18" s="16">
        <f>окт!Q18+нояб!Q18+декаб!Q18</f>
        <v>0</v>
      </c>
      <c r="R18" s="16">
        <f>окт!R18+нояб!R18+декаб!R18</f>
        <v>0</v>
      </c>
      <c r="S18" s="16">
        <f>окт!S18+нояб!S18+декаб!S18</f>
        <v>0</v>
      </c>
      <c r="T18" s="16">
        <f>окт!T18+нояб!T18+декаб!T18</f>
        <v>0</v>
      </c>
      <c r="U18" s="16">
        <f>окт!U18+нояб!U18+декаб!U18</f>
        <v>0</v>
      </c>
      <c r="V18" s="16">
        <f>окт!V18+нояб!V18+декаб!V18</f>
        <v>0</v>
      </c>
      <c r="W18" s="16">
        <f>окт!W18+нояб!W18+декаб!W18</f>
        <v>0</v>
      </c>
      <c r="X18" s="16">
        <f>окт!X18+нояб!X18+декаб!X18</f>
        <v>0</v>
      </c>
      <c r="Y18" s="16">
        <f>окт!Y18+нояб!Y18+декаб!Y18</f>
        <v>0</v>
      </c>
      <c r="Z18" s="16">
        <f>окт!Z18+нояб!Z18+декаб!Z18</f>
        <v>0</v>
      </c>
      <c r="AA18" s="16">
        <f>окт!AA18+нояб!AA18+декаб!AA18</f>
        <v>0</v>
      </c>
      <c r="AB18" s="16">
        <f>окт!AB18+нояб!AB18+декаб!AB18</f>
        <v>0</v>
      </c>
      <c r="AC18" s="16">
        <f>окт!AC18+нояб!AC18+декаб!AC18</f>
        <v>0</v>
      </c>
      <c r="AD18" s="16">
        <f>окт!AD18+нояб!AD18+декаб!AD18</f>
        <v>0</v>
      </c>
      <c r="AE18" s="16">
        <f>окт!AE18+нояб!AE18+декаб!AE18</f>
        <v>0</v>
      </c>
      <c r="AF18" s="16">
        <f>окт!AF18+нояб!AF18+декаб!AF18</f>
        <v>0</v>
      </c>
      <c r="AG18" s="16">
        <f>окт!AG18+нояб!AG18+декаб!AG18</f>
        <v>0</v>
      </c>
      <c r="AH18" s="16">
        <f>окт!AH18+нояб!AH18+декаб!AH18</f>
        <v>0</v>
      </c>
      <c r="AI18" s="16">
        <f>окт!AI18+нояб!AI18+декаб!AI18</f>
        <v>0</v>
      </c>
      <c r="AJ18" s="16">
        <f>окт!AJ18+нояб!AJ18+декаб!AJ18</f>
        <v>0</v>
      </c>
      <c r="AK18" s="16">
        <f>окт!AK18+нояб!AK18+декаб!AK18</f>
        <v>0</v>
      </c>
      <c r="AL18" s="16">
        <f>окт!AL18+нояб!AL18+декаб!AL18</f>
        <v>0</v>
      </c>
      <c r="AM18" s="16">
        <f>окт!AM18+нояб!AM18+декаб!AM18</f>
        <v>0</v>
      </c>
      <c r="AN18" s="16">
        <f>окт!AN18+нояб!AN18+декаб!AN18</f>
        <v>0</v>
      </c>
      <c r="AO18" s="16">
        <f>окт!AO18+нояб!AO18+декаб!AO18</f>
        <v>0</v>
      </c>
      <c r="AP18" s="16">
        <f>окт!AP18+нояб!AP18+декаб!AP18</f>
        <v>0</v>
      </c>
      <c r="AQ18" s="16">
        <f>окт!AQ18+нояб!AQ18+декаб!AQ18</f>
        <v>0</v>
      </c>
      <c r="AR18" s="16">
        <f>окт!AR18+нояб!AR18+декаб!AR18</f>
        <v>0</v>
      </c>
      <c r="AS18" s="16">
        <f>окт!AS18+нояб!AS18+декаб!AS18</f>
        <v>0</v>
      </c>
      <c r="AT18" s="16">
        <f>окт!AT18+нояб!AT18+декаб!AT18</f>
        <v>0</v>
      </c>
      <c r="AU18" s="16">
        <f>окт!AU18+нояб!AU18+декаб!AU18</f>
        <v>0</v>
      </c>
      <c r="AV18" s="16">
        <f>окт!AV18+нояб!AV18+декаб!AV18</f>
        <v>0</v>
      </c>
      <c r="AW18" s="16">
        <f>окт!AW18+нояб!AW18+декаб!AW18</f>
        <v>0</v>
      </c>
      <c r="AX18" s="16">
        <f>окт!AX18+нояб!AX18+декаб!AX18</f>
        <v>0</v>
      </c>
      <c r="AY18" s="16">
        <f>окт!AY18+нояб!AY18+декаб!AY18</f>
        <v>0</v>
      </c>
      <c r="AZ18" s="16">
        <f>окт!AZ18+нояб!AZ18+декаб!AZ18</f>
        <v>0</v>
      </c>
      <c r="BA18" s="16">
        <f>окт!BA18+нояб!BA18+декаб!BA18</f>
        <v>0</v>
      </c>
      <c r="BB18" s="16">
        <f>окт!BB18+нояб!BB18+декаб!BB18</f>
        <v>0</v>
      </c>
      <c r="BC18" s="16">
        <f>окт!BC18+нояб!BC18+декаб!BC18</f>
        <v>0</v>
      </c>
      <c r="BD18" s="16">
        <f>окт!BD18+нояб!BD18+декаб!BD18</f>
        <v>0</v>
      </c>
      <c r="BE18" s="16">
        <f>окт!BE18+нояб!BE18+декаб!BE18</f>
        <v>0</v>
      </c>
      <c r="BF18" s="15">
        <f t="shared" si="0"/>
        <v>0</v>
      </c>
      <c r="BG18" s="16"/>
      <c r="BH18" s="17"/>
      <c r="BI18" s="16"/>
      <c r="BJ18" s="115" t="s">
        <v>192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s="18" customFormat="1" ht="15.75" customHeight="1">
      <c r="A19" s="13">
        <v>16</v>
      </c>
      <c r="B19" s="14" t="s">
        <v>176</v>
      </c>
      <c r="C19" s="16">
        <f>окт!C19+нояб!C19+декаб!C19</f>
        <v>0</v>
      </c>
      <c r="D19" s="16">
        <f>окт!D19+нояб!D19+декаб!D19</f>
        <v>0</v>
      </c>
      <c r="E19" s="16">
        <f>окт!E19+нояб!E19+декаб!E19</f>
        <v>0</v>
      </c>
      <c r="F19" s="16">
        <f>окт!F19+нояб!F19+декаб!F19</f>
        <v>0</v>
      </c>
      <c r="G19" s="16">
        <f>окт!G19+нояб!G19+декаб!G19</f>
        <v>0</v>
      </c>
      <c r="H19" s="16">
        <f>окт!H19+нояб!H19+декаб!H19</f>
        <v>0</v>
      </c>
      <c r="I19" s="16">
        <f>окт!I19+нояб!I19+декаб!I19</f>
        <v>0</v>
      </c>
      <c r="J19" s="16">
        <f>окт!J19+нояб!J19+декаб!J19</f>
        <v>0</v>
      </c>
      <c r="K19" s="16">
        <f>окт!K19+нояб!K19+декаб!K19</f>
        <v>0</v>
      </c>
      <c r="L19" s="16">
        <f>окт!L19+нояб!L19+декаб!L19</f>
        <v>0</v>
      </c>
      <c r="M19" s="16">
        <f>окт!M19+нояб!M19+декаб!M19</f>
        <v>0</v>
      </c>
      <c r="N19" s="16">
        <f>окт!N19+нояб!N19+декаб!N19</f>
        <v>0</v>
      </c>
      <c r="O19" s="16">
        <f>окт!O19+нояб!O19+декаб!O19</f>
        <v>0</v>
      </c>
      <c r="P19" s="16">
        <f>окт!P19+нояб!P19+декаб!P19</f>
        <v>0</v>
      </c>
      <c r="Q19" s="16">
        <f>окт!Q19+нояб!Q19+декаб!Q19</f>
        <v>0</v>
      </c>
      <c r="R19" s="16">
        <f>окт!R19+нояб!R19+декаб!R19</f>
        <v>0</v>
      </c>
      <c r="S19" s="16">
        <f>окт!S19+нояб!S19+декаб!S19</f>
        <v>0</v>
      </c>
      <c r="T19" s="16">
        <f>окт!T19+нояб!T19+декаб!T19</f>
        <v>0</v>
      </c>
      <c r="U19" s="16">
        <f>окт!U19+нояб!U19+декаб!U19</f>
        <v>0</v>
      </c>
      <c r="V19" s="16">
        <f>окт!V19+нояб!V19+декаб!V19</f>
        <v>0</v>
      </c>
      <c r="W19" s="16">
        <f>окт!W19+нояб!W19+декаб!W19</f>
        <v>0</v>
      </c>
      <c r="X19" s="16">
        <f>окт!X19+нояб!X19+декаб!X19</f>
        <v>0</v>
      </c>
      <c r="Y19" s="16">
        <f>окт!Y19+нояб!Y19+декаб!Y19</f>
        <v>0</v>
      </c>
      <c r="Z19" s="16">
        <f>окт!Z19+нояб!Z19+декаб!Z19</f>
        <v>0</v>
      </c>
      <c r="AA19" s="16">
        <f>окт!AA19+нояб!AA19+декаб!AA19</f>
        <v>0</v>
      </c>
      <c r="AB19" s="16">
        <f>окт!AB19+нояб!AB19+декаб!AB19</f>
        <v>0</v>
      </c>
      <c r="AC19" s="16">
        <f>окт!AC19+нояб!AC19+декаб!AC19</f>
        <v>0</v>
      </c>
      <c r="AD19" s="16">
        <f>окт!AD19+нояб!AD19+декаб!AD19</f>
        <v>0</v>
      </c>
      <c r="AE19" s="16">
        <f>окт!AE19+нояб!AE19+декаб!AE19</f>
        <v>0</v>
      </c>
      <c r="AF19" s="16">
        <f>окт!AF19+нояб!AF19+декаб!AF19</f>
        <v>0</v>
      </c>
      <c r="AG19" s="16">
        <f>окт!AG19+нояб!AG19+декаб!AG19</f>
        <v>0</v>
      </c>
      <c r="AH19" s="16">
        <f>окт!AH19+нояб!AH19+декаб!AH19</f>
        <v>0</v>
      </c>
      <c r="AI19" s="16">
        <f>окт!AI19+нояб!AI19+декаб!AI19</f>
        <v>0</v>
      </c>
      <c r="AJ19" s="16">
        <f>окт!AJ19+нояб!AJ19+декаб!AJ19</f>
        <v>0</v>
      </c>
      <c r="AK19" s="16">
        <f>окт!AK19+нояб!AK19+декаб!AK19</f>
        <v>0</v>
      </c>
      <c r="AL19" s="16">
        <f>окт!AL19+нояб!AL19+декаб!AL19</f>
        <v>0</v>
      </c>
      <c r="AM19" s="16">
        <f>окт!AM19+нояб!AM19+декаб!AM19</f>
        <v>0</v>
      </c>
      <c r="AN19" s="16">
        <f>окт!AN19+нояб!AN19+декаб!AN19</f>
        <v>0</v>
      </c>
      <c r="AO19" s="16">
        <f>окт!AO19+нояб!AO19+декаб!AO19</f>
        <v>0</v>
      </c>
      <c r="AP19" s="16">
        <f>окт!AP19+нояб!AP19+декаб!AP19</f>
        <v>0</v>
      </c>
      <c r="AQ19" s="16">
        <f>окт!AQ19+нояб!AQ19+декаб!AQ19</f>
        <v>0</v>
      </c>
      <c r="AR19" s="16">
        <f>окт!AR19+нояб!AR19+декаб!AR19</f>
        <v>0</v>
      </c>
      <c r="AS19" s="16">
        <f>окт!AS19+нояб!AS19+декаб!AS19</f>
        <v>0</v>
      </c>
      <c r="AT19" s="16">
        <f>окт!AT19+нояб!AT19+декаб!AT19</f>
        <v>0</v>
      </c>
      <c r="AU19" s="16">
        <f>окт!AU19+нояб!AU19+декаб!AU19</f>
        <v>0</v>
      </c>
      <c r="AV19" s="16">
        <f>окт!AV19+нояб!AV19+декаб!AV19</f>
        <v>0</v>
      </c>
      <c r="AW19" s="16">
        <f>окт!AW19+нояб!AW19+декаб!AW19</f>
        <v>0</v>
      </c>
      <c r="AX19" s="16">
        <f>окт!AX19+нояб!AX19+декаб!AX19</f>
        <v>0</v>
      </c>
      <c r="AY19" s="16">
        <f>окт!AY19+нояб!AY19+декаб!AY19</f>
        <v>0</v>
      </c>
      <c r="AZ19" s="16">
        <f>окт!AZ19+нояб!AZ19+декаб!AZ19</f>
        <v>0</v>
      </c>
      <c r="BA19" s="16">
        <f>окт!BA19+нояб!BA19+декаб!BA19</f>
        <v>0</v>
      </c>
      <c r="BB19" s="16">
        <f>окт!BB19+нояб!BB19+декаб!BB19</f>
        <v>0</v>
      </c>
      <c r="BC19" s="16">
        <f>окт!BC19+нояб!BC19+декаб!BC19</f>
        <v>0</v>
      </c>
      <c r="BD19" s="16">
        <f>окт!BD19+нояб!BD19+декаб!BD19</f>
        <v>0</v>
      </c>
      <c r="BE19" s="16">
        <f>окт!BE19+нояб!BE19+декаб!BE19</f>
        <v>0</v>
      </c>
      <c r="BF19" s="15">
        <f t="shared" si="0"/>
        <v>0</v>
      </c>
      <c r="BG19" s="16"/>
      <c r="BH19" s="17"/>
      <c r="BI19" s="16"/>
      <c r="BJ19" s="115" t="s">
        <v>193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s="18" customFormat="1" ht="15.75" customHeight="1">
      <c r="A20" s="13">
        <v>17</v>
      </c>
      <c r="B20" s="14" t="s">
        <v>177</v>
      </c>
      <c r="C20" s="16">
        <f>окт!C20+нояб!C20+декаб!C20</f>
        <v>0</v>
      </c>
      <c r="D20" s="16">
        <f>окт!D20+нояб!D20+декаб!D20</f>
        <v>0</v>
      </c>
      <c r="E20" s="16">
        <f>окт!E20+нояб!E20+декаб!E20</f>
        <v>0</v>
      </c>
      <c r="F20" s="16">
        <f>окт!F20+нояб!F20+декаб!F20</f>
        <v>0</v>
      </c>
      <c r="G20" s="16">
        <f>окт!G20+нояб!G20+декаб!G20</f>
        <v>0</v>
      </c>
      <c r="H20" s="16">
        <f>окт!H20+нояб!H20+декаб!H20</f>
        <v>0</v>
      </c>
      <c r="I20" s="16">
        <f>окт!I20+нояб!I20+декаб!I20</f>
        <v>0</v>
      </c>
      <c r="J20" s="16">
        <f>окт!J20+нояб!J20+декаб!J20</f>
        <v>0</v>
      </c>
      <c r="K20" s="16">
        <f>окт!K20+нояб!K20+декаб!K20</f>
        <v>0</v>
      </c>
      <c r="L20" s="16">
        <f>окт!L20+нояб!L20+декаб!L20</f>
        <v>0</v>
      </c>
      <c r="M20" s="16">
        <f>окт!M20+нояб!M20+декаб!M20</f>
        <v>0</v>
      </c>
      <c r="N20" s="16">
        <f>окт!N20+нояб!N20+декаб!N20</f>
        <v>0</v>
      </c>
      <c r="O20" s="16">
        <f>окт!O20+нояб!O20+декаб!O20</f>
        <v>0</v>
      </c>
      <c r="P20" s="16">
        <f>окт!P20+нояб!P20+декаб!P20</f>
        <v>0</v>
      </c>
      <c r="Q20" s="16">
        <f>окт!Q20+нояб!Q20+декаб!Q20</f>
        <v>0</v>
      </c>
      <c r="R20" s="16">
        <f>окт!R20+нояб!R20+декаб!R20</f>
        <v>0</v>
      </c>
      <c r="S20" s="16">
        <f>окт!S20+нояб!S20+декаб!S20</f>
        <v>0</v>
      </c>
      <c r="T20" s="16">
        <f>окт!T20+нояб!T20+декаб!T20</f>
        <v>0</v>
      </c>
      <c r="U20" s="16">
        <f>окт!U20+нояб!U20+декаб!U20</f>
        <v>0</v>
      </c>
      <c r="V20" s="16">
        <f>окт!V20+нояб!V20+декаб!V20</f>
        <v>0</v>
      </c>
      <c r="W20" s="16">
        <f>окт!W20+нояб!W20+декаб!W20</f>
        <v>0</v>
      </c>
      <c r="X20" s="16">
        <f>окт!X20+нояб!X20+декаб!X20</f>
        <v>0</v>
      </c>
      <c r="Y20" s="16">
        <f>окт!Y20+нояб!Y20+декаб!Y20</f>
        <v>0</v>
      </c>
      <c r="Z20" s="16">
        <f>окт!Z20+нояб!Z20+декаб!Z20</f>
        <v>0</v>
      </c>
      <c r="AA20" s="16">
        <f>окт!AA20+нояб!AA20+декаб!AA20</f>
        <v>0</v>
      </c>
      <c r="AB20" s="16">
        <f>окт!AB20+нояб!AB20+декаб!AB20</f>
        <v>0</v>
      </c>
      <c r="AC20" s="16">
        <f>окт!AC20+нояб!AC20+декаб!AC20</f>
        <v>0</v>
      </c>
      <c r="AD20" s="16">
        <f>окт!AD20+нояб!AD20+декаб!AD20</f>
        <v>0</v>
      </c>
      <c r="AE20" s="16">
        <f>окт!AE20+нояб!AE20+декаб!AE20</f>
        <v>0</v>
      </c>
      <c r="AF20" s="16">
        <f>окт!AF20+нояб!AF20+декаб!AF20</f>
        <v>0</v>
      </c>
      <c r="AG20" s="16">
        <f>окт!AG20+нояб!AG20+декаб!AG20</f>
        <v>0</v>
      </c>
      <c r="AH20" s="16">
        <f>окт!AH20+нояб!AH20+декаб!AH20</f>
        <v>0</v>
      </c>
      <c r="AI20" s="16">
        <f>окт!AI20+нояб!AI20+декаб!AI20</f>
        <v>0</v>
      </c>
      <c r="AJ20" s="16">
        <f>окт!AJ20+нояб!AJ20+декаб!AJ20</f>
        <v>0</v>
      </c>
      <c r="AK20" s="16">
        <f>окт!AK20+нояб!AK20+декаб!AK20</f>
        <v>0</v>
      </c>
      <c r="AL20" s="16">
        <f>окт!AL20+нояб!AL20+декаб!AL20</f>
        <v>0</v>
      </c>
      <c r="AM20" s="16">
        <f>окт!AM20+нояб!AM20+декаб!AM20</f>
        <v>0</v>
      </c>
      <c r="AN20" s="16">
        <f>окт!AN20+нояб!AN20+декаб!AN20</f>
        <v>0</v>
      </c>
      <c r="AO20" s="16">
        <f>окт!AO20+нояб!AO20+декаб!AO20</f>
        <v>0</v>
      </c>
      <c r="AP20" s="16">
        <f>окт!AP20+нояб!AP20+декаб!AP20</f>
        <v>0</v>
      </c>
      <c r="AQ20" s="16">
        <f>окт!AQ20+нояб!AQ20+декаб!AQ20</f>
        <v>0</v>
      </c>
      <c r="AR20" s="16">
        <f>окт!AR20+нояб!AR20+декаб!AR20</f>
        <v>0</v>
      </c>
      <c r="AS20" s="16">
        <f>окт!AS20+нояб!AS20+декаб!AS20</f>
        <v>0</v>
      </c>
      <c r="AT20" s="16">
        <f>окт!AT20+нояб!AT20+декаб!AT20</f>
        <v>0</v>
      </c>
      <c r="AU20" s="16">
        <f>окт!AU20+нояб!AU20+декаб!AU20</f>
        <v>0</v>
      </c>
      <c r="AV20" s="16">
        <f>окт!AV20+нояб!AV20+декаб!AV20</f>
        <v>0</v>
      </c>
      <c r="AW20" s="16">
        <f>окт!AW20+нояб!AW20+декаб!AW20</f>
        <v>0</v>
      </c>
      <c r="AX20" s="16">
        <f>окт!AX20+нояб!AX20+декаб!AX20</f>
        <v>0</v>
      </c>
      <c r="AY20" s="16">
        <f>окт!AY20+нояб!AY20+декаб!AY20</f>
        <v>0</v>
      </c>
      <c r="AZ20" s="16">
        <f>окт!AZ20+нояб!AZ20+декаб!AZ20</f>
        <v>0</v>
      </c>
      <c r="BA20" s="16">
        <f>окт!BA20+нояб!BA20+декаб!BA20</f>
        <v>0</v>
      </c>
      <c r="BB20" s="16">
        <f>окт!BB20+нояб!BB20+декаб!BB20</f>
        <v>0</v>
      </c>
      <c r="BC20" s="16">
        <f>окт!BC20+нояб!BC20+декаб!BC20</f>
        <v>0</v>
      </c>
      <c r="BD20" s="16">
        <f>окт!BD20+нояб!BD20+декаб!BD20</f>
        <v>0</v>
      </c>
      <c r="BE20" s="16">
        <f>окт!BE20+нояб!BE20+декаб!BE20</f>
        <v>0</v>
      </c>
      <c r="BF20" s="15">
        <f t="shared" si="0"/>
        <v>0</v>
      </c>
      <c r="BG20" s="16"/>
      <c r="BH20" s="17"/>
      <c r="BI20" s="16"/>
      <c r="BJ20" s="115" t="s">
        <v>194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82" s="18" customFormat="1" ht="15.75" customHeight="1">
      <c r="A21" s="13">
        <v>18</v>
      </c>
      <c r="B21" s="14" t="s">
        <v>178</v>
      </c>
      <c r="C21" s="16">
        <f>окт!C21+нояб!C21+декаб!C21</f>
        <v>0</v>
      </c>
      <c r="D21" s="16">
        <f>окт!D21+нояб!D21+декаб!D21</f>
        <v>0</v>
      </c>
      <c r="E21" s="16">
        <f>окт!E21+нояб!E21+декаб!E21</f>
        <v>0</v>
      </c>
      <c r="F21" s="16">
        <f>окт!F21+нояб!F21+декаб!F21</f>
        <v>0</v>
      </c>
      <c r="G21" s="16">
        <f>окт!G21+нояб!G21+декаб!G21</f>
        <v>0</v>
      </c>
      <c r="H21" s="16">
        <f>окт!H21+нояб!H21+декаб!H21</f>
        <v>0</v>
      </c>
      <c r="I21" s="16">
        <f>окт!I21+нояб!I21+декаб!I21</f>
        <v>0</v>
      </c>
      <c r="J21" s="16">
        <f>окт!J21+нояб!J21+декаб!J21</f>
        <v>0</v>
      </c>
      <c r="K21" s="16">
        <f>окт!K21+нояб!K21+декаб!K21</f>
        <v>0</v>
      </c>
      <c r="L21" s="16">
        <f>окт!L21+нояб!L21+декаб!L21</f>
        <v>0</v>
      </c>
      <c r="M21" s="16">
        <f>окт!M21+нояб!M21+декаб!M21</f>
        <v>0</v>
      </c>
      <c r="N21" s="16">
        <f>окт!N21+нояб!N21+декаб!N21</f>
        <v>0</v>
      </c>
      <c r="O21" s="16">
        <f>окт!O21+нояб!O21+декаб!O21</f>
        <v>0</v>
      </c>
      <c r="P21" s="16">
        <f>окт!P21+нояб!P21+декаб!P21</f>
        <v>0</v>
      </c>
      <c r="Q21" s="16">
        <f>окт!Q21+нояб!Q21+декаб!Q21</f>
        <v>0</v>
      </c>
      <c r="R21" s="16">
        <f>окт!R21+нояб!R21+декаб!R21</f>
        <v>0</v>
      </c>
      <c r="S21" s="16">
        <f>окт!S21+нояб!S21+декаб!S21</f>
        <v>0</v>
      </c>
      <c r="T21" s="16">
        <f>окт!T21+нояб!T21+декаб!T21</f>
        <v>0</v>
      </c>
      <c r="U21" s="16">
        <f>окт!U21+нояб!U21+декаб!U21</f>
        <v>0</v>
      </c>
      <c r="V21" s="16">
        <f>окт!V21+нояб!V21+декаб!V21</f>
        <v>0</v>
      </c>
      <c r="W21" s="16">
        <f>окт!W21+нояб!W21+декаб!W21</f>
        <v>0</v>
      </c>
      <c r="X21" s="16">
        <f>окт!X21+нояб!X21+декаб!X21</f>
        <v>0</v>
      </c>
      <c r="Y21" s="16">
        <f>окт!Y21+нояб!Y21+декаб!Y21</f>
        <v>0</v>
      </c>
      <c r="Z21" s="16">
        <f>окт!Z21+нояб!Z21+декаб!Z21</f>
        <v>0</v>
      </c>
      <c r="AA21" s="16">
        <f>окт!AA21+нояб!AA21+декаб!AA21</f>
        <v>0</v>
      </c>
      <c r="AB21" s="16">
        <f>окт!AB21+нояб!AB21+декаб!AB21</f>
        <v>0</v>
      </c>
      <c r="AC21" s="16">
        <f>окт!AC21+нояб!AC21+декаб!AC21</f>
        <v>0</v>
      </c>
      <c r="AD21" s="16">
        <f>окт!AD21+нояб!AD21+декаб!AD21</f>
        <v>0</v>
      </c>
      <c r="AE21" s="16">
        <f>окт!AE21+нояб!AE21+декаб!AE21</f>
        <v>0</v>
      </c>
      <c r="AF21" s="16">
        <f>окт!AF21+нояб!AF21+декаб!AF21</f>
        <v>0</v>
      </c>
      <c r="AG21" s="16">
        <f>окт!AG21+нояб!AG21+декаб!AG21</f>
        <v>0</v>
      </c>
      <c r="AH21" s="16">
        <f>окт!AH21+нояб!AH21+декаб!AH21</f>
        <v>0</v>
      </c>
      <c r="AI21" s="16">
        <f>окт!AI21+нояб!AI21+декаб!AI21</f>
        <v>0</v>
      </c>
      <c r="AJ21" s="16">
        <f>окт!AJ21+нояб!AJ21+декаб!AJ21</f>
        <v>0</v>
      </c>
      <c r="AK21" s="16">
        <f>окт!AK21+нояб!AK21+декаб!AK21</f>
        <v>0</v>
      </c>
      <c r="AL21" s="16">
        <f>окт!AL21+нояб!AL21+декаб!AL21</f>
        <v>0</v>
      </c>
      <c r="AM21" s="16">
        <f>окт!AM21+нояб!AM21+декаб!AM21</f>
        <v>0</v>
      </c>
      <c r="AN21" s="16">
        <f>окт!AN21+нояб!AN21+декаб!AN21</f>
        <v>0</v>
      </c>
      <c r="AO21" s="16">
        <f>окт!AO21+нояб!AO21+декаб!AO21</f>
        <v>0</v>
      </c>
      <c r="AP21" s="16">
        <f>окт!AP21+нояб!AP21+декаб!AP21</f>
        <v>0</v>
      </c>
      <c r="AQ21" s="16">
        <f>окт!AQ21+нояб!AQ21+декаб!AQ21</f>
        <v>0</v>
      </c>
      <c r="AR21" s="16">
        <f>окт!AR21+нояб!AR21+декаб!AR21</f>
        <v>0</v>
      </c>
      <c r="AS21" s="16">
        <f>окт!AS21+нояб!AS21+декаб!AS21</f>
        <v>0</v>
      </c>
      <c r="AT21" s="16">
        <f>окт!AT21+нояб!AT21+декаб!AT21</f>
        <v>0</v>
      </c>
      <c r="AU21" s="16">
        <f>окт!AU21+нояб!AU21+декаб!AU21</f>
        <v>0</v>
      </c>
      <c r="AV21" s="16">
        <f>окт!AV21+нояб!AV21+декаб!AV21</f>
        <v>0</v>
      </c>
      <c r="AW21" s="16">
        <f>окт!AW21+нояб!AW21+декаб!AW21</f>
        <v>0</v>
      </c>
      <c r="AX21" s="16">
        <f>окт!AX21+нояб!AX21+декаб!AX21</f>
        <v>0</v>
      </c>
      <c r="AY21" s="16">
        <f>окт!AY21+нояб!AY21+декаб!AY21</f>
        <v>0</v>
      </c>
      <c r="AZ21" s="16">
        <f>окт!AZ21+нояб!AZ21+декаб!AZ21</f>
        <v>0</v>
      </c>
      <c r="BA21" s="16">
        <f>окт!BA21+нояб!BA21+декаб!BA21</f>
        <v>0</v>
      </c>
      <c r="BB21" s="16">
        <f>окт!BB21+нояб!BB21+декаб!BB21</f>
        <v>0</v>
      </c>
      <c r="BC21" s="16">
        <f>окт!BC21+нояб!BC21+декаб!BC21</f>
        <v>0</v>
      </c>
      <c r="BD21" s="16">
        <f>окт!BD21+нояб!BD21+декаб!BD21</f>
        <v>0</v>
      </c>
      <c r="BE21" s="16">
        <f>окт!BE21+нояб!BE21+декаб!BE21</f>
        <v>0</v>
      </c>
      <c r="BF21" s="15">
        <f t="shared" si="0"/>
        <v>0</v>
      </c>
      <c r="BG21" s="16"/>
      <c r="BH21" s="17"/>
      <c r="BI21" s="16"/>
      <c r="BJ21" s="115" t="s">
        <v>195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82" s="18" customFormat="1" ht="15.75" customHeight="1">
      <c r="A22" s="13">
        <v>19</v>
      </c>
      <c r="B22" s="14" t="s">
        <v>41</v>
      </c>
      <c r="C22" s="16">
        <f>окт!C22+нояб!C22+декаб!C22</f>
        <v>0</v>
      </c>
      <c r="D22" s="16">
        <f>окт!D22+нояб!D22+декаб!D22</f>
        <v>0</v>
      </c>
      <c r="E22" s="16">
        <f>окт!E22+нояб!E22+декаб!E22</f>
        <v>0</v>
      </c>
      <c r="F22" s="16">
        <f>окт!F22+нояб!F22+декаб!F22</f>
        <v>0</v>
      </c>
      <c r="G22" s="16">
        <f>окт!G22+нояб!G22+декаб!G22</f>
        <v>0</v>
      </c>
      <c r="H22" s="16">
        <f>окт!H22+нояб!H22+декаб!H22</f>
        <v>0</v>
      </c>
      <c r="I22" s="16">
        <f>окт!I22+нояб!I22+декаб!I22</f>
        <v>0</v>
      </c>
      <c r="J22" s="16">
        <f>окт!J22+нояб!J22+декаб!J22</f>
        <v>0</v>
      </c>
      <c r="K22" s="16">
        <f>окт!K22+нояб!K22+декаб!K22</f>
        <v>0</v>
      </c>
      <c r="L22" s="16">
        <f>окт!L22+нояб!L22+декаб!L22</f>
        <v>0</v>
      </c>
      <c r="M22" s="16">
        <f>окт!M22+нояб!M22+декаб!M22</f>
        <v>0</v>
      </c>
      <c r="N22" s="16">
        <f>окт!N22+нояб!N22+декаб!N22</f>
        <v>0</v>
      </c>
      <c r="O22" s="16">
        <f>окт!O22+нояб!O22+декаб!O22</f>
        <v>0</v>
      </c>
      <c r="P22" s="16">
        <f>окт!P22+нояб!P22+декаб!P22</f>
        <v>0</v>
      </c>
      <c r="Q22" s="16">
        <f>окт!Q22+нояб!Q22+декаб!Q22</f>
        <v>0</v>
      </c>
      <c r="R22" s="16">
        <f>окт!R22+нояб!R22+декаб!R22</f>
        <v>0</v>
      </c>
      <c r="S22" s="16">
        <f>окт!S22+нояб!S22+декаб!S22</f>
        <v>0</v>
      </c>
      <c r="T22" s="16">
        <f>окт!T22+нояб!T22+декаб!T22</f>
        <v>0</v>
      </c>
      <c r="U22" s="16">
        <f>окт!U22+нояб!U22+декаб!U22</f>
        <v>0</v>
      </c>
      <c r="V22" s="16">
        <f>окт!V22+нояб!V22+декаб!V22</f>
        <v>0</v>
      </c>
      <c r="W22" s="16">
        <f>окт!W22+нояб!W22+декаб!W22</f>
        <v>0</v>
      </c>
      <c r="X22" s="16">
        <f>окт!X22+нояб!X22+декаб!X22</f>
        <v>0</v>
      </c>
      <c r="Y22" s="16">
        <f>окт!Y22+нояб!Y22+декаб!Y22</f>
        <v>0</v>
      </c>
      <c r="Z22" s="16">
        <f>окт!Z22+нояб!Z22+декаб!Z22</f>
        <v>0</v>
      </c>
      <c r="AA22" s="16">
        <f>окт!AA22+нояб!AA22+декаб!AA22</f>
        <v>0</v>
      </c>
      <c r="AB22" s="16">
        <f>окт!AB22+нояб!AB22+декаб!AB22</f>
        <v>0</v>
      </c>
      <c r="AC22" s="16">
        <f>окт!AC22+нояб!AC22+декаб!AC22</f>
        <v>0</v>
      </c>
      <c r="AD22" s="16">
        <f>окт!AD22+нояб!AD22+декаб!AD22</f>
        <v>0</v>
      </c>
      <c r="AE22" s="16">
        <f>окт!AE22+нояб!AE22+декаб!AE22</f>
        <v>0</v>
      </c>
      <c r="AF22" s="16">
        <f>окт!AF22+нояб!AF22+декаб!AF22</f>
        <v>0</v>
      </c>
      <c r="AG22" s="16">
        <f>окт!AG22+нояб!AG22+декаб!AG22</f>
        <v>0</v>
      </c>
      <c r="AH22" s="16">
        <f>окт!AH22+нояб!AH22+декаб!AH22</f>
        <v>0</v>
      </c>
      <c r="AI22" s="16">
        <f>окт!AI22+нояб!AI22+декаб!AI22</f>
        <v>0</v>
      </c>
      <c r="AJ22" s="16">
        <f>окт!AJ22+нояб!AJ22+декаб!AJ22</f>
        <v>0</v>
      </c>
      <c r="AK22" s="16">
        <f>окт!AK22+нояб!AK22+декаб!AK22</f>
        <v>0</v>
      </c>
      <c r="AL22" s="16">
        <f>окт!AL22+нояб!AL22+декаб!AL22</f>
        <v>0</v>
      </c>
      <c r="AM22" s="16">
        <f>окт!AM22+нояб!AM22+декаб!AM22</f>
        <v>0</v>
      </c>
      <c r="AN22" s="16">
        <f>окт!AN22+нояб!AN22+декаб!AN22</f>
        <v>0</v>
      </c>
      <c r="AO22" s="16">
        <f>окт!AO22+нояб!AO22+декаб!AO22</f>
        <v>0</v>
      </c>
      <c r="AP22" s="16">
        <f>окт!AP22+нояб!AP22+декаб!AP22</f>
        <v>0</v>
      </c>
      <c r="AQ22" s="16">
        <f>окт!AQ22+нояб!AQ22+декаб!AQ22</f>
        <v>0</v>
      </c>
      <c r="AR22" s="16">
        <f>окт!AR22+нояб!AR22+декаб!AR22</f>
        <v>0</v>
      </c>
      <c r="AS22" s="16">
        <f>окт!AS22+нояб!AS22+декаб!AS22</f>
        <v>0</v>
      </c>
      <c r="AT22" s="16">
        <f>окт!AT22+нояб!AT22+декаб!AT22</f>
        <v>0</v>
      </c>
      <c r="AU22" s="16">
        <f>окт!AU22+нояб!AU22+декаб!AU22</f>
        <v>0</v>
      </c>
      <c r="AV22" s="16">
        <f>окт!AV22+нояб!AV22+декаб!AV22</f>
        <v>0</v>
      </c>
      <c r="AW22" s="16">
        <f>окт!AW22+нояб!AW22+декаб!AW22</f>
        <v>0</v>
      </c>
      <c r="AX22" s="16">
        <f>окт!AX22+нояб!AX22+декаб!AX22</f>
        <v>0</v>
      </c>
      <c r="AY22" s="16">
        <f>окт!AY22+нояб!AY22+декаб!AY22</f>
        <v>0</v>
      </c>
      <c r="AZ22" s="16">
        <f>окт!AZ22+нояб!AZ22+декаб!AZ22</f>
        <v>0</v>
      </c>
      <c r="BA22" s="16">
        <f>окт!BA22+нояб!BA22+декаб!BA22</f>
        <v>0</v>
      </c>
      <c r="BB22" s="16">
        <f>окт!BB22+нояб!BB22+декаб!BB22</f>
        <v>0</v>
      </c>
      <c r="BC22" s="16">
        <f>окт!BC22+нояб!BC22+декаб!BC22</f>
        <v>0</v>
      </c>
      <c r="BD22" s="16">
        <f>окт!BD22+нояб!BD22+декаб!BD22</f>
        <v>0</v>
      </c>
      <c r="BE22" s="16">
        <f>окт!BE22+нояб!BE22+декаб!BE22</f>
        <v>0</v>
      </c>
      <c r="BF22" s="15">
        <f t="shared" si="0"/>
        <v>0</v>
      </c>
      <c r="BG22" s="16"/>
      <c r="BH22" s="17"/>
      <c r="BI22" s="16"/>
      <c r="BJ22" s="115">
        <v>124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</row>
    <row r="23" spans="1:82" s="18" customFormat="1" ht="15.75" customHeight="1">
      <c r="A23" s="13">
        <v>20</v>
      </c>
      <c r="B23" s="14" t="s">
        <v>179</v>
      </c>
      <c r="C23" s="16">
        <f>окт!C23+нояб!C23+декаб!C23</f>
        <v>0</v>
      </c>
      <c r="D23" s="16">
        <f>окт!D23+нояб!D23+декаб!D23</f>
        <v>0</v>
      </c>
      <c r="E23" s="16">
        <f>окт!E23+нояб!E23+декаб!E23</f>
        <v>0</v>
      </c>
      <c r="F23" s="16">
        <f>окт!F23+нояб!F23+декаб!F23</f>
        <v>0</v>
      </c>
      <c r="G23" s="16">
        <f>окт!G23+нояб!G23+декаб!G23</f>
        <v>0</v>
      </c>
      <c r="H23" s="16">
        <f>окт!H23+нояб!H23+декаб!H23</f>
        <v>0</v>
      </c>
      <c r="I23" s="16">
        <f>окт!I23+нояб!I23+декаб!I23</f>
        <v>0</v>
      </c>
      <c r="J23" s="16">
        <f>окт!J23+нояб!J23+декаб!J23</f>
        <v>0</v>
      </c>
      <c r="K23" s="16">
        <f>окт!K23+нояб!K23+декаб!K23</f>
        <v>0</v>
      </c>
      <c r="L23" s="16">
        <f>окт!L23+нояб!L23+декаб!L23</f>
        <v>0</v>
      </c>
      <c r="M23" s="16">
        <f>окт!M23+нояб!M23+декаб!M23</f>
        <v>0</v>
      </c>
      <c r="N23" s="16">
        <f>окт!N23+нояб!N23+декаб!N23</f>
        <v>0</v>
      </c>
      <c r="O23" s="16">
        <f>окт!O23+нояб!O23+декаб!O23</f>
        <v>0</v>
      </c>
      <c r="P23" s="16">
        <f>окт!P23+нояб!P23+декаб!P23</f>
        <v>0</v>
      </c>
      <c r="Q23" s="16">
        <f>окт!Q23+нояб!Q23+декаб!Q23</f>
        <v>0</v>
      </c>
      <c r="R23" s="16">
        <f>окт!R23+нояб!R23+декаб!R23</f>
        <v>0</v>
      </c>
      <c r="S23" s="16">
        <f>окт!S23+нояб!S23+декаб!S23</f>
        <v>0</v>
      </c>
      <c r="T23" s="16">
        <f>окт!T23+нояб!T23+декаб!T23</f>
        <v>0</v>
      </c>
      <c r="U23" s="16">
        <f>окт!U23+нояб!U23+декаб!U23</f>
        <v>0</v>
      </c>
      <c r="V23" s="16">
        <f>окт!V23+нояб!V23+декаб!V23</f>
        <v>0</v>
      </c>
      <c r="W23" s="16">
        <f>окт!W23+нояб!W23+декаб!W23</f>
        <v>0</v>
      </c>
      <c r="X23" s="16">
        <f>окт!X23+нояб!X23+декаб!X23</f>
        <v>0</v>
      </c>
      <c r="Y23" s="16">
        <f>окт!Y23+нояб!Y23+декаб!Y23</f>
        <v>0</v>
      </c>
      <c r="Z23" s="16">
        <f>окт!Z23+нояб!Z23+декаб!Z23</f>
        <v>0</v>
      </c>
      <c r="AA23" s="16">
        <f>окт!AA23+нояб!AA23+декаб!AA23</f>
        <v>0</v>
      </c>
      <c r="AB23" s="16">
        <f>окт!AB23+нояб!AB23+декаб!AB23</f>
        <v>0</v>
      </c>
      <c r="AC23" s="16">
        <f>окт!AC23+нояб!AC23+декаб!AC23</f>
        <v>0</v>
      </c>
      <c r="AD23" s="16">
        <f>окт!AD23+нояб!AD23+декаб!AD23</f>
        <v>0</v>
      </c>
      <c r="AE23" s="16">
        <f>окт!AE23+нояб!AE23+декаб!AE23</f>
        <v>0</v>
      </c>
      <c r="AF23" s="16">
        <f>окт!AF23+нояб!AF23+декаб!AF23</f>
        <v>0</v>
      </c>
      <c r="AG23" s="16">
        <f>окт!AG23+нояб!AG23+декаб!AG23</f>
        <v>0</v>
      </c>
      <c r="AH23" s="16">
        <f>окт!AH23+нояб!AH23+декаб!AH23</f>
        <v>0</v>
      </c>
      <c r="AI23" s="16">
        <f>окт!AI23+нояб!AI23+декаб!AI23</f>
        <v>0</v>
      </c>
      <c r="AJ23" s="16">
        <f>окт!AJ23+нояб!AJ23+декаб!AJ23</f>
        <v>0</v>
      </c>
      <c r="AK23" s="16">
        <f>окт!AK23+нояб!AK23+декаб!AK23</f>
        <v>0</v>
      </c>
      <c r="AL23" s="16">
        <f>окт!AL23+нояб!AL23+декаб!AL23</f>
        <v>0</v>
      </c>
      <c r="AM23" s="16">
        <f>окт!AM23+нояб!AM23+декаб!AM23</f>
        <v>0</v>
      </c>
      <c r="AN23" s="16">
        <f>окт!AN23+нояб!AN23+декаб!AN23</f>
        <v>0</v>
      </c>
      <c r="AO23" s="16">
        <f>окт!AO23+нояб!AO23+декаб!AO23</f>
        <v>0</v>
      </c>
      <c r="AP23" s="16">
        <f>окт!AP23+нояб!AP23+декаб!AP23</f>
        <v>0</v>
      </c>
      <c r="AQ23" s="16">
        <f>окт!AQ23+нояб!AQ23+декаб!AQ23</f>
        <v>0</v>
      </c>
      <c r="AR23" s="16">
        <f>окт!AR23+нояб!AR23+декаб!AR23</f>
        <v>0</v>
      </c>
      <c r="AS23" s="16">
        <f>окт!AS23+нояб!AS23+декаб!AS23</f>
        <v>0</v>
      </c>
      <c r="AT23" s="16">
        <f>окт!AT23+нояб!AT23+декаб!AT23</f>
        <v>0</v>
      </c>
      <c r="AU23" s="16">
        <f>окт!AU23+нояб!AU23+декаб!AU23</f>
        <v>0</v>
      </c>
      <c r="AV23" s="16">
        <f>окт!AV23+нояб!AV23+декаб!AV23</f>
        <v>0</v>
      </c>
      <c r="AW23" s="16">
        <f>окт!AW23+нояб!AW23+декаб!AW23</f>
        <v>0</v>
      </c>
      <c r="AX23" s="16">
        <f>окт!AX23+нояб!AX23+декаб!AX23</f>
        <v>0</v>
      </c>
      <c r="AY23" s="16">
        <f>окт!AY23+нояб!AY23+декаб!AY23</f>
        <v>0</v>
      </c>
      <c r="AZ23" s="16">
        <f>окт!AZ23+нояб!AZ23+декаб!AZ23</f>
        <v>0</v>
      </c>
      <c r="BA23" s="16">
        <f>окт!BA23+нояб!BA23+декаб!BA23</f>
        <v>0</v>
      </c>
      <c r="BB23" s="16">
        <f>окт!BB23+нояб!BB23+декаб!BB23</f>
        <v>0</v>
      </c>
      <c r="BC23" s="16">
        <f>окт!BC23+нояб!BC23+декаб!BC23</f>
        <v>0</v>
      </c>
      <c r="BD23" s="16">
        <f>окт!BD23+нояб!BD23+декаб!BD23</f>
        <v>0</v>
      </c>
      <c r="BE23" s="16">
        <f>окт!BE23+нояб!BE23+декаб!BE23</f>
        <v>0</v>
      </c>
      <c r="BF23" s="15">
        <f t="shared" si="0"/>
        <v>0</v>
      </c>
      <c r="BG23" s="16"/>
      <c r="BH23" s="17"/>
      <c r="BI23" s="16"/>
      <c r="BJ23" s="115">
        <v>2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</row>
    <row r="24" spans="1:82" s="18" customFormat="1" ht="15.75" customHeight="1">
      <c r="A24" s="13">
        <v>21</v>
      </c>
      <c r="B24" s="14" t="s">
        <v>180</v>
      </c>
      <c r="C24" s="16">
        <f>окт!C24+нояб!C24+декаб!C24</f>
        <v>0</v>
      </c>
      <c r="D24" s="16">
        <f>окт!D24+нояб!D24+декаб!D24</f>
        <v>0</v>
      </c>
      <c r="E24" s="16">
        <f>окт!E24+нояб!E24+декаб!E24</f>
        <v>0</v>
      </c>
      <c r="F24" s="16">
        <f>окт!F24+нояб!F24+декаб!F24</f>
        <v>0</v>
      </c>
      <c r="G24" s="16">
        <f>окт!G24+нояб!G24+декаб!G24</f>
        <v>0</v>
      </c>
      <c r="H24" s="16">
        <f>окт!H24+нояб!H24+декаб!H24</f>
        <v>0</v>
      </c>
      <c r="I24" s="16">
        <f>окт!I24+нояб!I24+декаб!I24</f>
        <v>0</v>
      </c>
      <c r="J24" s="16">
        <f>окт!J24+нояб!J24+декаб!J24</f>
        <v>0</v>
      </c>
      <c r="K24" s="16">
        <f>окт!K24+нояб!K24+декаб!K24</f>
        <v>0</v>
      </c>
      <c r="L24" s="16">
        <f>окт!L24+нояб!L24+декаб!L24</f>
        <v>0</v>
      </c>
      <c r="M24" s="16">
        <f>окт!M24+нояб!M24+декаб!M24</f>
        <v>0</v>
      </c>
      <c r="N24" s="16">
        <f>окт!N24+нояб!N24+декаб!N24</f>
        <v>0</v>
      </c>
      <c r="O24" s="16">
        <f>окт!O24+нояб!O24+декаб!O24</f>
        <v>0</v>
      </c>
      <c r="P24" s="16">
        <f>окт!P24+нояб!P24+декаб!P24</f>
        <v>0</v>
      </c>
      <c r="Q24" s="16">
        <f>окт!Q24+нояб!Q24+декаб!Q24</f>
        <v>0</v>
      </c>
      <c r="R24" s="16">
        <f>окт!R24+нояб!R24+декаб!R24</f>
        <v>0</v>
      </c>
      <c r="S24" s="16">
        <f>окт!S24+нояб!S24+декаб!S24</f>
        <v>0</v>
      </c>
      <c r="T24" s="16">
        <f>окт!T24+нояб!T24+декаб!T24</f>
        <v>0</v>
      </c>
      <c r="U24" s="16">
        <f>окт!U24+нояб!U24+декаб!U24</f>
        <v>0</v>
      </c>
      <c r="V24" s="16">
        <f>окт!V24+нояб!V24+декаб!V24</f>
        <v>0</v>
      </c>
      <c r="W24" s="16">
        <f>окт!W24+нояб!W24+декаб!W24</f>
        <v>0</v>
      </c>
      <c r="X24" s="16">
        <f>окт!X24+нояб!X24+декаб!X24</f>
        <v>0</v>
      </c>
      <c r="Y24" s="16">
        <f>окт!Y24+нояб!Y24+декаб!Y24</f>
        <v>0</v>
      </c>
      <c r="Z24" s="16">
        <f>окт!Z24+нояб!Z24+декаб!Z24</f>
        <v>0</v>
      </c>
      <c r="AA24" s="16">
        <f>окт!AA24+нояб!AA24+декаб!AA24</f>
        <v>0</v>
      </c>
      <c r="AB24" s="16">
        <f>окт!AB24+нояб!AB24+декаб!AB24</f>
        <v>0</v>
      </c>
      <c r="AC24" s="16">
        <f>окт!AC24+нояб!AC24+декаб!AC24</f>
        <v>0</v>
      </c>
      <c r="AD24" s="16">
        <f>окт!AD24+нояб!AD24+декаб!AD24</f>
        <v>0</v>
      </c>
      <c r="AE24" s="16">
        <f>окт!AE24+нояб!AE24+декаб!AE24</f>
        <v>0</v>
      </c>
      <c r="AF24" s="16">
        <f>окт!AF24+нояб!AF24+декаб!AF24</f>
        <v>0</v>
      </c>
      <c r="AG24" s="16">
        <f>окт!AG24+нояб!AG24+декаб!AG24</f>
        <v>0</v>
      </c>
      <c r="AH24" s="16">
        <f>окт!AH24+нояб!AH24+декаб!AH24</f>
        <v>0</v>
      </c>
      <c r="AI24" s="16">
        <f>окт!AI24+нояб!AI24+декаб!AI24</f>
        <v>0</v>
      </c>
      <c r="AJ24" s="16">
        <f>окт!AJ24+нояб!AJ24+декаб!AJ24</f>
        <v>0</v>
      </c>
      <c r="AK24" s="16">
        <f>окт!AK24+нояб!AK24+декаб!AK24</f>
        <v>0</v>
      </c>
      <c r="AL24" s="16">
        <f>окт!AL24+нояб!AL24+декаб!AL24</f>
        <v>0</v>
      </c>
      <c r="AM24" s="16">
        <f>окт!AM24+нояб!AM24+декаб!AM24</f>
        <v>0</v>
      </c>
      <c r="AN24" s="16">
        <f>окт!AN24+нояб!AN24+декаб!AN24</f>
        <v>0</v>
      </c>
      <c r="AO24" s="16">
        <f>окт!AO24+нояб!AO24+декаб!AO24</f>
        <v>0</v>
      </c>
      <c r="AP24" s="16">
        <f>окт!AP24+нояб!AP24+декаб!AP24</f>
        <v>0</v>
      </c>
      <c r="AQ24" s="16">
        <f>окт!AQ24+нояб!AQ24+декаб!AQ24</f>
        <v>0</v>
      </c>
      <c r="AR24" s="16">
        <f>окт!AR24+нояб!AR24+декаб!AR24</f>
        <v>0</v>
      </c>
      <c r="AS24" s="16">
        <f>окт!AS24+нояб!AS24+декаб!AS24</f>
        <v>0</v>
      </c>
      <c r="AT24" s="16">
        <f>окт!AT24+нояб!AT24+декаб!AT24</f>
        <v>0</v>
      </c>
      <c r="AU24" s="16">
        <f>окт!AU24+нояб!AU24+декаб!AU24</f>
        <v>0</v>
      </c>
      <c r="AV24" s="16">
        <f>окт!AV24+нояб!AV24+декаб!AV24</f>
        <v>0</v>
      </c>
      <c r="AW24" s="16">
        <f>окт!AW24+нояб!AW24+декаб!AW24</f>
        <v>0</v>
      </c>
      <c r="AX24" s="16">
        <f>окт!AX24+нояб!AX24+декаб!AX24</f>
        <v>0</v>
      </c>
      <c r="AY24" s="16">
        <f>окт!AY24+нояб!AY24+декаб!AY24</f>
        <v>0</v>
      </c>
      <c r="AZ24" s="16">
        <f>окт!AZ24+нояб!AZ24+декаб!AZ24</f>
        <v>0</v>
      </c>
      <c r="BA24" s="16">
        <f>окт!BA24+нояб!BA24+декаб!BA24</f>
        <v>0</v>
      </c>
      <c r="BB24" s="16">
        <f>окт!BB24+нояб!BB24+декаб!BB24</f>
        <v>0</v>
      </c>
      <c r="BC24" s="16">
        <f>окт!BC24+нояб!BC24+декаб!BC24</f>
        <v>0</v>
      </c>
      <c r="BD24" s="16">
        <f>окт!BD24+нояб!BD24+декаб!BD24</f>
        <v>0</v>
      </c>
      <c r="BE24" s="16">
        <f>окт!BE24+нояб!BE24+декаб!BE24</f>
        <v>0</v>
      </c>
      <c r="BF24" s="15">
        <f t="shared" si="0"/>
        <v>0</v>
      </c>
      <c r="BG24" s="16"/>
      <c r="BH24" s="17"/>
      <c r="BI24" s="16"/>
      <c r="BJ24" s="115">
        <v>4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</row>
    <row r="25" spans="1:82" s="18" customFormat="1" ht="15.75" customHeight="1">
      <c r="A25" s="13">
        <v>22</v>
      </c>
      <c r="B25" s="14" t="s">
        <v>181</v>
      </c>
      <c r="C25" s="16">
        <f>окт!C25+нояб!C25+декаб!C25</f>
        <v>0</v>
      </c>
      <c r="D25" s="16">
        <f>окт!D25+нояб!D25+декаб!D25</f>
        <v>0</v>
      </c>
      <c r="E25" s="16">
        <f>окт!E25+нояб!E25+декаб!E25</f>
        <v>0</v>
      </c>
      <c r="F25" s="16">
        <f>окт!F25+нояб!F25+декаб!F25</f>
        <v>0</v>
      </c>
      <c r="G25" s="16">
        <f>окт!G25+нояб!G25+декаб!G25</f>
        <v>0</v>
      </c>
      <c r="H25" s="16">
        <f>окт!H25+нояб!H25+декаб!H25</f>
        <v>0</v>
      </c>
      <c r="I25" s="16">
        <f>окт!I25+нояб!I25+декаб!I25</f>
        <v>0</v>
      </c>
      <c r="J25" s="16">
        <f>окт!J25+нояб!J25+декаб!J25</f>
        <v>0</v>
      </c>
      <c r="K25" s="16">
        <f>окт!K25+нояб!K25+декаб!K25</f>
        <v>0</v>
      </c>
      <c r="L25" s="16">
        <f>окт!L25+нояб!L25+декаб!L25</f>
        <v>0</v>
      </c>
      <c r="M25" s="16">
        <f>окт!M25+нояб!M25+декаб!M25</f>
        <v>0</v>
      </c>
      <c r="N25" s="16">
        <f>окт!N25+нояб!N25+декаб!N25</f>
        <v>0</v>
      </c>
      <c r="O25" s="16">
        <f>окт!O25+нояб!O25+декаб!O25</f>
        <v>0</v>
      </c>
      <c r="P25" s="16">
        <f>окт!P25+нояб!P25+декаб!P25</f>
        <v>0</v>
      </c>
      <c r="Q25" s="16">
        <f>окт!Q25+нояб!Q25+декаб!Q25</f>
        <v>0</v>
      </c>
      <c r="R25" s="16">
        <f>окт!R25+нояб!R25+декаб!R25</f>
        <v>0</v>
      </c>
      <c r="S25" s="16">
        <f>окт!S25+нояб!S25+декаб!S25</f>
        <v>0</v>
      </c>
      <c r="T25" s="16">
        <f>окт!T25+нояб!T25+декаб!T25</f>
        <v>0</v>
      </c>
      <c r="U25" s="16">
        <f>окт!U25+нояб!U25+декаб!U25</f>
        <v>0</v>
      </c>
      <c r="V25" s="16">
        <f>окт!V25+нояб!V25+декаб!V25</f>
        <v>0</v>
      </c>
      <c r="W25" s="16">
        <f>окт!W25+нояб!W25+декаб!W25</f>
        <v>0</v>
      </c>
      <c r="X25" s="16">
        <f>окт!X25+нояб!X25+декаб!X25</f>
        <v>0</v>
      </c>
      <c r="Y25" s="16">
        <f>окт!Y25+нояб!Y25+декаб!Y25</f>
        <v>0</v>
      </c>
      <c r="Z25" s="16">
        <f>окт!Z25+нояб!Z25+декаб!Z25</f>
        <v>0</v>
      </c>
      <c r="AA25" s="16">
        <f>окт!AA25+нояб!AA25+декаб!AA25</f>
        <v>0</v>
      </c>
      <c r="AB25" s="16">
        <f>окт!AB25+нояб!AB25+декаб!AB25</f>
        <v>0</v>
      </c>
      <c r="AC25" s="16">
        <f>окт!AC25+нояб!AC25+декаб!AC25</f>
        <v>0</v>
      </c>
      <c r="AD25" s="16">
        <f>окт!AD25+нояб!AD25+декаб!AD25</f>
        <v>0</v>
      </c>
      <c r="AE25" s="16">
        <f>окт!AE25+нояб!AE25+декаб!AE25</f>
        <v>0</v>
      </c>
      <c r="AF25" s="16">
        <f>окт!AF25+нояб!AF25+декаб!AF25</f>
        <v>0</v>
      </c>
      <c r="AG25" s="16">
        <f>окт!AG25+нояб!AG25+декаб!AG25</f>
        <v>0</v>
      </c>
      <c r="AH25" s="16">
        <f>окт!AH25+нояб!AH25+декаб!AH25</f>
        <v>0</v>
      </c>
      <c r="AI25" s="16">
        <f>окт!AI25+нояб!AI25+декаб!AI25</f>
        <v>0</v>
      </c>
      <c r="AJ25" s="16">
        <f>окт!AJ25+нояб!AJ25+декаб!AJ25</f>
        <v>0</v>
      </c>
      <c r="AK25" s="16">
        <f>окт!AK25+нояб!AK25+декаб!AK25</f>
        <v>0</v>
      </c>
      <c r="AL25" s="16">
        <f>окт!AL25+нояб!AL25+декаб!AL25</f>
        <v>0</v>
      </c>
      <c r="AM25" s="16">
        <f>окт!AM25+нояб!AM25+декаб!AM25</f>
        <v>0</v>
      </c>
      <c r="AN25" s="16">
        <f>окт!AN25+нояб!AN25+декаб!AN25</f>
        <v>0</v>
      </c>
      <c r="AO25" s="16">
        <f>окт!AO25+нояб!AO25+декаб!AO25</f>
        <v>0</v>
      </c>
      <c r="AP25" s="16">
        <f>окт!AP25+нояб!AP25+декаб!AP25</f>
        <v>0</v>
      </c>
      <c r="AQ25" s="16">
        <f>окт!AQ25+нояб!AQ25+декаб!AQ25</f>
        <v>0</v>
      </c>
      <c r="AR25" s="16">
        <f>окт!AR25+нояб!AR25+декаб!AR25</f>
        <v>0</v>
      </c>
      <c r="AS25" s="16">
        <f>окт!AS25+нояб!AS25+декаб!AS25</f>
        <v>0</v>
      </c>
      <c r="AT25" s="16">
        <f>окт!AT25+нояб!AT25+декаб!AT25</f>
        <v>0</v>
      </c>
      <c r="AU25" s="16">
        <f>окт!AU25+нояб!AU25+декаб!AU25</f>
        <v>0</v>
      </c>
      <c r="AV25" s="16">
        <f>окт!AV25+нояб!AV25+декаб!AV25</f>
        <v>0</v>
      </c>
      <c r="AW25" s="16">
        <f>окт!AW25+нояб!AW25+декаб!AW25</f>
        <v>0</v>
      </c>
      <c r="AX25" s="16">
        <f>окт!AX25+нояб!AX25+декаб!AX25</f>
        <v>0</v>
      </c>
      <c r="AY25" s="16">
        <f>окт!AY25+нояб!AY25+декаб!AY25</f>
        <v>0</v>
      </c>
      <c r="AZ25" s="16">
        <f>окт!AZ25+нояб!AZ25+декаб!AZ25</f>
        <v>0</v>
      </c>
      <c r="BA25" s="16">
        <f>окт!BA25+нояб!BA25+декаб!BA25</f>
        <v>0</v>
      </c>
      <c r="BB25" s="16">
        <f>окт!BB25+нояб!BB25+декаб!BB25</f>
        <v>0</v>
      </c>
      <c r="BC25" s="16">
        <f>окт!BC25+нояб!BC25+декаб!BC25</f>
        <v>0</v>
      </c>
      <c r="BD25" s="16">
        <f>окт!BD25+нояб!BD25+декаб!BD25</f>
        <v>0</v>
      </c>
      <c r="BE25" s="16">
        <f>окт!BE25+нояб!BE25+декаб!BE25</f>
        <v>0</v>
      </c>
      <c r="BF25" s="15">
        <f t="shared" si="0"/>
        <v>0</v>
      </c>
      <c r="BG25" s="16"/>
      <c r="BH25" s="17"/>
      <c r="BI25" s="16"/>
      <c r="BJ25" s="115">
        <v>10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</row>
    <row r="26" spans="1:82" s="18" customFormat="1" ht="15.75" customHeight="1">
      <c r="A26" s="13">
        <v>23</v>
      </c>
      <c r="B26" s="14" t="s">
        <v>182</v>
      </c>
      <c r="C26" s="16">
        <f>окт!C26+нояб!C26+декаб!C26</f>
        <v>0</v>
      </c>
      <c r="D26" s="16">
        <f>окт!D26+нояб!D26+декаб!D26</f>
        <v>0</v>
      </c>
      <c r="E26" s="16">
        <f>окт!E26+нояб!E26+декаб!E26</f>
        <v>0</v>
      </c>
      <c r="F26" s="16">
        <f>окт!F26+нояб!F26+декаб!F26</f>
        <v>0</v>
      </c>
      <c r="G26" s="16">
        <f>окт!G26+нояб!G26+декаб!G26</f>
        <v>0</v>
      </c>
      <c r="H26" s="16">
        <f>окт!H26+нояб!H26+декаб!H26</f>
        <v>0</v>
      </c>
      <c r="I26" s="16">
        <f>окт!I26+нояб!I26+декаб!I26</f>
        <v>0</v>
      </c>
      <c r="J26" s="16">
        <f>окт!J26+нояб!J26+декаб!J26</f>
        <v>0</v>
      </c>
      <c r="K26" s="16">
        <f>окт!K26+нояб!K26+декаб!K26</f>
        <v>0</v>
      </c>
      <c r="L26" s="16">
        <f>окт!L26+нояб!L26+декаб!L26</f>
        <v>0</v>
      </c>
      <c r="M26" s="16">
        <f>окт!M26+нояб!M26+декаб!M26</f>
        <v>0</v>
      </c>
      <c r="N26" s="16">
        <f>окт!N26+нояб!N26+декаб!N26</f>
        <v>0</v>
      </c>
      <c r="O26" s="16">
        <f>окт!O26+нояб!O26+декаб!O26</f>
        <v>0</v>
      </c>
      <c r="P26" s="16">
        <f>окт!P26+нояб!P26+декаб!P26</f>
        <v>0</v>
      </c>
      <c r="Q26" s="16">
        <f>окт!Q26+нояб!Q26+декаб!Q26</f>
        <v>0</v>
      </c>
      <c r="R26" s="16">
        <f>окт!R26+нояб!R26+декаб!R26</f>
        <v>0</v>
      </c>
      <c r="S26" s="16">
        <f>окт!S26+нояб!S26+декаб!S26</f>
        <v>0</v>
      </c>
      <c r="T26" s="16">
        <f>окт!T26+нояб!T26+декаб!T26</f>
        <v>0</v>
      </c>
      <c r="U26" s="16">
        <f>окт!U26+нояб!U26+декаб!U26</f>
        <v>0</v>
      </c>
      <c r="V26" s="16">
        <f>окт!V26+нояб!V26+декаб!V26</f>
        <v>0</v>
      </c>
      <c r="W26" s="16">
        <f>окт!W26+нояб!W26+декаб!W26</f>
        <v>0</v>
      </c>
      <c r="X26" s="16">
        <f>окт!X26+нояб!X26+декаб!X26</f>
        <v>0</v>
      </c>
      <c r="Y26" s="16">
        <f>окт!Y26+нояб!Y26+декаб!Y26</f>
        <v>0</v>
      </c>
      <c r="Z26" s="16">
        <f>окт!Z26+нояб!Z26+декаб!Z26</f>
        <v>0</v>
      </c>
      <c r="AA26" s="16">
        <f>окт!AA26+нояб!AA26+декаб!AA26</f>
        <v>0</v>
      </c>
      <c r="AB26" s="16">
        <f>окт!AB26+нояб!AB26+декаб!AB26</f>
        <v>0</v>
      </c>
      <c r="AC26" s="16">
        <f>окт!AC26+нояб!AC26+декаб!AC26</f>
        <v>0</v>
      </c>
      <c r="AD26" s="16">
        <f>окт!AD26+нояб!AD26+декаб!AD26</f>
        <v>0</v>
      </c>
      <c r="AE26" s="16">
        <f>окт!AE26+нояб!AE26+декаб!AE26</f>
        <v>0</v>
      </c>
      <c r="AF26" s="16">
        <f>окт!AF26+нояб!AF26+декаб!AF26</f>
        <v>0</v>
      </c>
      <c r="AG26" s="16">
        <f>окт!AG26+нояб!AG26+декаб!AG26</f>
        <v>0</v>
      </c>
      <c r="AH26" s="16">
        <f>окт!AH26+нояб!AH26+декаб!AH26</f>
        <v>0</v>
      </c>
      <c r="AI26" s="16">
        <f>окт!AI26+нояб!AI26+декаб!AI26</f>
        <v>0</v>
      </c>
      <c r="AJ26" s="16">
        <f>окт!AJ26+нояб!AJ26+декаб!AJ26</f>
        <v>0</v>
      </c>
      <c r="AK26" s="16">
        <f>окт!AK26+нояб!AK26+декаб!AK26</f>
        <v>0</v>
      </c>
      <c r="AL26" s="16">
        <f>окт!AL26+нояб!AL26+декаб!AL26</f>
        <v>0</v>
      </c>
      <c r="AM26" s="16">
        <f>окт!AM26+нояб!AM26+декаб!AM26</f>
        <v>0</v>
      </c>
      <c r="AN26" s="16">
        <f>окт!AN26+нояб!AN26+декаб!AN26</f>
        <v>0</v>
      </c>
      <c r="AO26" s="16">
        <f>окт!AO26+нояб!AO26+декаб!AO26</f>
        <v>0</v>
      </c>
      <c r="AP26" s="16">
        <f>окт!AP26+нояб!AP26+декаб!AP26</f>
        <v>0</v>
      </c>
      <c r="AQ26" s="16">
        <f>окт!AQ26+нояб!AQ26+декаб!AQ26</f>
        <v>0</v>
      </c>
      <c r="AR26" s="16">
        <f>окт!AR26+нояб!AR26+декаб!AR26</f>
        <v>0</v>
      </c>
      <c r="AS26" s="16">
        <f>окт!AS26+нояб!AS26+декаб!AS26</f>
        <v>0</v>
      </c>
      <c r="AT26" s="16">
        <f>окт!AT26+нояб!AT26+декаб!AT26</f>
        <v>0</v>
      </c>
      <c r="AU26" s="16">
        <f>окт!AU26+нояб!AU26+декаб!AU26</f>
        <v>0</v>
      </c>
      <c r="AV26" s="16">
        <f>окт!AV26+нояб!AV26+декаб!AV26</f>
        <v>0</v>
      </c>
      <c r="AW26" s="16">
        <f>окт!AW26+нояб!AW26+декаб!AW26</f>
        <v>0</v>
      </c>
      <c r="AX26" s="16">
        <f>окт!AX26+нояб!AX26+декаб!AX26</f>
        <v>0</v>
      </c>
      <c r="AY26" s="16">
        <f>окт!AY26+нояб!AY26+декаб!AY26</f>
        <v>0</v>
      </c>
      <c r="AZ26" s="16">
        <f>окт!AZ26+нояб!AZ26+декаб!AZ26</f>
        <v>0</v>
      </c>
      <c r="BA26" s="16">
        <f>окт!BA26+нояб!BA26+декаб!BA26</f>
        <v>0</v>
      </c>
      <c r="BB26" s="16">
        <f>окт!BB26+нояб!BB26+декаб!BB26</f>
        <v>0</v>
      </c>
      <c r="BC26" s="16">
        <f>окт!BC26+нояб!BC26+декаб!BC26</f>
        <v>0</v>
      </c>
      <c r="BD26" s="16">
        <f>окт!BD26+нояб!BD26+декаб!BD26</f>
        <v>0</v>
      </c>
      <c r="BE26" s="16">
        <f>окт!BE26+нояб!BE26+декаб!BE26</f>
        <v>0</v>
      </c>
      <c r="BF26" s="15">
        <f t="shared" si="0"/>
        <v>0</v>
      </c>
      <c r="BG26" s="16"/>
      <c r="BH26" s="17"/>
      <c r="BI26" s="16"/>
      <c r="BJ26" s="115">
        <v>12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</row>
    <row r="27" spans="1:82" s="18" customFormat="1" ht="15.75" customHeight="1">
      <c r="A27" s="13">
        <v>24</v>
      </c>
      <c r="B27" s="14" t="s">
        <v>183</v>
      </c>
      <c r="C27" s="16">
        <f>окт!C27+нояб!C27+декаб!C27</f>
        <v>0</v>
      </c>
      <c r="D27" s="16">
        <f>окт!D27+нояб!D27+декаб!D27</f>
        <v>0</v>
      </c>
      <c r="E27" s="16">
        <f>окт!E27+нояб!E27+декаб!E27</f>
        <v>0</v>
      </c>
      <c r="F27" s="16">
        <f>окт!F27+нояб!F27+декаб!F27</f>
        <v>0</v>
      </c>
      <c r="G27" s="16">
        <f>окт!G27+нояб!G27+декаб!G27</f>
        <v>0</v>
      </c>
      <c r="H27" s="16">
        <f>окт!H27+нояб!H27+декаб!H27</f>
        <v>0</v>
      </c>
      <c r="I27" s="16">
        <f>окт!I27+нояб!I27+декаб!I27</f>
        <v>0</v>
      </c>
      <c r="J27" s="16">
        <f>окт!J27+нояб!J27+декаб!J27</f>
        <v>0</v>
      </c>
      <c r="K27" s="16">
        <f>окт!K27+нояб!K27+декаб!K27</f>
        <v>0</v>
      </c>
      <c r="L27" s="16">
        <f>окт!L27+нояб!L27+декаб!L27</f>
        <v>0</v>
      </c>
      <c r="M27" s="16">
        <f>окт!M27+нояб!M27+декаб!M27</f>
        <v>0</v>
      </c>
      <c r="N27" s="16">
        <f>окт!N27+нояб!N27+декаб!N27</f>
        <v>0</v>
      </c>
      <c r="O27" s="16">
        <f>окт!O27+нояб!O27+декаб!O27</f>
        <v>0</v>
      </c>
      <c r="P27" s="16">
        <f>окт!P27+нояб!P27+декаб!P27</f>
        <v>0</v>
      </c>
      <c r="Q27" s="16">
        <f>окт!Q27+нояб!Q27+декаб!Q27</f>
        <v>0</v>
      </c>
      <c r="R27" s="16">
        <f>окт!R27+нояб!R27+декаб!R27</f>
        <v>0</v>
      </c>
      <c r="S27" s="16">
        <f>окт!S27+нояб!S27+декаб!S27</f>
        <v>0</v>
      </c>
      <c r="T27" s="16">
        <f>окт!T27+нояб!T27+декаб!T27</f>
        <v>0</v>
      </c>
      <c r="U27" s="16">
        <f>окт!U27+нояб!U27+декаб!U27</f>
        <v>0</v>
      </c>
      <c r="V27" s="16">
        <f>окт!V27+нояб!V27+декаб!V27</f>
        <v>0</v>
      </c>
      <c r="W27" s="16">
        <f>окт!W27+нояб!W27+декаб!W27</f>
        <v>0</v>
      </c>
      <c r="X27" s="16">
        <f>окт!X27+нояб!X27+декаб!X27</f>
        <v>0</v>
      </c>
      <c r="Y27" s="16">
        <f>окт!Y27+нояб!Y27+декаб!Y27</f>
        <v>0</v>
      </c>
      <c r="Z27" s="16">
        <f>окт!Z27+нояб!Z27+декаб!Z27</f>
        <v>0</v>
      </c>
      <c r="AA27" s="16">
        <f>окт!AA27+нояб!AA27+декаб!AA27</f>
        <v>0</v>
      </c>
      <c r="AB27" s="16">
        <f>окт!AB27+нояб!AB27+декаб!AB27</f>
        <v>0</v>
      </c>
      <c r="AC27" s="16">
        <f>окт!AC27+нояб!AC27+декаб!AC27</f>
        <v>0</v>
      </c>
      <c r="AD27" s="16">
        <f>окт!AD27+нояб!AD27+декаб!AD27</f>
        <v>0</v>
      </c>
      <c r="AE27" s="16">
        <f>окт!AE27+нояб!AE27+декаб!AE27</f>
        <v>0</v>
      </c>
      <c r="AF27" s="16">
        <f>окт!AF27+нояб!AF27+декаб!AF27</f>
        <v>0</v>
      </c>
      <c r="AG27" s="16">
        <f>окт!AG27+нояб!AG27+декаб!AG27</f>
        <v>0</v>
      </c>
      <c r="AH27" s="16">
        <f>окт!AH27+нояб!AH27+декаб!AH27</f>
        <v>0</v>
      </c>
      <c r="AI27" s="16">
        <f>окт!AI27+нояб!AI27+декаб!AI27</f>
        <v>0</v>
      </c>
      <c r="AJ27" s="16">
        <f>окт!AJ27+нояб!AJ27+декаб!AJ27</f>
        <v>0</v>
      </c>
      <c r="AK27" s="16">
        <f>окт!AK27+нояб!AK27+декаб!AK27</f>
        <v>0</v>
      </c>
      <c r="AL27" s="16">
        <f>окт!AL27+нояб!AL27+декаб!AL27</f>
        <v>0</v>
      </c>
      <c r="AM27" s="16">
        <f>окт!AM27+нояб!AM27+декаб!AM27</f>
        <v>0</v>
      </c>
      <c r="AN27" s="16">
        <f>окт!AN27+нояб!AN27+декаб!AN27</f>
        <v>0</v>
      </c>
      <c r="AO27" s="16">
        <f>окт!AO27+нояб!AO27+декаб!AO27</f>
        <v>0</v>
      </c>
      <c r="AP27" s="16">
        <f>окт!AP27+нояб!AP27+декаб!AP27</f>
        <v>0</v>
      </c>
      <c r="AQ27" s="16">
        <f>окт!AQ27+нояб!AQ27+декаб!AQ27</f>
        <v>0</v>
      </c>
      <c r="AR27" s="16">
        <f>окт!AR27+нояб!AR27+декаб!AR27</f>
        <v>0</v>
      </c>
      <c r="AS27" s="16">
        <f>окт!AS27+нояб!AS27+декаб!AS27</f>
        <v>0</v>
      </c>
      <c r="AT27" s="16">
        <f>окт!AT27+нояб!AT27+декаб!AT27</f>
        <v>0</v>
      </c>
      <c r="AU27" s="16">
        <f>окт!AU27+нояб!AU27+декаб!AU27</f>
        <v>0</v>
      </c>
      <c r="AV27" s="16">
        <f>окт!AV27+нояб!AV27+декаб!AV27</f>
        <v>0</v>
      </c>
      <c r="AW27" s="16">
        <f>окт!AW27+нояб!AW27+декаб!AW27</f>
        <v>0</v>
      </c>
      <c r="AX27" s="16">
        <f>окт!AX27+нояб!AX27+декаб!AX27</f>
        <v>0</v>
      </c>
      <c r="AY27" s="16">
        <f>окт!AY27+нояб!AY27+декаб!AY27</f>
        <v>0</v>
      </c>
      <c r="AZ27" s="16">
        <f>окт!AZ27+нояб!AZ27+декаб!AZ27</f>
        <v>0</v>
      </c>
      <c r="BA27" s="16">
        <f>окт!BA27+нояб!BA27+декаб!BA27</f>
        <v>0</v>
      </c>
      <c r="BB27" s="16">
        <f>окт!BB27+нояб!BB27+декаб!BB27</f>
        <v>0</v>
      </c>
      <c r="BC27" s="16">
        <f>окт!BC27+нояб!BC27+декаб!BC27</f>
        <v>0</v>
      </c>
      <c r="BD27" s="16">
        <f>окт!BD27+нояб!BD27+декаб!BD27</f>
        <v>0</v>
      </c>
      <c r="BE27" s="16">
        <f>окт!BE27+нояб!BE27+декаб!BE27</f>
        <v>0</v>
      </c>
      <c r="BF27" s="15">
        <f t="shared" si="0"/>
        <v>0</v>
      </c>
      <c r="BG27" s="16"/>
      <c r="BH27" s="17"/>
      <c r="BI27" s="16"/>
      <c r="BJ27" s="115">
        <v>14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</row>
    <row r="28" spans="1:82" s="18" customFormat="1" ht="15.75" customHeight="1">
      <c r="A28" s="13">
        <v>25</v>
      </c>
      <c r="B28" s="14" t="s">
        <v>184</v>
      </c>
      <c r="C28" s="16">
        <f>окт!C28+нояб!C28+декаб!C28</f>
        <v>0</v>
      </c>
      <c r="D28" s="16">
        <f>окт!D28+нояб!D28+декаб!D28</f>
        <v>0</v>
      </c>
      <c r="E28" s="16">
        <f>окт!E28+нояб!E28+декаб!E28</f>
        <v>0</v>
      </c>
      <c r="F28" s="16">
        <f>окт!F28+нояб!F28+декаб!F28</f>
        <v>0</v>
      </c>
      <c r="G28" s="16">
        <f>окт!G28+нояб!G28+декаб!G28</f>
        <v>0</v>
      </c>
      <c r="H28" s="16">
        <f>окт!H28+нояб!H28+декаб!H28</f>
        <v>0</v>
      </c>
      <c r="I28" s="16">
        <f>окт!I28+нояб!I28+декаб!I28</f>
        <v>0</v>
      </c>
      <c r="J28" s="16">
        <f>окт!J28+нояб!J28+декаб!J28</f>
        <v>0</v>
      </c>
      <c r="K28" s="16">
        <f>окт!K28+нояб!K28+декаб!K28</f>
        <v>0</v>
      </c>
      <c r="L28" s="16">
        <f>окт!L28+нояб!L28+декаб!L28</f>
        <v>0</v>
      </c>
      <c r="M28" s="16">
        <f>окт!M28+нояб!M28+декаб!M28</f>
        <v>0</v>
      </c>
      <c r="N28" s="16">
        <f>окт!N28+нояб!N28+декаб!N28</f>
        <v>0</v>
      </c>
      <c r="O28" s="16">
        <f>окт!O28+нояб!O28+декаб!O28</f>
        <v>0</v>
      </c>
      <c r="P28" s="16">
        <f>окт!P28+нояб!P28+декаб!P28</f>
        <v>0</v>
      </c>
      <c r="Q28" s="16">
        <f>окт!Q28+нояб!Q28+декаб!Q28</f>
        <v>0</v>
      </c>
      <c r="R28" s="16">
        <f>окт!R28+нояб!R28+декаб!R28</f>
        <v>0</v>
      </c>
      <c r="S28" s="16">
        <f>окт!S28+нояб!S28+декаб!S28</f>
        <v>0</v>
      </c>
      <c r="T28" s="16">
        <f>окт!T28+нояб!T28+декаб!T28</f>
        <v>0</v>
      </c>
      <c r="U28" s="16">
        <f>окт!U28+нояб!U28+декаб!U28</f>
        <v>0</v>
      </c>
      <c r="V28" s="16">
        <f>окт!V28+нояб!V28+декаб!V28</f>
        <v>0</v>
      </c>
      <c r="W28" s="16">
        <f>окт!W28+нояб!W28+декаб!W28</f>
        <v>0</v>
      </c>
      <c r="X28" s="16">
        <f>окт!X28+нояб!X28+декаб!X28</f>
        <v>0</v>
      </c>
      <c r="Y28" s="16">
        <f>окт!Y28+нояб!Y28+декаб!Y28</f>
        <v>0</v>
      </c>
      <c r="Z28" s="16">
        <f>окт!Z28+нояб!Z28+декаб!Z28</f>
        <v>0</v>
      </c>
      <c r="AA28" s="16">
        <f>окт!AA28+нояб!AA28+декаб!AA28</f>
        <v>0</v>
      </c>
      <c r="AB28" s="16">
        <f>окт!AB28+нояб!AB28+декаб!AB28</f>
        <v>0</v>
      </c>
      <c r="AC28" s="16">
        <f>окт!AC28+нояб!AC28+декаб!AC28</f>
        <v>0</v>
      </c>
      <c r="AD28" s="16">
        <f>окт!AD28+нояб!AD28+декаб!AD28</f>
        <v>0</v>
      </c>
      <c r="AE28" s="16">
        <f>окт!AE28+нояб!AE28+декаб!AE28</f>
        <v>0</v>
      </c>
      <c r="AF28" s="16">
        <f>окт!AF28+нояб!AF28+декаб!AF28</f>
        <v>0</v>
      </c>
      <c r="AG28" s="16">
        <f>окт!AG28+нояб!AG28+декаб!AG28</f>
        <v>0</v>
      </c>
      <c r="AH28" s="16">
        <f>окт!AH28+нояб!AH28+декаб!AH28</f>
        <v>0</v>
      </c>
      <c r="AI28" s="16">
        <f>окт!AI28+нояб!AI28+декаб!AI28</f>
        <v>0</v>
      </c>
      <c r="AJ28" s="16">
        <f>окт!AJ28+нояб!AJ28+декаб!AJ28</f>
        <v>0</v>
      </c>
      <c r="AK28" s="16">
        <f>окт!AK28+нояб!AK28+декаб!AK28</f>
        <v>0</v>
      </c>
      <c r="AL28" s="16">
        <f>окт!AL28+нояб!AL28+декаб!AL28</f>
        <v>0</v>
      </c>
      <c r="AM28" s="16">
        <f>окт!AM28+нояб!AM28+декаб!AM28</f>
        <v>0</v>
      </c>
      <c r="AN28" s="16">
        <f>окт!AN28+нояб!AN28+декаб!AN28</f>
        <v>0</v>
      </c>
      <c r="AO28" s="16">
        <f>окт!AO28+нояб!AO28+декаб!AO28</f>
        <v>0</v>
      </c>
      <c r="AP28" s="16">
        <f>окт!AP28+нояб!AP28+декаб!AP28</f>
        <v>0</v>
      </c>
      <c r="AQ28" s="16">
        <f>окт!AQ28+нояб!AQ28+декаб!AQ28</f>
        <v>0</v>
      </c>
      <c r="AR28" s="16">
        <f>окт!AR28+нояб!AR28+декаб!AR28</f>
        <v>0</v>
      </c>
      <c r="AS28" s="16">
        <f>окт!AS28+нояб!AS28+декаб!AS28</f>
        <v>0</v>
      </c>
      <c r="AT28" s="16">
        <f>окт!AT28+нояб!AT28+декаб!AT28</f>
        <v>0</v>
      </c>
      <c r="AU28" s="16">
        <f>окт!AU28+нояб!AU28+декаб!AU28</f>
        <v>0</v>
      </c>
      <c r="AV28" s="16">
        <f>окт!AV28+нояб!AV28+декаб!AV28</f>
        <v>0</v>
      </c>
      <c r="AW28" s="16">
        <f>окт!AW28+нояб!AW28+декаб!AW28</f>
        <v>0</v>
      </c>
      <c r="AX28" s="16">
        <f>окт!AX28+нояб!AX28+декаб!AX28</f>
        <v>0</v>
      </c>
      <c r="AY28" s="16">
        <f>окт!AY28+нояб!AY28+декаб!AY28</f>
        <v>0</v>
      </c>
      <c r="AZ28" s="16">
        <f>окт!AZ28+нояб!AZ28+декаб!AZ28</f>
        <v>0</v>
      </c>
      <c r="BA28" s="16">
        <f>окт!BA28+нояб!BA28+декаб!BA28</f>
        <v>0</v>
      </c>
      <c r="BB28" s="16">
        <f>окт!BB28+нояб!BB28+декаб!BB28</f>
        <v>0</v>
      </c>
      <c r="BC28" s="16">
        <f>окт!BC28+нояб!BC28+декаб!BC28</f>
        <v>0</v>
      </c>
      <c r="BD28" s="16">
        <f>окт!BD28+нояб!BD28+декаб!BD28</f>
        <v>0</v>
      </c>
      <c r="BE28" s="16">
        <f>окт!BE28+нояб!BE28+декаб!BE28</f>
        <v>0</v>
      </c>
      <c r="BF28" s="15">
        <f t="shared" si="0"/>
        <v>0</v>
      </c>
      <c r="BG28" s="16"/>
      <c r="BH28" s="17"/>
      <c r="BI28" s="16"/>
      <c r="BJ28" s="115">
        <v>16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</row>
    <row r="29" spans="1:82" s="18" customFormat="1" ht="15.75" customHeight="1">
      <c r="A29" s="13">
        <v>26</v>
      </c>
      <c r="B29" s="14" t="s">
        <v>185</v>
      </c>
      <c r="C29" s="16">
        <f>окт!C29+нояб!C29+декаб!C29</f>
        <v>0</v>
      </c>
      <c r="D29" s="16">
        <f>окт!D29+нояб!D29+декаб!D29</f>
        <v>0</v>
      </c>
      <c r="E29" s="16">
        <f>окт!E29+нояб!E29+декаб!E29</f>
        <v>0</v>
      </c>
      <c r="F29" s="16">
        <f>окт!F29+нояб!F29+декаб!F29</f>
        <v>0</v>
      </c>
      <c r="G29" s="16">
        <f>окт!G29+нояб!G29+декаб!G29</f>
        <v>0</v>
      </c>
      <c r="H29" s="16">
        <f>окт!H29+нояб!H29+декаб!H29</f>
        <v>0</v>
      </c>
      <c r="I29" s="16">
        <f>окт!I29+нояб!I29+декаб!I29</f>
        <v>0</v>
      </c>
      <c r="J29" s="16">
        <f>окт!J29+нояб!J29+декаб!J29</f>
        <v>0</v>
      </c>
      <c r="K29" s="16">
        <f>окт!K29+нояб!K29+декаб!K29</f>
        <v>0</v>
      </c>
      <c r="L29" s="16">
        <f>окт!L29+нояб!L29+декаб!L29</f>
        <v>0</v>
      </c>
      <c r="M29" s="16">
        <f>окт!M29+нояб!M29+декаб!M29</f>
        <v>0</v>
      </c>
      <c r="N29" s="16">
        <f>окт!N29+нояб!N29+декаб!N29</f>
        <v>0</v>
      </c>
      <c r="O29" s="16">
        <f>окт!O29+нояб!O29+декаб!O29</f>
        <v>0</v>
      </c>
      <c r="P29" s="16">
        <f>окт!P29+нояб!P29+декаб!P29</f>
        <v>0</v>
      </c>
      <c r="Q29" s="16">
        <f>окт!Q29+нояб!Q29+декаб!Q29</f>
        <v>0</v>
      </c>
      <c r="R29" s="16">
        <f>окт!R29+нояб!R29+декаб!R29</f>
        <v>0</v>
      </c>
      <c r="S29" s="16">
        <f>окт!S29+нояб!S29+декаб!S29</f>
        <v>0</v>
      </c>
      <c r="T29" s="16">
        <f>окт!T29+нояб!T29+декаб!T29</f>
        <v>0</v>
      </c>
      <c r="U29" s="16">
        <f>окт!U29+нояб!U29+декаб!U29</f>
        <v>0</v>
      </c>
      <c r="V29" s="16">
        <f>окт!V29+нояб!V29+декаб!V29</f>
        <v>0</v>
      </c>
      <c r="W29" s="16">
        <f>окт!W29+нояб!W29+декаб!W29</f>
        <v>0</v>
      </c>
      <c r="X29" s="16">
        <f>окт!X29+нояб!X29+декаб!X29</f>
        <v>0</v>
      </c>
      <c r="Y29" s="16">
        <f>окт!Y29+нояб!Y29+декаб!Y29</f>
        <v>0</v>
      </c>
      <c r="Z29" s="16">
        <f>окт!Z29+нояб!Z29+декаб!Z29</f>
        <v>0</v>
      </c>
      <c r="AA29" s="16">
        <f>окт!AA29+нояб!AA29+декаб!AA29</f>
        <v>0</v>
      </c>
      <c r="AB29" s="16">
        <f>окт!AB29+нояб!AB29+декаб!AB29</f>
        <v>0</v>
      </c>
      <c r="AC29" s="16">
        <f>окт!AC29+нояб!AC29+декаб!AC29</f>
        <v>0</v>
      </c>
      <c r="AD29" s="16">
        <f>окт!AD29+нояб!AD29+декаб!AD29</f>
        <v>0</v>
      </c>
      <c r="AE29" s="16">
        <f>окт!AE29+нояб!AE29+декаб!AE29</f>
        <v>0</v>
      </c>
      <c r="AF29" s="16">
        <f>окт!AF29+нояб!AF29+декаб!AF29</f>
        <v>0</v>
      </c>
      <c r="AG29" s="16">
        <f>окт!AG29+нояб!AG29+декаб!AG29</f>
        <v>0</v>
      </c>
      <c r="AH29" s="16">
        <f>окт!AH29+нояб!AH29+декаб!AH29</f>
        <v>0</v>
      </c>
      <c r="AI29" s="16">
        <f>окт!AI29+нояб!AI29+декаб!AI29</f>
        <v>0</v>
      </c>
      <c r="AJ29" s="16">
        <f>окт!AJ29+нояб!AJ29+декаб!AJ29</f>
        <v>0</v>
      </c>
      <c r="AK29" s="16">
        <f>окт!AK29+нояб!AK29+декаб!AK29</f>
        <v>0</v>
      </c>
      <c r="AL29" s="16">
        <f>окт!AL29+нояб!AL29+декаб!AL29</f>
        <v>0</v>
      </c>
      <c r="AM29" s="16">
        <f>окт!AM29+нояб!AM29+декаб!AM29</f>
        <v>0</v>
      </c>
      <c r="AN29" s="16">
        <f>окт!AN29+нояб!AN29+декаб!AN29</f>
        <v>0</v>
      </c>
      <c r="AO29" s="16">
        <f>окт!AO29+нояб!AO29+декаб!AO29</f>
        <v>0</v>
      </c>
      <c r="AP29" s="16">
        <f>окт!AP29+нояб!AP29+декаб!AP29</f>
        <v>0</v>
      </c>
      <c r="AQ29" s="16">
        <f>окт!AQ29+нояб!AQ29+декаб!AQ29</f>
        <v>0</v>
      </c>
      <c r="AR29" s="16">
        <f>окт!AR29+нояб!AR29+декаб!AR29</f>
        <v>0</v>
      </c>
      <c r="AS29" s="16">
        <f>окт!AS29+нояб!AS29+декаб!AS29</f>
        <v>0</v>
      </c>
      <c r="AT29" s="16">
        <f>окт!AT29+нояб!AT29+декаб!AT29</f>
        <v>0</v>
      </c>
      <c r="AU29" s="16">
        <f>окт!AU29+нояб!AU29+декаб!AU29</f>
        <v>0</v>
      </c>
      <c r="AV29" s="16">
        <f>окт!AV29+нояб!AV29+декаб!AV29</f>
        <v>0</v>
      </c>
      <c r="AW29" s="16">
        <f>окт!AW29+нояб!AW29+декаб!AW29</f>
        <v>0</v>
      </c>
      <c r="AX29" s="16">
        <f>окт!AX29+нояб!AX29+декаб!AX29</f>
        <v>0</v>
      </c>
      <c r="AY29" s="16">
        <f>окт!AY29+нояб!AY29+декаб!AY29</f>
        <v>0</v>
      </c>
      <c r="AZ29" s="16">
        <f>окт!AZ29+нояб!AZ29+декаб!AZ29</f>
        <v>0</v>
      </c>
      <c r="BA29" s="16">
        <f>окт!BA29+нояб!BA29+декаб!BA29</f>
        <v>0</v>
      </c>
      <c r="BB29" s="16">
        <f>окт!BB29+нояб!BB29+декаб!BB29</f>
        <v>0</v>
      </c>
      <c r="BC29" s="16">
        <f>окт!BC29+нояб!BC29+декаб!BC29</f>
        <v>0</v>
      </c>
      <c r="BD29" s="16">
        <f>окт!BD29+нояб!BD29+декаб!BD29</f>
        <v>0</v>
      </c>
      <c r="BE29" s="16">
        <f>окт!BE29+нояб!BE29+декаб!BE29</f>
        <v>0</v>
      </c>
      <c r="BF29" s="15">
        <f t="shared" si="0"/>
        <v>0</v>
      </c>
      <c r="BG29" s="16"/>
      <c r="BH29" s="17"/>
      <c r="BI29" s="16"/>
      <c r="BJ29" s="115">
        <v>43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</row>
    <row r="30" spans="1:82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0</v>
      </c>
      <c r="AJ30" s="21">
        <f t="shared" si="1"/>
        <v>0</v>
      </c>
      <c r="AK30" s="23">
        <f t="shared" si="1"/>
        <v>0</v>
      </c>
      <c r="AL30" s="21">
        <f t="shared" si="1"/>
        <v>0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0</v>
      </c>
      <c r="AR30" s="21">
        <f t="shared" si="1"/>
        <v>0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0</v>
      </c>
      <c r="AX30" s="21">
        <f t="shared" si="1"/>
        <v>0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0</v>
      </c>
      <c r="BF30" s="24">
        <f t="shared" si="1"/>
        <v>0</v>
      </c>
      <c r="BG30" s="19"/>
      <c r="BH30" s="25"/>
      <c r="BI30" s="16"/>
      <c r="BJ30" s="16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</row>
    <row r="31" spans="1:82" s="9" customFormat="1" ht="61.5" customHeight="1">
      <c r="A31" s="7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100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98</v>
      </c>
      <c r="BD31" s="175"/>
      <c r="BE31" s="5" t="s">
        <v>59</v>
      </c>
      <c r="BF31" s="6" t="s">
        <v>60</v>
      </c>
      <c r="BG31" s="7" t="s">
        <v>61</v>
      </c>
      <c r="BH31" s="7" t="s">
        <v>96</v>
      </c>
      <c r="BI31" s="67" t="s">
        <v>62</v>
      </c>
      <c r="BJ31" s="8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</row>
    <row r="32" spans="1:82" s="9" customFormat="1" ht="20.25" customHeight="1" thickBot="1">
      <c r="A32" s="7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8"/>
      <c r="BJ32" s="68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</row>
    <row r="33" spans="1:82" s="18" customFormat="1">
      <c r="A33" s="13">
        <v>27</v>
      </c>
      <c r="B33" s="14" t="s">
        <v>165</v>
      </c>
      <c r="C33" s="16">
        <f>окт!C33+нояб!C33+декаб!C33</f>
        <v>0</v>
      </c>
      <c r="D33" s="16">
        <f>окт!D33+нояб!D33+декаб!D33</f>
        <v>0</v>
      </c>
      <c r="E33" s="16">
        <f>окт!E33+нояб!E33+декаб!E33</f>
        <v>0</v>
      </c>
      <c r="F33" s="16">
        <f>окт!F33+нояб!F33+декаб!F33</f>
        <v>0</v>
      </c>
      <c r="G33" s="16">
        <f>окт!G33+нояб!G33+декаб!G33</f>
        <v>0</v>
      </c>
      <c r="H33" s="16">
        <f>окт!H33+нояб!H33+декаб!H33</f>
        <v>0</v>
      </c>
      <c r="I33" s="16">
        <f>окт!I33+нояб!I33+декаб!I33</f>
        <v>0</v>
      </c>
      <c r="J33" s="16">
        <f>окт!J33+нояб!J33+декаб!J33</f>
        <v>0</v>
      </c>
      <c r="K33" s="16">
        <f>окт!K33+нояб!K33+декаб!K33</f>
        <v>0</v>
      </c>
      <c r="L33" s="16">
        <f>окт!L33+нояб!L33+декаб!L33</f>
        <v>0</v>
      </c>
      <c r="M33" s="16">
        <f>окт!M33+нояб!M33+декаб!M33</f>
        <v>0</v>
      </c>
      <c r="N33" s="16">
        <f>окт!N33+нояб!N33+декаб!N33</f>
        <v>0</v>
      </c>
      <c r="O33" s="16">
        <f>окт!O33+нояб!O33+декаб!O33</f>
        <v>0</v>
      </c>
      <c r="P33" s="16">
        <f>окт!P33+нояб!P33+декаб!P33</f>
        <v>0</v>
      </c>
      <c r="Q33" s="16">
        <f>окт!Q33+нояб!Q33+декаб!Q33</f>
        <v>0</v>
      </c>
      <c r="R33" s="16">
        <f>окт!R33+нояб!R33+декаб!R33</f>
        <v>0</v>
      </c>
      <c r="S33" s="16">
        <f>окт!S33+нояб!S33+декаб!S33</f>
        <v>0</v>
      </c>
      <c r="T33" s="16">
        <f>окт!T33+нояб!T33+декаб!T33</f>
        <v>0</v>
      </c>
      <c r="U33" s="16">
        <f>окт!U33+нояб!U33+декаб!U33</f>
        <v>0</v>
      </c>
      <c r="V33" s="16">
        <f>окт!V33+нояб!V33+декаб!V33</f>
        <v>0</v>
      </c>
      <c r="W33" s="16">
        <f>окт!W33+нояб!W33+декаб!W33</f>
        <v>0</v>
      </c>
      <c r="X33" s="16">
        <f>окт!X33+нояб!X33+декаб!X33</f>
        <v>0</v>
      </c>
      <c r="Y33" s="16">
        <f>окт!Y33+нояб!Y33+декаб!Y33</f>
        <v>0</v>
      </c>
      <c r="Z33" s="16">
        <f>окт!Z33+нояб!Z33+декаб!Z33</f>
        <v>0</v>
      </c>
      <c r="AA33" s="16">
        <f>окт!AA33+нояб!AA33+декаб!AA33</f>
        <v>0</v>
      </c>
      <c r="AB33" s="16">
        <f>окт!AB33+нояб!AB33+декаб!AB33</f>
        <v>0</v>
      </c>
      <c r="AC33" s="16">
        <f>окт!AC33+нояб!AC33+декаб!AC33</f>
        <v>0</v>
      </c>
      <c r="AD33" s="16">
        <f>окт!AD33+нояб!AD33+декаб!AD33</f>
        <v>0</v>
      </c>
      <c r="AE33" s="16">
        <f>окт!AE33+нояб!AE33+декаб!AE33</f>
        <v>0</v>
      </c>
      <c r="AF33" s="16">
        <f>окт!AF33+нояб!AF33+декаб!AF33</f>
        <v>0</v>
      </c>
      <c r="AG33" s="16">
        <f>окт!AG33+нояб!AG33+декаб!AG33</f>
        <v>0</v>
      </c>
      <c r="AH33" s="16">
        <f>окт!AH33+нояб!AH33+декаб!AH33</f>
        <v>0</v>
      </c>
      <c r="AI33" s="16">
        <f>окт!AI33+нояб!AI33+декаб!AI33</f>
        <v>0</v>
      </c>
      <c r="AJ33" s="16">
        <f>окт!AJ33+нояб!AJ33+декаб!AJ33</f>
        <v>0</v>
      </c>
      <c r="AK33" s="16">
        <f>окт!AK33+нояб!AK33+декаб!AK33</f>
        <v>0</v>
      </c>
      <c r="AL33" s="16">
        <f>окт!AL33+нояб!AL33+декаб!AL33</f>
        <v>0</v>
      </c>
      <c r="AM33" s="16">
        <f>окт!AM33+нояб!AM33+декаб!AM33</f>
        <v>0</v>
      </c>
      <c r="AN33" s="16">
        <f>окт!AN33+нояб!AN33+декаб!AN33</f>
        <v>0</v>
      </c>
      <c r="AO33" s="16">
        <f>окт!AO33+нояб!AO33+декаб!AO33</f>
        <v>0</v>
      </c>
      <c r="AP33" s="16">
        <f>окт!AP33+нояб!AP33+декаб!AP33</f>
        <v>0</v>
      </c>
      <c r="AQ33" s="16">
        <f>окт!AQ33+нояб!AQ33+декаб!AQ33</f>
        <v>0</v>
      </c>
      <c r="AR33" s="16">
        <f>окт!AR33+нояб!AR33+декаб!AR33</f>
        <v>0</v>
      </c>
      <c r="AS33" s="16">
        <f>окт!AS33+нояб!AS33+декаб!AS33</f>
        <v>0</v>
      </c>
      <c r="AT33" s="16">
        <f>окт!AT33+нояб!AT33+декаб!AT33</f>
        <v>0</v>
      </c>
      <c r="AU33" s="16">
        <f>окт!AU33+нояб!AU33+декаб!AU33</f>
        <v>0</v>
      </c>
      <c r="AV33" s="16">
        <f>окт!AV33+нояб!AV33+декаб!AV33</f>
        <v>0</v>
      </c>
      <c r="AW33" s="16">
        <f>окт!AW33+нояб!AW33+декаб!AW33</f>
        <v>0</v>
      </c>
      <c r="AX33" s="16">
        <f>окт!AX33+нояб!AX33+декаб!AX33</f>
        <v>0</v>
      </c>
      <c r="AY33" s="16">
        <f>окт!AY33+нояб!AY33+декаб!AY33</f>
        <v>0</v>
      </c>
      <c r="AZ33" s="16">
        <f>окт!AZ33+нояб!AZ33+декаб!AZ33</f>
        <v>0</v>
      </c>
      <c r="BA33" s="16">
        <f>окт!BA33+нояб!BA33+декаб!BA33</f>
        <v>0</v>
      </c>
      <c r="BB33" s="16">
        <f>окт!BB33+нояб!BB33+декаб!BB33</f>
        <v>0</v>
      </c>
      <c r="BC33" s="16">
        <f>окт!BC33+нояб!BC33+декаб!BC33</f>
        <v>0</v>
      </c>
      <c r="BD33" s="16">
        <f>окт!BD33+нояб!BD33+декаб!BD33</f>
        <v>0</v>
      </c>
      <c r="BE33" s="16">
        <f>окт!BE33+нояб!BE33+декаб!BE33</f>
        <v>0</v>
      </c>
      <c r="BF33" s="27">
        <f t="shared" si="0"/>
        <v>0</v>
      </c>
      <c r="BG33" s="13"/>
      <c r="BH33" s="17"/>
      <c r="BI33" s="16"/>
      <c r="BJ33" s="73" t="s">
        <v>63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82" s="18" customFormat="1">
      <c r="A34" s="13">
        <v>28</v>
      </c>
      <c r="B34" s="14" t="s">
        <v>166</v>
      </c>
      <c r="C34" s="16">
        <f>окт!C34+нояб!C34+декаб!C34</f>
        <v>0</v>
      </c>
      <c r="D34" s="16">
        <f>окт!D34+нояб!D34+декаб!D34</f>
        <v>0</v>
      </c>
      <c r="E34" s="16">
        <f>окт!E34+нояб!E34+декаб!E34</f>
        <v>0</v>
      </c>
      <c r="F34" s="16">
        <f>окт!F34+нояб!F34+декаб!F34</f>
        <v>0</v>
      </c>
      <c r="G34" s="16">
        <f>окт!G34+нояб!G34+декаб!G34</f>
        <v>0</v>
      </c>
      <c r="H34" s="16">
        <f>окт!H34+нояб!H34+декаб!H34</f>
        <v>0</v>
      </c>
      <c r="I34" s="16">
        <f>окт!I34+нояб!I34+декаб!I34</f>
        <v>0</v>
      </c>
      <c r="J34" s="16">
        <f>окт!J34+нояб!J34+декаб!J34</f>
        <v>0</v>
      </c>
      <c r="K34" s="16">
        <f>окт!K34+нояб!K34+декаб!K34</f>
        <v>0</v>
      </c>
      <c r="L34" s="16">
        <f>окт!L34+нояб!L34+декаб!L34</f>
        <v>0</v>
      </c>
      <c r="M34" s="16">
        <f>окт!M34+нояб!M34+декаб!M34</f>
        <v>0</v>
      </c>
      <c r="N34" s="16">
        <f>окт!N34+нояб!N34+декаб!N34</f>
        <v>0</v>
      </c>
      <c r="O34" s="16">
        <f>окт!O34+нояб!O34+декаб!O34</f>
        <v>0</v>
      </c>
      <c r="P34" s="16">
        <f>окт!P34+нояб!P34+декаб!P34</f>
        <v>0</v>
      </c>
      <c r="Q34" s="16">
        <f>окт!Q34+нояб!Q34+декаб!Q34</f>
        <v>0</v>
      </c>
      <c r="R34" s="16">
        <f>окт!R34+нояб!R34+декаб!R34</f>
        <v>0</v>
      </c>
      <c r="S34" s="16">
        <f>окт!S34+нояб!S34+декаб!S34</f>
        <v>0</v>
      </c>
      <c r="T34" s="16">
        <f>окт!T34+нояб!T34+декаб!T34</f>
        <v>0</v>
      </c>
      <c r="U34" s="16">
        <f>окт!U34+нояб!U34+декаб!U34</f>
        <v>0</v>
      </c>
      <c r="V34" s="16">
        <f>окт!V34+нояб!V34+декаб!V34</f>
        <v>0</v>
      </c>
      <c r="W34" s="16">
        <f>окт!W34+нояб!W34+декаб!W34</f>
        <v>0</v>
      </c>
      <c r="X34" s="16">
        <f>окт!X34+нояб!X34+декаб!X34</f>
        <v>0</v>
      </c>
      <c r="Y34" s="16">
        <f>окт!Y34+нояб!Y34+декаб!Y34</f>
        <v>0</v>
      </c>
      <c r="Z34" s="16">
        <f>окт!Z34+нояб!Z34+декаб!Z34</f>
        <v>0</v>
      </c>
      <c r="AA34" s="16">
        <f>окт!AA34+нояб!AA34+декаб!AA34</f>
        <v>0</v>
      </c>
      <c r="AB34" s="16">
        <f>окт!AB34+нояб!AB34+декаб!AB34</f>
        <v>0</v>
      </c>
      <c r="AC34" s="16">
        <f>окт!AC34+нояб!AC34+декаб!AC34</f>
        <v>0</v>
      </c>
      <c r="AD34" s="16">
        <f>окт!AD34+нояб!AD34+декаб!AD34</f>
        <v>0</v>
      </c>
      <c r="AE34" s="16">
        <f>окт!AE34+нояб!AE34+декаб!AE34</f>
        <v>0</v>
      </c>
      <c r="AF34" s="16">
        <f>окт!AF34+нояб!AF34+декаб!AF34</f>
        <v>0</v>
      </c>
      <c r="AG34" s="16">
        <f>окт!AG34+нояб!AG34+декаб!AG34</f>
        <v>0</v>
      </c>
      <c r="AH34" s="16">
        <f>окт!AH34+нояб!AH34+декаб!AH34</f>
        <v>0</v>
      </c>
      <c r="AI34" s="16">
        <f>окт!AI34+нояб!AI34+декаб!AI34</f>
        <v>0</v>
      </c>
      <c r="AJ34" s="16">
        <f>окт!AJ34+нояб!AJ34+декаб!AJ34</f>
        <v>0</v>
      </c>
      <c r="AK34" s="16">
        <f>окт!AK34+нояб!AK34+декаб!AK34</f>
        <v>0</v>
      </c>
      <c r="AL34" s="16">
        <f>окт!AL34+нояб!AL34+декаб!AL34</f>
        <v>0</v>
      </c>
      <c r="AM34" s="16">
        <f>окт!AM34+нояб!AM34+декаб!AM34</f>
        <v>0</v>
      </c>
      <c r="AN34" s="16">
        <f>окт!AN34+нояб!AN34+декаб!AN34</f>
        <v>0</v>
      </c>
      <c r="AO34" s="16">
        <f>окт!AO34+нояб!AO34+декаб!AO34</f>
        <v>0</v>
      </c>
      <c r="AP34" s="16">
        <f>окт!AP34+нояб!AP34+декаб!AP34</f>
        <v>0</v>
      </c>
      <c r="AQ34" s="16">
        <f>окт!AQ34+нояб!AQ34+декаб!AQ34</f>
        <v>0</v>
      </c>
      <c r="AR34" s="16">
        <f>окт!AR34+нояб!AR34+декаб!AR34</f>
        <v>0</v>
      </c>
      <c r="AS34" s="16">
        <f>окт!AS34+нояб!AS34+декаб!AS34</f>
        <v>0</v>
      </c>
      <c r="AT34" s="16">
        <f>окт!AT34+нояб!AT34+декаб!AT34</f>
        <v>0</v>
      </c>
      <c r="AU34" s="16">
        <f>окт!AU34+нояб!AU34+декаб!AU34</f>
        <v>0</v>
      </c>
      <c r="AV34" s="16">
        <f>окт!AV34+нояб!AV34+декаб!AV34</f>
        <v>0</v>
      </c>
      <c r="AW34" s="16">
        <f>окт!AW34+нояб!AW34+декаб!AW34</f>
        <v>0</v>
      </c>
      <c r="AX34" s="16">
        <f>окт!AX34+нояб!AX34+декаб!AX34</f>
        <v>0</v>
      </c>
      <c r="AY34" s="16">
        <f>окт!AY34+нояб!AY34+декаб!AY34</f>
        <v>0</v>
      </c>
      <c r="AZ34" s="16">
        <f>окт!AZ34+нояб!AZ34+декаб!AZ34</f>
        <v>0</v>
      </c>
      <c r="BA34" s="16">
        <f>окт!BA34+нояб!BA34+декаб!BA34</f>
        <v>0</v>
      </c>
      <c r="BB34" s="16">
        <f>окт!BB34+нояб!BB34+декаб!BB34</f>
        <v>0</v>
      </c>
      <c r="BC34" s="16">
        <f>окт!BC34+нояб!BC34+декаб!BC34</f>
        <v>0</v>
      </c>
      <c r="BD34" s="16">
        <f>окт!BD34+нояб!BD34+декаб!BD34</f>
        <v>0</v>
      </c>
      <c r="BE34" s="16">
        <f>окт!BE34+нояб!BE34+декаб!BE34</f>
        <v>0</v>
      </c>
      <c r="BF34" s="27">
        <f t="shared" si="0"/>
        <v>0</v>
      </c>
      <c r="BG34" s="13"/>
      <c r="BH34" s="17"/>
      <c r="BI34" s="16"/>
      <c r="BJ34" s="71" t="s">
        <v>64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spans="1:82" s="18" customFormat="1">
      <c r="A35" s="13">
        <v>29</v>
      </c>
      <c r="B35" s="14" t="s">
        <v>43</v>
      </c>
      <c r="C35" s="16">
        <f>окт!C35+нояб!C35+декаб!C35</f>
        <v>0</v>
      </c>
      <c r="D35" s="16">
        <f>окт!D35+нояб!D35+декаб!D35</f>
        <v>0</v>
      </c>
      <c r="E35" s="16">
        <f>окт!E35+нояб!E35+декаб!E35</f>
        <v>0</v>
      </c>
      <c r="F35" s="16">
        <f>окт!F35+нояб!F35+декаб!F35</f>
        <v>0</v>
      </c>
      <c r="G35" s="16">
        <f>окт!G35+нояб!G35+декаб!G35</f>
        <v>0</v>
      </c>
      <c r="H35" s="16">
        <f>окт!H35+нояб!H35+декаб!H35</f>
        <v>0</v>
      </c>
      <c r="I35" s="16">
        <f>окт!I35+нояб!I35+декаб!I35</f>
        <v>0</v>
      </c>
      <c r="J35" s="16">
        <f>окт!J35+нояб!J35+декаб!J35</f>
        <v>0</v>
      </c>
      <c r="K35" s="16">
        <f>окт!K35+нояб!K35+декаб!K35</f>
        <v>0</v>
      </c>
      <c r="L35" s="16">
        <f>окт!L35+нояб!L35+декаб!L35</f>
        <v>0</v>
      </c>
      <c r="M35" s="16">
        <f>окт!M35+нояб!M35+декаб!M35</f>
        <v>0</v>
      </c>
      <c r="N35" s="16">
        <f>окт!N35+нояб!N35+декаб!N35</f>
        <v>0</v>
      </c>
      <c r="O35" s="16">
        <f>окт!O35+нояб!O35+декаб!O35</f>
        <v>0</v>
      </c>
      <c r="P35" s="16">
        <f>окт!P35+нояб!P35+декаб!P35</f>
        <v>0</v>
      </c>
      <c r="Q35" s="16">
        <f>окт!Q35+нояб!Q35+декаб!Q35</f>
        <v>0</v>
      </c>
      <c r="R35" s="16">
        <f>окт!R35+нояб!R35+декаб!R35</f>
        <v>0</v>
      </c>
      <c r="S35" s="16">
        <f>окт!S35+нояб!S35+декаб!S35</f>
        <v>0</v>
      </c>
      <c r="T35" s="16">
        <f>окт!T35+нояб!T35+декаб!T35</f>
        <v>0</v>
      </c>
      <c r="U35" s="16">
        <f>окт!U35+нояб!U35+декаб!U35</f>
        <v>0</v>
      </c>
      <c r="V35" s="16">
        <f>окт!V35+нояб!V35+декаб!V35</f>
        <v>0</v>
      </c>
      <c r="W35" s="16">
        <f>окт!W35+нояб!W35+декаб!W35</f>
        <v>0</v>
      </c>
      <c r="X35" s="16">
        <f>окт!X35+нояб!X35+декаб!X35</f>
        <v>0</v>
      </c>
      <c r="Y35" s="16">
        <f>окт!Y35+нояб!Y35+декаб!Y35</f>
        <v>0</v>
      </c>
      <c r="Z35" s="16">
        <f>окт!Z35+нояб!Z35+декаб!Z35</f>
        <v>0</v>
      </c>
      <c r="AA35" s="16">
        <f>окт!AA35+нояб!AA35+декаб!AA35</f>
        <v>0</v>
      </c>
      <c r="AB35" s="16">
        <f>окт!AB35+нояб!AB35+декаб!AB35</f>
        <v>0</v>
      </c>
      <c r="AC35" s="16">
        <f>окт!AC35+нояб!AC35+декаб!AC35</f>
        <v>0</v>
      </c>
      <c r="AD35" s="16">
        <f>окт!AD35+нояб!AD35+декаб!AD35</f>
        <v>0</v>
      </c>
      <c r="AE35" s="16">
        <f>окт!AE35+нояб!AE35+декаб!AE35</f>
        <v>0</v>
      </c>
      <c r="AF35" s="16">
        <f>окт!AF35+нояб!AF35+декаб!AF35</f>
        <v>0</v>
      </c>
      <c r="AG35" s="16">
        <f>окт!AG35+нояб!AG35+декаб!AG35</f>
        <v>0</v>
      </c>
      <c r="AH35" s="16">
        <f>окт!AH35+нояб!AH35+декаб!AH35</f>
        <v>0</v>
      </c>
      <c r="AI35" s="16">
        <f>окт!AI35+нояб!AI35+декаб!AI35</f>
        <v>0</v>
      </c>
      <c r="AJ35" s="16">
        <f>окт!AJ35+нояб!AJ35+декаб!AJ35</f>
        <v>0</v>
      </c>
      <c r="AK35" s="16">
        <f>окт!AK35+нояб!AK35+декаб!AK35</f>
        <v>0</v>
      </c>
      <c r="AL35" s="16">
        <f>окт!AL35+нояб!AL35+декаб!AL35</f>
        <v>0</v>
      </c>
      <c r="AM35" s="16">
        <f>окт!AM35+нояб!AM35+декаб!AM35</f>
        <v>0</v>
      </c>
      <c r="AN35" s="16">
        <f>окт!AN35+нояб!AN35+декаб!AN35</f>
        <v>0</v>
      </c>
      <c r="AO35" s="16">
        <f>окт!AO35+нояб!AO35+декаб!AO35</f>
        <v>0</v>
      </c>
      <c r="AP35" s="16">
        <f>окт!AP35+нояб!AP35+декаб!AP35</f>
        <v>0</v>
      </c>
      <c r="AQ35" s="16">
        <f>окт!AQ35+нояб!AQ35+декаб!AQ35</f>
        <v>0</v>
      </c>
      <c r="AR35" s="16">
        <f>окт!AR35+нояб!AR35+декаб!AR35</f>
        <v>0</v>
      </c>
      <c r="AS35" s="16">
        <f>окт!AS35+нояб!AS35+декаб!AS35</f>
        <v>0</v>
      </c>
      <c r="AT35" s="16">
        <f>окт!AT35+нояб!AT35+декаб!AT35</f>
        <v>0</v>
      </c>
      <c r="AU35" s="16">
        <f>окт!AU35+нояб!AU35+декаб!AU35</f>
        <v>0</v>
      </c>
      <c r="AV35" s="16">
        <f>окт!AV35+нояб!AV35+декаб!AV35</f>
        <v>0</v>
      </c>
      <c r="AW35" s="16">
        <f>окт!AW35+нояб!AW35+декаб!AW35</f>
        <v>0</v>
      </c>
      <c r="AX35" s="16">
        <f>окт!AX35+нояб!AX35+декаб!AX35</f>
        <v>0</v>
      </c>
      <c r="AY35" s="16">
        <f>окт!AY35+нояб!AY35+декаб!AY35</f>
        <v>0</v>
      </c>
      <c r="AZ35" s="16">
        <f>окт!AZ35+нояб!AZ35+декаб!AZ35</f>
        <v>0</v>
      </c>
      <c r="BA35" s="16">
        <f>окт!BA35+нояб!BA35+декаб!BA35</f>
        <v>0</v>
      </c>
      <c r="BB35" s="16">
        <f>окт!BB35+нояб!BB35+декаб!BB35</f>
        <v>0</v>
      </c>
      <c r="BC35" s="16">
        <f>окт!BC35+нояб!BC35+декаб!BC35</f>
        <v>0</v>
      </c>
      <c r="BD35" s="16">
        <f>окт!BD35+нояб!BD35+декаб!BD35</f>
        <v>0</v>
      </c>
      <c r="BE35" s="16">
        <f>окт!BE35+нояб!BE35+декаб!BE35</f>
        <v>0</v>
      </c>
      <c r="BF35" s="27">
        <f t="shared" si="0"/>
        <v>0</v>
      </c>
      <c r="BG35" s="13"/>
      <c r="BH35" s="17"/>
      <c r="BI35" s="16"/>
      <c r="BJ35" s="71">
        <v>2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pans="1:82">
      <c r="A36" s="13">
        <v>30</v>
      </c>
      <c r="B36" s="14" t="s">
        <v>44</v>
      </c>
      <c r="C36" s="16">
        <f>окт!C36+нояб!C36+декаб!C36</f>
        <v>0</v>
      </c>
      <c r="D36" s="16">
        <f>окт!D36+нояб!D36+декаб!D36</f>
        <v>0</v>
      </c>
      <c r="E36" s="16">
        <f>окт!E36+нояб!E36+декаб!E36</f>
        <v>0</v>
      </c>
      <c r="F36" s="16">
        <f>окт!F36+нояб!F36+декаб!F36</f>
        <v>0</v>
      </c>
      <c r="G36" s="16">
        <f>окт!G36+нояб!G36+декаб!G36</f>
        <v>0</v>
      </c>
      <c r="H36" s="16">
        <f>окт!H36+нояб!H36+декаб!H36</f>
        <v>0</v>
      </c>
      <c r="I36" s="16">
        <f>окт!I36+нояб!I36+декаб!I36</f>
        <v>0</v>
      </c>
      <c r="J36" s="16">
        <f>окт!J36+нояб!J36+декаб!J36</f>
        <v>0</v>
      </c>
      <c r="K36" s="16">
        <f>окт!K36+нояб!K36+декаб!K36</f>
        <v>0</v>
      </c>
      <c r="L36" s="16">
        <f>окт!L36+нояб!L36+декаб!L36</f>
        <v>0</v>
      </c>
      <c r="M36" s="16">
        <f>окт!M36+нояб!M36+декаб!M36</f>
        <v>0</v>
      </c>
      <c r="N36" s="16">
        <f>окт!N36+нояб!N36+декаб!N36</f>
        <v>0</v>
      </c>
      <c r="O36" s="16">
        <f>окт!O36+нояб!O36+декаб!O36</f>
        <v>0</v>
      </c>
      <c r="P36" s="16">
        <f>окт!P36+нояб!P36+декаб!P36</f>
        <v>0</v>
      </c>
      <c r="Q36" s="16">
        <f>окт!Q36+нояб!Q36+декаб!Q36</f>
        <v>0</v>
      </c>
      <c r="R36" s="16">
        <f>окт!R36+нояб!R36+декаб!R36</f>
        <v>0</v>
      </c>
      <c r="S36" s="16">
        <f>окт!S36+нояб!S36+декаб!S36</f>
        <v>0</v>
      </c>
      <c r="T36" s="16">
        <f>окт!T36+нояб!T36+декаб!T36</f>
        <v>0</v>
      </c>
      <c r="U36" s="16">
        <f>окт!U36+нояб!U36+декаб!U36</f>
        <v>0</v>
      </c>
      <c r="V36" s="16">
        <f>окт!V36+нояб!V36+декаб!V36</f>
        <v>0</v>
      </c>
      <c r="W36" s="16">
        <f>окт!W36+нояб!W36+декаб!W36</f>
        <v>0</v>
      </c>
      <c r="X36" s="16">
        <f>окт!X36+нояб!X36+декаб!X36</f>
        <v>0</v>
      </c>
      <c r="Y36" s="16">
        <f>окт!Y36+нояб!Y36+декаб!Y36</f>
        <v>0</v>
      </c>
      <c r="Z36" s="16">
        <f>окт!Z36+нояб!Z36+декаб!Z36</f>
        <v>0</v>
      </c>
      <c r="AA36" s="16">
        <f>окт!AA36+нояб!AA36+декаб!AA36</f>
        <v>0</v>
      </c>
      <c r="AB36" s="16">
        <f>окт!AB36+нояб!AB36+декаб!AB36</f>
        <v>0</v>
      </c>
      <c r="AC36" s="16">
        <f>окт!AC36+нояб!AC36+декаб!AC36</f>
        <v>0</v>
      </c>
      <c r="AD36" s="16">
        <f>окт!AD36+нояб!AD36+декаб!AD36</f>
        <v>0</v>
      </c>
      <c r="AE36" s="16">
        <f>окт!AE36+нояб!AE36+декаб!AE36</f>
        <v>0</v>
      </c>
      <c r="AF36" s="16">
        <f>окт!AF36+нояб!AF36+декаб!AF36</f>
        <v>0</v>
      </c>
      <c r="AG36" s="16">
        <f>окт!AG36+нояб!AG36+декаб!AG36</f>
        <v>0</v>
      </c>
      <c r="AH36" s="16">
        <f>окт!AH36+нояб!AH36+декаб!AH36</f>
        <v>0</v>
      </c>
      <c r="AI36" s="16">
        <f>окт!AI36+нояб!AI36+декаб!AI36</f>
        <v>0</v>
      </c>
      <c r="AJ36" s="16">
        <f>окт!AJ36+нояб!AJ36+декаб!AJ36</f>
        <v>0</v>
      </c>
      <c r="AK36" s="16">
        <f>окт!AK36+нояб!AK36+декаб!AK36</f>
        <v>0</v>
      </c>
      <c r="AL36" s="16">
        <f>окт!AL36+нояб!AL36+декаб!AL36</f>
        <v>0</v>
      </c>
      <c r="AM36" s="16">
        <f>окт!AM36+нояб!AM36+декаб!AM36</f>
        <v>0</v>
      </c>
      <c r="AN36" s="16">
        <f>окт!AN36+нояб!AN36+декаб!AN36</f>
        <v>0</v>
      </c>
      <c r="AO36" s="16">
        <f>окт!AO36+нояб!AO36+декаб!AO36</f>
        <v>0</v>
      </c>
      <c r="AP36" s="16">
        <f>окт!AP36+нояб!AP36+декаб!AP36</f>
        <v>0</v>
      </c>
      <c r="AQ36" s="16">
        <f>окт!AQ36+нояб!AQ36+декаб!AQ36</f>
        <v>0</v>
      </c>
      <c r="AR36" s="16">
        <f>окт!AR36+нояб!AR36+декаб!AR36</f>
        <v>0</v>
      </c>
      <c r="AS36" s="16">
        <f>окт!AS36+нояб!AS36+декаб!AS36</f>
        <v>0</v>
      </c>
      <c r="AT36" s="16">
        <f>окт!AT36+нояб!AT36+декаб!AT36</f>
        <v>0</v>
      </c>
      <c r="AU36" s="16">
        <f>окт!AU36+нояб!AU36+декаб!AU36</f>
        <v>0</v>
      </c>
      <c r="AV36" s="16">
        <f>окт!AV36+нояб!AV36+декаб!AV36</f>
        <v>0</v>
      </c>
      <c r="AW36" s="16">
        <f>окт!AW36+нояб!AW36+декаб!AW36</f>
        <v>0</v>
      </c>
      <c r="AX36" s="16">
        <f>окт!AX36+нояб!AX36+декаб!AX36</f>
        <v>0</v>
      </c>
      <c r="AY36" s="16">
        <f>окт!AY36+нояб!AY36+декаб!AY36</f>
        <v>0</v>
      </c>
      <c r="AZ36" s="16">
        <f>окт!AZ36+нояб!AZ36+декаб!AZ36</f>
        <v>0</v>
      </c>
      <c r="BA36" s="16">
        <f>окт!BA36+нояб!BA36+декаб!BA36</f>
        <v>0</v>
      </c>
      <c r="BB36" s="16">
        <f>окт!BB36+нояб!BB36+декаб!BB36</f>
        <v>0</v>
      </c>
      <c r="BC36" s="16">
        <f>окт!BC36+нояб!BC36+декаб!BC36</f>
        <v>0</v>
      </c>
      <c r="BD36" s="16">
        <f>окт!BD36+нояб!BD36+декаб!BD36</f>
        <v>0</v>
      </c>
      <c r="BE36" s="16">
        <f>окт!BE36+нояб!BE36+декаб!BE36</f>
        <v>0</v>
      </c>
      <c r="BF36" s="27">
        <f t="shared" si="0"/>
        <v>0</v>
      </c>
      <c r="BG36" s="13"/>
      <c r="BH36" s="17"/>
      <c r="BI36" s="16"/>
      <c r="BJ36" s="71">
        <v>4</v>
      </c>
    </row>
    <row r="37" spans="1:82">
      <c r="A37" s="13">
        <v>31</v>
      </c>
      <c r="B37" s="14" t="s">
        <v>167</v>
      </c>
      <c r="C37" s="16">
        <f>окт!C37+нояб!C37+декаб!C37</f>
        <v>0</v>
      </c>
      <c r="D37" s="16">
        <f>окт!D37+нояб!D37+декаб!D37</f>
        <v>0</v>
      </c>
      <c r="E37" s="16">
        <f>окт!E37+нояб!E37+декаб!E37</f>
        <v>0</v>
      </c>
      <c r="F37" s="16">
        <f>окт!F37+нояб!F37+декаб!F37</f>
        <v>0</v>
      </c>
      <c r="G37" s="16">
        <f>окт!G37+нояб!G37+декаб!G37</f>
        <v>0</v>
      </c>
      <c r="H37" s="16">
        <f>окт!H37+нояб!H37+декаб!H37</f>
        <v>0</v>
      </c>
      <c r="I37" s="16">
        <f>окт!I37+нояб!I37+декаб!I37</f>
        <v>0</v>
      </c>
      <c r="J37" s="16">
        <f>окт!J37+нояб!J37+декаб!J37</f>
        <v>0</v>
      </c>
      <c r="K37" s="16">
        <f>окт!K37+нояб!K37+декаб!K37</f>
        <v>0</v>
      </c>
      <c r="L37" s="16">
        <f>окт!L37+нояб!L37+декаб!L37</f>
        <v>0</v>
      </c>
      <c r="M37" s="16">
        <f>окт!M37+нояб!M37+декаб!M37</f>
        <v>0</v>
      </c>
      <c r="N37" s="16">
        <f>окт!N37+нояб!N37+декаб!N37</f>
        <v>0</v>
      </c>
      <c r="O37" s="16">
        <f>окт!O37+нояб!O37+декаб!O37</f>
        <v>0</v>
      </c>
      <c r="P37" s="16">
        <f>окт!P37+нояб!P37+декаб!P37</f>
        <v>0</v>
      </c>
      <c r="Q37" s="16">
        <f>окт!Q37+нояб!Q37+декаб!Q37</f>
        <v>0</v>
      </c>
      <c r="R37" s="16">
        <f>окт!R37+нояб!R37+декаб!R37</f>
        <v>0</v>
      </c>
      <c r="S37" s="16">
        <f>окт!S37+нояб!S37+декаб!S37</f>
        <v>0</v>
      </c>
      <c r="T37" s="16">
        <f>окт!T37+нояб!T37+декаб!T37</f>
        <v>0</v>
      </c>
      <c r="U37" s="16">
        <f>окт!U37+нояб!U37+декаб!U37</f>
        <v>0</v>
      </c>
      <c r="V37" s="16">
        <f>окт!V37+нояб!V37+декаб!V37</f>
        <v>0</v>
      </c>
      <c r="W37" s="16">
        <f>окт!W37+нояб!W37+декаб!W37</f>
        <v>0</v>
      </c>
      <c r="X37" s="16">
        <f>окт!X37+нояб!X37+декаб!X37</f>
        <v>0</v>
      </c>
      <c r="Y37" s="16">
        <f>окт!Y37+нояб!Y37+декаб!Y37</f>
        <v>0</v>
      </c>
      <c r="Z37" s="16">
        <f>окт!Z37+нояб!Z37+декаб!Z37</f>
        <v>0</v>
      </c>
      <c r="AA37" s="16">
        <f>окт!AA37+нояб!AA37+декаб!AA37</f>
        <v>0</v>
      </c>
      <c r="AB37" s="16">
        <f>окт!AB37+нояб!AB37+декаб!AB37</f>
        <v>0</v>
      </c>
      <c r="AC37" s="16">
        <f>окт!AC37+нояб!AC37+декаб!AC37</f>
        <v>0</v>
      </c>
      <c r="AD37" s="16">
        <f>окт!AD37+нояб!AD37+декаб!AD37</f>
        <v>0</v>
      </c>
      <c r="AE37" s="16">
        <f>окт!AE37+нояб!AE37+декаб!AE37</f>
        <v>0</v>
      </c>
      <c r="AF37" s="16">
        <f>окт!AF37+нояб!AF37+декаб!AF37</f>
        <v>0</v>
      </c>
      <c r="AG37" s="16">
        <f>окт!AG37+нояб!AG37+декаб!AG37</f>
        <v>0</v>
      </c>
      <c r="AH37" s="16">
        <f>окт!AH37+нояб!AH37+декаб!AH37</f>
        <v>0</v>
      </c>
      <c r="AI37" s="16">
        <f>окт!AI37+нояб!AI37+декаб!AI37</f>
        <v>0</v>
      </c>
      <c r="AJ37" s="16">
        <f>окт!AJ37+нояб!AJ37+декаб!AJ37</f>
        <v>0</v>
      </c>
      <c r="AK37" s="16">
        <f>окт!AK37+нояб!AK37+декаб!AK37</f>
        <v>0</v>
      </c>
      <c r="AL37" s="16">
        <f>окт!AL37+нояб!AL37+декаб!AL37</f>
        <v>0</v>
      </c>
      <c r="AM37" s="16">
        <f>окт!AM37+нояб!AM37+декаб!AM37</f>
        <v>0</v>
      </c>
      <c r="AN37" s="16">
        <f>окт!AN37+нояб!AN37+декаб!AN37</f>
        <v>0</v>
      </c>
      <c r="AO37" s="16">
        <f>окт!AO37+нояб!AO37+декаб!AO37</f>
        <v>0</v>
      </c>
      <c r="AP37" s="16">
        <f>окт!AP37+нояб!AP37+декаб!AP37</f>
        <v>0</v>
      </c>
      <c r="AQ37" s="16">
        <f>окт!AQ37+нояб!AQ37+декаб!AQ37</f>
        <v>0</v>
      </c>
      <c r="AR37" s="16">
        <f>окт!AR37+нояб!AR37+декаб!AR37</f>
        <v>0</v>
      </c>
      <c r="AS37" s="16">
        <f>окт!AS37+нояб!AS37+декаб!AS37</f>
        <v>0</v>
      </c>
      <c r="AT37" s="16">
        <f>окт!AT37+нояб!AT37+декаб!AT37</f>
        <v>0</v>
      </c>
      <c r="AU37" s="16">
        <f>окт!AU37+нояб!AU37+декаб!AU37</f>
        <v>0</v>
      </c>
      <c r="AV37" s="16">
        <f>окт!AV37+нояб!AV37+декаб!AV37</f>
        <v>0</v>
      </c>
      <c r="AW37" s="16">
        <f>окт!AW37+нояб!AW37+декаб!AW37</f>
        <v>0</v>
      </c>
      <c r="AX37" s="16">
        <f>окт!AX37+нояб!AX37+декаб!AX37</f>
        <v>0</v>
      </c>
      <c r="AY37" s="16">
        <f>окт!AY37+нояб!AY37+декаб!AY37</f>
        <v>0</v>
      </c>
      <c r="AZ37" s="16">
        <f>окт!AZ37+нояб!AZ37+декаб!AZ37</f>
        <v>0</v>
      </c>
      <c r="BA37" s="16">
        <f>окт!BA37+нояб!BA37+декаб!BA37</f>
        <v>0</v>
      </c>
      <c r="BB37" s="16">
        <f>окт!BB37+нояб!BB37+декаб!BB37</f>
        <v>0</v>
      </c>
      <c r="BC37" s="16">
        <f>окт!BC37+нояб!BC37+декаб!BC37</f>
        <v>0</v>
      </c>
      <c r="BD37" s="16">
        <f>окт!BD37+нояб!BD37+декаб!BD37</f>
        <v>0</v>
      </c>
      <c r="BE37" s="16">
        <f>окт!BE37+нояб!BE37+декаб!BE37</f>
        <v>0</v>
      </c>
      <c r="BF37" s="27">
        <f t="shared" si="0"/>
        <v>0</v>
      </c>
      <c r="BG37" s="13"/>
      <c r="BH37" s="17"/>
      <c r="BI37" s="16"/>
      <c r="BJ37" s="71" t="s">
        <v>65</v>
      </c>
    </row>
    <row r="38" spans="1:82">
      <c r="A38" s="13">
        <v>32</v>
      </c>
      <c r="B38" s="14" t="s">
        <v>168</v>
      </c>
      <c r="C38" s="16">
        <f>окт!C38+нояб!C38+декаб!C38</f>
        <v>0</v>
      </c>
      <c r="D38" s="16">
        <f>окт!D38+нояб!D38+декаб!D38</f>
        <v>0</v>
      </c>
      <c r="E38" s="16">
        <f>окт!E38+нояб!E38+декаб!E38</f>
        <v>0</v>
      </c>
      <c r="F38" s="16">
        <f>окт!F38+нояб!F38+декаб!F38</f>
        <v>0</v>
      </c>
      <c r="G38" s="16">
        <f>окт!G38+нояб!G38+декаб!G38</f>
        <v>0</v>
      </c>
      <c r="H38" s="16">
        <f>окт!H38+нояб!H38+декаб!H38</f>
        <v>0</v>
      </c>
      <c r="I38" s="16">
        <f>окт!I38+нояб!I38+декаб!I38</f>
        <v>0</v>
      </c>
      <c r="J38" s="16">
        <f>окт!J38+нояб!J38+декаб!J38</f>
        <v>0</v>
      </c>
      <c r="K38" s="16">
        <f>окт!K38+нояб!K38+декаб!K38</f>
        <v>0</v>
      </c>
      <c r="L38" s="16">
        <f>окт!L38+нояб!L38+декаб!L38</f>
        <v>0</v>
      </c>
      <c r="M38" s="16">
        <f>окт!M38+нояб!M38+декаб!M38</f>
        <v>0</v>
      </c>
      <c r="N38" s="16">
        <f>окт!N38+нояб!N38+декаб!N38</f>
        <v>0</v>
      </c>
      <c r="O38" s="16">
        <f>окт!O38+нояб!O38+декаб!O38</f>
        <v>0</v>
      </c>
      <c r="P38" s="16">
        <f>окт!P38+нояб!P38+декаб!P38</f>
        <v>0</v>
      </c>
      <c r="Q38" s="16">
        <f>окт!Q38+нояб!Q38+декаб!Q38</f>
        <v>0</v>
      </c>
      <c r="R38" s="16">
        <f>окт!R38+нояб!R38+декаб!R38</f>
        <v>0</v>
      </c>
      <c r="S38" s="16">
        <f>окт!S38+нояб!S38+декаб!S38</f>
        <v>0</v>
      </c>
      <c r="T38" s="16">
        <f>окт!T38+нояб!T38+декаб!T38</f>
        <v>0</v>
      </c>
      <c r="U38" s="16">
        <f>окт!U38+нояб!U38+декаб!U38</f>
        <v>0</v>
      </c>
      <c r="V38" s="16">
        <f>окт!V38+нояб!V38+декаб!V38</f>
        <v>0</v>
      </c>
      <c r="W38" s="16">
        <f>окт!W38+нояб!W38+декаб!W38</f>
        <v>0</v>
      </c>
      <c r="X38" s="16">
        <f>окт!X38+нояб!X38+декаб!X38</f>
        <v>0</v>
      </c>
      <c r="Y38" s="16">
        <f>окт!Y38+нояб!Y38+декаб!Y38</f>
        <v>0</v>
      </c>
      <c r="Z38" s="16">
        <f>окт!Z38+нояб!Z38+декаб!Z38</f>
        <v>0</v>
      </c>
      <c r="AA38" s="16">
        <f>окт!AA38+нояб!AA38+декаб!AA38</f>
        <v>0</v>
      </c>
      <c r="AB38" s="16">
        <f>окт!AB38+нояб!AB38+декаб!AB38</f>
        <v>0</v>
      </c>
      <c r="AC38" s="16">
        <f>окт!AC38+нояб!AC38+декаб!AC38</f>
        <v>0</v>
      </c>
      <c r="AD38" s="16">
        <f>окт!AD38+нояб!AD38+декаб!AD38</f>
        <v>0</v>
      </c>
      <c r="AE38" s="16">
        <f>окт!AE38+нояб!AE38+декаб!AE38</f>
        <v>0</v>
      </c>
      <c r="AF38" s="16">
        <f>окт!AF38+нояб!AF38+декаб!AF38</f>
        <v>0</v>
      </c>
      <c r="AG38" s="16">
        <f>окт!AG38+нояб!AG38+декаб!AG38</f>
        <v>0</v>
      </c>
      <c r="AH38" s="16">
        <f>окт!AH38+нояб!AH38+декаб!AH38</f>
        <v>0</v>
      </c>
      <c r="AI38" s="16">
        <f>окт!AI38+нояб!AI38+декаб!AI38</f>
        <v>0</v>
      </c>
      <c r="AJ38" s="16">
        <f>окт!AJ38+нояб!AJ38+декаб!AJ38</f>
        <v>0</v>
      </c>
      <c r="AK38" s="16">
        <f>окт!AK38+нояб!AK38+декаб!AK38</f>
        <v>0</v>
      </c>
      <c r="AL38" s="16">
        <f>окт!AL38+нояб!AL38+декаб!AL38</f>
        <v>0</v>
      </c>
      <c r="AM38" s="16">
        <f>окт!AM38+нояб!AM38+декаб!AM38</f>
        <v>0</v>
      </c>
      <c r="AN38" s="16">
        <f>окт!AN38+нояб!AN38+декаб!AN38</f>
        <v>0</v>
      </c>
      <c r="AO38" s="16">
        <f>окт!AO38+нояб!AO38+декаб!AO38</f>
        <v>0</v>
      </c>
      <c r="AP38" s="16">
        <f>окт!AP38+нояб!AP38+декаб!AP38</f>
        <v>0</v>
      </c>
      <c r="AQ38" s="16">
        <f>окт!AQ38+нояб!AQ38+декаб!AQ38</f>
        <v>0</v>
      </c>
      <c r="AR38" s="16">
        <f>окт!AR38+нояб!AR38+декаб!AR38</f>
        <v>0</v>
      </c>
      <c r="AS38" s="16">
        <f>окт!AS38+нояб!AS38+декаб!AS38</f>
        <v>0</v>
      </c>
      <c r="AT38" s="16">
        <f>окт!AT38+нояб!AT38+декаб!AT38</f>
        <v>0</v>
      </c>
      <c r="AU38" s="16">
        <f>окт!AU38+нояб!AU38+декаб!AU38</f>
        <v>0</v>
      </c>
      <c r="AV38" s="16">
        <f>окт!AV38+нояб!AV38+декаб!AV38</f>
        <v>0</v>
      </c>
      <c r="AW38" s="16">
        <f>окт!AW38+нояб!AW38+декаб!AW38</f>
        <v>0</v>
      </c>
      <c r="AX38" s="16">
        <f>окт!AX38+нояб!AX38+декаб!AX38</f>
        <v>0</v>
      </c>
      <c r="AY38" s="16">
        <f>окт!AY38+нояб!AY38+декаб!AY38</f>
        <v>0</v>
      </c>
      <c r="AZ38" s="16">
        <f>окт!AZ38+нояб!AZ38+декаб!AZ38</f>
        <v>0</v>
      </c>
      <c r="BA38" s="16">
        <f>окт!BA38+нояб!BA38+декаб!BA38</f>
        <v>0</v>
      </c>
      <c r="BB38" s="16">
        <f>окт!BB38+нояб!BB38+декаб!BB38</f>
        <v>0</v>
      </c>
      <c r="BC38" s="16">
        <f>окт!BC38+нояб!BC38+декаб!BC38</f>
        <v>0</v>
      </c>
      <c r="BD38" s="16">
        <f>окт!BD38+нояб!BD38+декаб!BD38</f>
        <v>0</v>
      </c>
      <c r="BE38" s="16">
        <f>окт!BE38+нояб!BE38+декаб!BE38</f>
        <v>0</v>
      </c>
      <c r="BF38" s="27">
        <f t="shared" si="0"/>
        <v>0</v>
      </c>
      <c r="BG38" s="13"/>
      <c r="BH38" s="17"/>
      <c r="BI38" s="16"/>
      <c r="BJ38" s="71" t="s">
        <v>66</v>
      </c>
    </row>
    <row r="39" spans="1:82">
      <c r="A39" s="13">
        <v>33</v>
      </c>
      <c r="B39" s="14" t="s">
        <v>45</v>
      </c>
      <c r="C39" s="16">
        <f>окт!C39+нояб!C39+декаб!C39</f>
        <v>0</v>
      </c>
      <c r="D39" s="16">
        <f>окт!D39+нояб!D39+декаб!D39</f>
        <v>0</v>
      </c>
      <c r="E39" s="16">
        <f>окт!E39+нояб!E39+декаб!E39</f>
        <v>0</v>
      </c>
      <c r="F39" s="16">
        <f>окт!F39+нояб!F39+декаб!F39</f>
        <v>0</v>
      </c>
      <c r="G39" s="16">
        <f>окт!G39+нояб!G39+декаб!G39</f>
        <v>0</v>
      </c>
      <c r="H39" s="16">
        <f>окт!H39+нояб!H39+декаб!H39</f>
        <v>0</v>
      </c>
      <c r="I39" s="16">
        <f>окт!I39+нояб!I39+декаб!I39</f>
        <v>0</v>
      </c>
      <c r="J39" s="16">
        <f>окт!J39+нояб!J39+декаб!J39</f>
        <v>0</v>
      </c>
      <c r="K39" s="16">
        <f>окт!K39+нояб!K39+декаб!K39</f>
        <v>0</v>
      </c>
      <c r="L39" s="16">
        <f>окт!L39+нояб!L39+декаб!L39</f>
        <v>0</v>
      </c>
      <c r="M39" s="16">
        <f>окт!M39+нояб!M39+декаб!M39</f>
        <v>0</v>
      </c>
      <c r="N39" s="16">
        <f>окт!N39+нояб!N39+декаб!N39</f>
        <v>0</v>
      </c>
      <c r="O39" s="16">
        <f>окт!O39+нояб!O39+декаб!O39</f>
        <v>0</v>
      </c>
      <c r="P39" s="16">
        <f>окт!P39+нояб!P39+декаб!P39</f>
        <v>0</v>
      </c>
      <c r="Q39" s="16">
        <f>окт!Q39+нояб!Q39+декаб!Q39</f>
        <v>0</v>
      </c>
      <c r="R39" s="16">
        <f>окт!R39+нояб!R39+декаб!R39</f>
        <v>0</v>
      </c>
      <c r="S39" s="16">
        <f>окт!S39+нояб!S39+декаб!S39</f>
        <v>0</v>
      </c>
      <c r="T39" s="16">
        <f>окт!T39+нояб!T39+декаб!T39</f>
        <v>0</v>
      </c>
      <c r="U39" s="16">
        <f>окт!U39+нояб!U39+декаб!U39</f>
        <v>0</v>
      </c>
      <c r="V39" s="16">
        <f>окт!V39+нояб!V39+декаб!V39</f>
        <v>0</v>
      </c>
      <c r="W39" s="16">
        <f>окт!W39+нояб!W39+декаб!W39</f>
        <v>0</v>
      </c>
      <c r="X39" s="16">
        <f>окт!X39+нояб!X39+декаб!X39</f>
        <v>0</v>
      </c>
      <c r="Y39" s="16">
        <f>окт!Y39+нояб!Y39+декаб!Y39</f>
        <v>0</v>
      </c>
      <c r="Z39" s="16">
        <f>окт!Z39+нояб!Z39+декаб!Z39</f>
        <v>0</v>
      </c>
      <c r="AA39" s="16">
        <f>окт!AA39+нояб!AA39+декаб!AA39</f>
        <v>0</v>
      </c>
      <c r="AB39" s="16">
        <f>окт!AB39+нояб!AB39+декаб!AB39</f>
        <v>0</v>
      </c>
      <c r="AC39" s="16">
        <f>окт!AC39+нояб!AC39+декаб!AC39</f>
        <v>0</v>
      </c>
      <c r="AD39" s="16">
        <f>окт!AD39+нояб!AD39+декаб!AD39</f>
        <v>0</v>
      </c>
      <c r="AE39" s="16">
        <f>окт!AE39+нояб!AE39+декаб!AE39</f>
        <v>0</v>
      </c>
      <c r="AF39" s="16">
        <f>окт!AF39+нояб!AF39+декаб!AF39</f>
        <v>0</v>
      </c>
      <c r="AG39" s="16">
        <f>окт!AG39+нояб!AG39+декаб!AG39</f>
        <v>0</v>
      </c>
      <c r="AH39" s="16">
        <f>окт!AH39+нояб!AH39+декаб!AH39</f>
        <v>0</v>
      </c>
      <c r="AI39" s="16">
        <f>окт!AI39+нояб!AI39+декаб!AI39</f>
        <v>0</v>
      </c>
      <c r="AJ39" s="16">
        <f>окт!AJ39+нояб!AJ39+декаб!AJ39</f>
        <v>0</v>
      </c>
      <c r="AK39" s="16">
        <f>окт!AK39+нояб!AK39+декаб!AK39</f>
        <v>0</v>
      </c>
      <c r="AL39" s="16">
        <f>окт!AL39+нояб!AL39+декаб!AL39</f>
        <v>0</v>
      </c>
      <c r="AM39" s="16">
        <f>окт!AM39+нояб!AM39+декаб!AM39</f>
        <v>0</v>
      </c>
      <c r="AN39" s="16">
        <f>окт!AN39+нояб!AN39+декаб!AN39</f>
        <v>0</v>
      </c>
      <c r="AO39" s="16">
        <f>окт!AO39+нояб!AO39+декаб!AO39</f>
        <v>0</v>
      </c>
      <c r="AP39" s="16">
        <f>окт!AP39+нояб!AP39+декаб!AP39</f>
        <v>0</v>
      </c>
      <c r="AQ39" s="16">
        <f>окт!AQ39+нояб!AQ39+декаб!AQ39</f>
        <v>0</v>
      </c>
      <c r="AR39" s="16">
        <f>окт!AR39+нояб!AR39+декаб!AR39</f>
        <v>0</v>
      </c>
      <c r="AS39" s="16">
        <f>окт!AS39+нояб!AS39+декаб!AS39</f>
        <v>0</v>
      </c>
      <c r="AT39" s="16">
        <f>окт!AT39+нояб!AT39+декаб!AT39</f>
        <v>0</v>
      </c>
      <c r="AU39" s="16">
        <f>окт!AU39+нояб!AU39+декаб!AU39</f>
        <v>0</v>
      </c>
      <c r="AV39" s="16">
        <f>окт!AV39+нояб!AV39+декаб!AV39</f>
        <v>0</v>
      </c>
      <c r="AW39" s="16">
        <f>окт!AW39+нояб!AW39+декаб!AW39</f>
        <v>0</v>
      </c>
      <c r="AX39" s="16">
        <f>окт!AX39+нояб!AX39+декаб!AX39</f>
        <v>0</v>
      </c>
      <c r="AY39" s="16">
        <f>окт!AY39+нояб!AY39+декаб!AY39</f>
        <v>0</v>
      </c>
      <c r="AZ39" s="16">
        <f>окт!AZ39+нояб!AZ39+декаб!AZ39</f>
        <v>0</v>
      </c>
      <c r="BA39" s="16">
        <f>окт!BA39+нояб!BA39+декаб!BA39</f>
        <v>0</v>
      </c>
      <c r="BB39" s="16">
        <f>окт!BB39+нояб!BB39+декаб!BB39</f>
        <v>0</v>
      </c>
      <c r="BC39" s="16">
        <f>окт!BC39+нояб!BC39+декаб!BC39</f>
        <v>0</v>
      </c>
      <c r="BD39" s="16">
        <f>окт!BD39+нояб!BD39+декаб!BD39</f>
        <v>0</v>
      </c>
      <c r="BE39" s="16">
        <f>окт!BE39+нояб!BE39+декаб!BE39</f>
        <v>0</v>
      </c>
      <c r="BF39" s="27">
        <f t="shared" si="0"/>
        <v>0</v>
      </c>
      <c r="BG39" s="13"/>
      <c r="BH39" s="17"/>
      <c r="BI39" s="16"/>
      <c r="BJ39" s="71">
        <v>6</v>
      </c>
    </row>
    <row r="40" spans="1:82">
      <c r="A40" s="13">
        <v>34</v>
      </c>
      <c r="B40" s="14" t="s">
        <v>159</v>
      </c>
      <c r="C40" s="16">
        <f>окт!C40+нояб!C40+декаб!C40</f>
        <v>0</v>
      </c>
      <c r="D40" s="16">
        <f>окт!D40+нояб!D40+декаб!D40</f>
        <v>0</v>
      </c>
      <c r="E40" s="16">
        <f>окт!E40+нояб!E40+декаб!E40</f>
        <v>0</v>
      </c>
      <c r="F40" s="16">
        <f>окт!F40+нояб!F40+декаб!F40</f>
        <v>0</v>
      </c>
      <c r="G40" s="16">
        <f>окт!G40+нояб!G40+декаб!G40</f>
        <v>0</v>
      </c>
      <c r="H40" s="16">
        <f>окт!H40+нояб!H40+декаб!H40</f>
        <v>0</v>
      </c>
      <c r="I40" s="16">
        <f>окт!I40+нояб!I40+декаб!I40</f>
        <v>0</v>
      </c>
      <c r="J40" s="16">
        <f>окт!J40+нояб!J40+декаб!J40</f>
        <v>0</v>
      </c>
      <c r="K40" s="16">
        <f>окт!K40+нояб!K40+декаб!K40</f>
        <v>0</v>
      </c>
      <c r="L40" s="16">
        <f>окт!L40+нояб!L40+декаб!L40</f>
        <v>0</v>
      </c>
      <c r="M40" s="16">
        <f>окт!M40+нояб!M40+декаб!M40</f>
        <v>0</v>
      </c>
      <c r="N40" s="16">
        <f>окт!N40+нояб!N40+декаб!N40</f>
        <v>0</v>
      </c>
      <c r="O40" s="16">
        <f>окт!O40+нояб!O40+декаб!O40</f>
        <v>0</v>
      </c>
      <c r="P40" s="16">
        <f>окт!P40+нояб!P40+декаб!P40</f>
        <v>0</v>
      </c>
      <c r="Q40" s="16">
        <f>окт!Q40+нояб!Q40+декаб!Q40</f>
        <v>0</v>
      </c>
      <c r="R40" s="16">
        <f>окт!R40+нояб!R40+декаб!R40</f>
        <v>0</v>
      </c>
      <c r="S40" s="16">
        <f>окт!S40+нояб!S40+декаб!S40</f>
        <v>0</v>
      </c>
      <c r="T40" s="16">
        <f>окт!T40+нояб!T40+декаб!T40</f>
        <v>0</v>
      </c>
      <c r="U40" s="16">
        <f>окт!U40+нояб!U40+декаб!U40</f>
        <v>0</v>
      </c>
      <c r="V40" s="16">
        <f>окт!V40+нояб!V40+декаб!V40</f>
        <v>0</v>
      </c>
      <c r="W40" s="16">
        <f>окт!W40+нояб!W40+декаб!W40</f>
        <v>0</v>
      </c>
      <c r="X40" s="16">
        <f>окт!X40+нояб!X40+декаб!X40</f>
        <v>0</v>
      </c>
      <c r="Y40" s="16">
        <f>окт!Y40+нояб!Y40+декаб!Y40</f>
        <v>0</v>
      </c>
      <c r="Z40" s="16">
        <f>окт!Z40+нояб!Z40+декаб!Z40</f>
        <v>0</v>
      </c>
      <c r="AA40" s="16">
        <f>окт!AA40+нояб!AA40+декаб!AA40</f>
        <v>0</v>
      </c>
      <c r="AB40" s="16">
        <f>окт!AB40+нояб!AB40+декаб!AB40</f>
        <v>0</v>
      </c>
      <c r="AC40" s="16">
        <f>окт!AC40+нояб!AC40+декаб!AC40</f>
        <v>0</v>
      </c>
      <c r="AD40" s="16">
        <f>окт!AD40+нояб!AD40+декаб!AD40</f>
        <v>0</v>
      </c>
      <c r="AE40" s="16">
        <f>окт!AE40+нояб!AE40+декаб!AE40</f>
        <v>0</v>
      </c>
      <c r="AF40" s="16">
        <f>окт!AF40+нояб!AF40+декаб!AF40</f>
        <v>0</v>
      </c>
      <c r="AG40" s="16">
        <f>окт!AG40+нояб!AG40+декаб!AG40</f>
        <v>0</v>
      </c>
      <c r="AH40" s="16">
        <f>окт!AH40+нояб!AH40+декаб!AH40</f>
        <v>0</v>
      </c>
      <c r="AI40" s="16">
        <f>окт!AI40+нояб!AI40+декаб!AI40</f>
        <v>0</v>
      </c>
      <c r="AJ40" s="16">
        <f>окт!AJ40+нояб!AJ40+декаб!AJ40</f>
        <v>0</v>
      </c>
      <c r="AK40" s="16">
        <f>окт!AK40+нояб!AK40+декаб!AK40</f>
        <v>0</v>
      </c>
      <c r="AL40" s="16">
        <f>окт!AL40+нояб!AL40+декаб!AL40</f>
        <v>0</v>
      </c>
      <c r="AM40" s="16">
        <f>окт!AM40+нояб!AM40+декаб!AM40</f>
        <v>0</v>
      </c>
      <c r="AN40" s="16">
        <f>окт!AN40+нояб!AN40+декаб!AN40</f>
        <v>0</v>
      </c>
      <c r="AO40" s="16">
        <f>окт!AO40+нояб!AO40+декаб!AO40</f>
        <v>0</v>
      </c>
      <c r="AP40" s="16">
        <f>окт!AP40+нояб!AP40+декаб!AP40</f>
        <v>0</v>
      </c>
      <c r="AQ40" s="16">
        <f>окт!AQ40+нояб!AQ40+декаб!AQ40</f>
        <v>0</v>
      </c>
      <c r="AR40" s="16">
        <f>окт!AR40+нояб!AR40+декаб!AR40</f>
        <v>0</v>
      </c>
      <c r="AS40" s="16">
        <f>окт!AS40+нояб!AS40+декаб!AS40</f>
        <v>0</v>
      </c>
      <c r="AT40" s="16">
        <f>окт!AT40+нояб!AT40+декаб!AT40</f>
        <v>0</v>
      </c>
      <c r="AU40" s="16">
        <f>окт!AU40+нояб!AU40+декаб!AU40</f>
        <v>0</v>
      </c>
      <c r="AV40" s="16">
        <f>окт!AV40+нояб!AV40+декаб!AV40</f>
        <v>0</v>
      </c>
      <c r="AW40" s="16">
        <f>окт!AW40+нояб!AW40+декаб!AW40</f>
        <v>0</v>
      </c>
      <c r="AX40" s="16">
        <f>окт!AX40+нояб!AX40+декаб!AX40</f>
        <v>0</v>
      </c>
      <c r="AY40" s="16">
        <f>окт!AY40+нояб!AY40+декаб!AY40</f>
        <v>0</v>
      </c>
      <c r="AZ40" s="16">
        <f>окт!AZ40+нояб!AZ40+декаб!AZ40</f>
        <v>0</v>
      </c>
      <c r="BA40" s="16">
        <f>окт!BA40+нояб!BA40+декаб!BA40</f>
        <v>0</v>
      </c>
      <c r="BB40" s="16">
        <f>окт!BB40+нояб!BB40+декаб!BB40</f>
        <v>0</v>
      </c>
      <c r="BC40" s="16">
        <f>окт!BC40+нояб!BC40+декаб!BC40</f>
        <v>0</v>
      </c>
      <c r="BD40" s="16">
        <f>окт!BD40+нояб!BD40+декаб!BD40</f>
        <v>0</v>
      </c>
      <c r="BE40" s="16">
        <f>окт!BE40+нояб!BE40+декаб!BE40</f>
        <v>0</v>
      </c>
      <c r="BF40" s="27">
        <f t="shared" si="0"/>
        <v>0</v>
      </c>
      <c r="BG40" s="13"/>
      <c r="BH40" s="17"/>
      <c r="BI40" s="16"/>
      <c r="BJ40" s="71" t="s">
        <v>70</v>
      </c>
    </row>
    <row r="41" spans="1:82">
      <c r="A41" s="13">
        <v>35</v>
      </c>
      <c r="B41" s="14" t="s">
        <v>46</v>
      </c>
      <c r="C41" s="16">
        <f>окт!C41+нояб!C41+декаб!C41</f>
        <v>0</v>
      </c>
      <c r="D41" s="16">
        <f>окт!D41+нояб!D41+декаб!D41</f>
        <v>0</v>
      </c>
      <c r="E41" s="16">
        <f>окт!E41+нояб!E41+декаб!E41</f>
        <v>0</v>
      </c>
      <c r="F41" s="16">
        <f>окт!F41+нояб!F41+декаб!F41</f>
        <v>0</v>
      </c>
      <c r="G41" s="16">
        <f>окт!G41+нояб!G41+декаб!G41</f>
        <v>0</v>
      </c>
      <c r="H41" s="16">
        <f>окт!H41+нояб!H41+декаб!H41</f>
        <v>0</v>
      </c>
      <c r="I41" s="16">
        <f>окт!I41+нояб!I41+декаб!I41</f>
        <v>0</v>
      </c>
      <c r="J41" s="16">
        <f>окт!J41+нояб!J41+декаб!J41</f>
        <v>0</v>
      </c>
      <c r="K41" s="16">
        <f>окт!K41+нояб!K41+декаб!K41</f>
        <v>0</v>
      </c>
      <c r="L41" s="16">
        <f>окт!L41+нояб!L41+декаб!L41</f>
        <v>0</v>
      </c>
      <c r="M41" s="16">
        <f>окт!M41+нояб!M41+декаб!M41</f>
        <v>0</v>
      </c>
      <c r="N41" s="16">
        <f>окт!N41+нояб!N41+декаб!N41</f>
        <v>0</v>
      </c>
      <c r="O41" s="16">
        <f>окт!O41+нояб!O41+декаб!O41</f>
        <v>0</v>
      </c>
      <c r="P41" s="16">
        <f>окт!P41+нояб!P41+декаб!P41</f>
        <v>0</v>
      </c>
      <c r="Q41" s="16">
        <f>окт!Q41+нояб!Q41+декаб!Q41</f>
        <v>0</v>
      </c>
      <c r="R41" s="16">
        <f>окт!R41+нояб!R41+декаб!R41</f>
        <v>0</v>
      </c>
      <c r="S41" s="16">
        <f>окт!S41+нояб!S41+декаб!S41</f>
        <v>0</v>
      </c>
      <c r="T41" s="16">
        <f>окт!T41+нояб!T41+декаб!T41</f>
        <v>0</v>
      </c>
      <c r="U41" s="16">
        <f>окт!U41+нояб!U41+декаб!U41</f>
        <v>0</v>
      </c>
      <c r="V41" s="16">
        <f>окт!V41+нояб!V41+декаб!V41</f>
        <v>0</v>
      </c>
      <c r="W41" s="16">
        <f>окт!W41+нояб!W41+декаб!W41</f>
        <v>0</v>
      </c>
      <c r="X41" s="16">
        <f>окт!X41+нояб!X41+декаб!X41</f>
        <v>0</v>
      </c>
      <c r="Y41" s="16">
        <f>окт!Y41+нояб!Y41+декаб!Y41</f>
        <v>0</v>
      </c>
      <c r="Z41" s="16">
        <f>окт!Z41+нояб!Z41+декаб!Z41</f>
        <v>0</v>
      </c>
      <c r="AA41" s="16">
        <f>окт!AA41+нояб!AA41+декаб!AA41</f>
        <v>0</v>
      </c>
      <c r="AB41" s="16">
        <f>окт!AB41+нояб!AB41+декаб!AB41</f>
        <v>0</v>
      </c>
      <c r="AC41" s="16">
        <f>окт!AC41+нояб!AC41+декаб!AC41</f>
        <v>0</v>
      </c>
      <c r="AD41" s="16">
        <f>окт!AD41+нояб!AD41+декаб!AD41</f>
        <v>0</v>
      </c>
      <c r="AE41" s="16">
        <f>окт!AE41+нояб!AE41+декаб!AE41</f>
        <v>0</v>
      </c>
      <c r="AF41" s="16">
        <f>окт!AF41+нояб!AF41+декаб!AF41</f>
        <v>0</v>
      </c>
      <c r="AG41" s="16">
        <f>окт!AG41+нояб!AG41+декаб!AG41</f>
        <v>0</v>
      </c>
      <c r="AH41" s="16">
        <f>окт!AH41+нояб!AH41+декаб!AH41</f>
        <v>0</v>
      </c>
      <c r="AI41" s="16">
        <f>окт!AI41+нояб!AI41+декаб!AI41</f>
        <v>0</v>
      </c>
      <c r="AJ41" s="16">
        <f>окт!AJ41+нояб!AJ41+декаб!AJ41</f>
        <v>0</v>
      </c>
      <c r="AK41" s="16">
        <f>окт!AK41+нояб!AK41+декаб!AK41</f>
        <v>0</v>
      </c>
      <c r="AL41" s="16">
        <f>окт!AL41+нояб!AL41+декаб!AL41</f>
        <v>0</v>
      </c>
      <c r="AM41" s="16">
        <f>окт!AM41+нояб!AM41+декаб!AM41</f>
        <v>0</v>
      </c>
      <c r="AN41" s="16">
        <f>окт!AN41+нояб!AN41+декаб!AN41</f>
        <v>0</v>
      </c>
      <c r="AO41" s="16">
        <f>окт!AO41+нояб!AO41+декаб!AO41</f>
        <v>0</v>
      </c>
      <c r="AP41" s="16">
        <f>окт!AP41+нояб!AP41+декаб!AP41</f>
        <v>0</v>
      </c>
      <c r="AQ41" s="16">
        <f>окт!AQ41+нояб!AQ41+декаб!AQ41</f>
        <v>0</v>
      </c>
      <c r="AR41" s="16">
        <f>окт!AR41+нояб!AR41+декаб!AR41</f>
        <v>0</v>
      </c>
      <c r="AS41" s="16">
        <f>окт!AS41+нояб!AS41+декаб!AS41</f>
        <v>0</v>
      </c>
      <c r="AT41" s="16">
        <f>окт!AT41+нояб!AT41+декаб!AT41</f>
        <v>0</v>
      </c>
      <c r="AU41" s="16">
        <f>окт!AU41+нояб!AU41+декаб!AU41</f>
        <v>0</v>
      </c>
      <c r="AV41" s="16">
        <f>окт!AV41+нояб!AV41+декаб!AV41</f>
        <v>0</v>
      </c>
      <c r="AW41" s="16">
        <f>окт!AW41+нояб!AW41+декаб!AW41</f>
        <v>0</v>
      </c>
      <c r="AX41" s="16">
        <f>окт!AX41+нояб!AX41+декаб!AX41</f>
        <v>0</v>
      </c>
      <c r="AY41" s="16">
        <f>окт!AY41+нояб!AY41+декаб!AY41</f>
        <v>0</v>
      </c>
      <c r="AZ41" s="16">
        <f>окт!AZ41+нояб!AZ41+декаб!AZ41</f>
        <v>0</v>
      </c>
      <c r="BA41" s="16">
        <f>окт!BA41+нояб!BA41+декаб!BA41</f>
        <v>0</v>
      </c>
      <c r="BB41" s="16">
        <f>окт!BB41+нояб!BB41+декаб!BB41</f>
        <v>0</v>
      </c>
      <c r="BC41" s="16">
        <f>окт!BC41+нояб!BC41+декаб!BC41</f>
        <v>0</v>
      </c>
      <c r="BD41" s="16">
        <f>окт!BD41+нояб!BD41+декаб!BD41</f>
        <v>0</v>
      </c>
      <c r="BE41" s="16">
        <f>окт!BE41+нояб!BE41+декаб!BE41</f>
        <v>0</v>
      </c>
      <c r="BF41" s="27">
        <f t="shared" si="0"/>
        <v>0</v>
      </c>
      <c r="BG41" s="13"/>
      <c r="BH41" s="17"/>
      <c r="BI41" s="16"/>
      <c r="BJ41" s="71">
        <v>7</v>
      </c>
    </row>
    <row r="42" spans="1:82">
      <c r="A42" s="13">
        <v>36</v>
      </c>
      <c r="B42" s="14" t="s">
        <v>47</v>
      </c>
      <c r="C42" s="16">
        <f>окт!C42+нояб!C42+декаб!C42</f>
        <v>0</v>
      </c>
      <c r="D42" s="16">
        <f>окт!D42+нояб!D42+декаб!D42</f>
        <v>0</v>
      </c>
      <c r="E42" s="16">
        <f>окт!E42+нояб!E42+декаб!E42</f>
        <v>0</v>
      </c>
      <c r="F42" s="16">
        <f>окт!F42+нояб!F42+декаб!F42</f>
        <v>0</v>
      </c>
      <c r="G42" s="16">
        <f>окт!G42+нояб!G42+декаб!G42</f>
        <v>0</v>
      </c>
      <c r="H42" s="16">
        <f>окт!H42+нояб!H42+декаб!H42</f>
        <v>0</v>
      </c>
      <c r="I42" s="16">
        <f>окт!I42+нояб!I42+декаб!I42</f>
        <v>0</v>
      </c>
      <c r="J42" s="16">
        <f>окт!J42+нояб!J42+декаб!J42</f>
        <v>0</v>
      </c>
      <c r="K42" s="16">
        <f>окт!K42+нояб!K42+декаб!K42</f>
        <v>0</v>
      </c>
      <c r="L42" s="16">
        <f>окт!L42+нояб!L42+декаб!L42</f>
        <v>0</v>
      </c>
      <c r="M42" s="16">
        <f>окт!M42+нояб!M42+декаб!M42</f>
        <v>0</v>
      </c>
      <c r="N42" s="16">
        <f>окт!N42+нояб!N42+декаб!N42</f>
        <v>0</v>
      </c>
      <c r="O42" s="16">
        <f>окт!O42+нояб!O42+декаб!O42</f>
        <v>0</v>
      </c>
      <c r="P42" s="16">
        <f>окт!P42+нояб!P42+декаб!P42</f>
        <v>0</v>
      </c>
      <c r="Q42" s="16">
        <f>окт!Q42+нояб!Q42+декаб!Q42</f>
        <v>0</v>
      </c>
      <c r="R42" s="16">
        <f>окт!R42+нояб!R42+декаб!R42</f>
        <v>0</v>
      </c>
      <c r="S42" s="16">
        <f>окт!S42+нояб!S42+декаб!S42</f>
        <v>0</v>
      </c>
      <c r="T42" s="16">
        <f>окт!T42+нояб!T42+декаб!T42</f>
        <v>0</v>
      </c>
      <c r="U42" s="16">
        <f>окт!U42+нояб!U42+декаб!U42</f>
        <v>0</v>
      </c>
      <c r="V42" s="16">
        <f>окт!V42+нояб!V42+декаб!V42</f>
        <v>0</v>
      </c>
      <c r="W42" s="16">
        <f>окт!W42+нояб!W42+декаб!W42</f>
        <v>0</v>
      </c>
      <c r="X42" s="16">
        <f>окт!X42+нояб!X42+декаб!X42</f>
        <v>0</v>
      </c>
      <c r="Y42" s="16">
        <f>окт!Y42+нояб!Y42+декаб!Y42</f>
        <v>0</v>
      </c>
      <c r="Z42" s="16">
        <f>окт!Z42+нояб!Z42+декаб!Z42</f>
        <v>0</v>
      </c>
      <c r="AA42" s="16">
        <f>окт!AA42+нояб!AA42+декаб!AA42</f>
        <v>0</v>
      </c>
      <c r="AB42" s="16">
        <f>окт!AB42+нояб!AB42+декаб!AB42</f>
        <v>0</v>
      </c>
      <c r="AC42" s="16">
        <f>окт!AC42+нояб!AC42+декаб!AC42</f>
        <v>0</v>
      </c>
      <c r="AD42" s="16">
        <f>окт!AD42+нояб!AD42+декаб!AD42</f>
        <v>0</v>
      </c>
      <c r="AE42" s="16">
        <f>окт!AE42+нояб!AE42+декаб!AE42</f>
        <v>0</v>
      </c>
      <c r="AF42" s="16">
        <f>окт!AF42+нояб!AF42+декаб!AF42</f>
        <v>0</v>
      </c>
      <c r="AG42" s="16">
        <f>окт!AG42+нояб!AG42+декаб!AG42</f>
        <v>0</v>
      </c>
      <c r="AH42" s="16">
        <f>окт!AH42+нояб!AH42+декаб!AH42</f>
        <v>0</v>
      </c>
      <c r="AI42" s="16">
        <f>окт!AI42+нояб!AI42+декаб!AI42</f>
        <v>0</v>
      </c>
      <c r="AJ42" s="16">
        <f>окт!AJ42+нояб!AJ42+декаб!AJ42</f>
        <v>0</v>
      </c>
      <c r="AK42" s="16">
        <f>окт!AK42+нояб!AK42+декаб!AK42</f>
        <v>0</v>
      </c>
      <c r="AL42" s="16">
        <f>окт!AL42+нояб!AL42+декаб!AL42</f>
        <v>0</v>
      </c>
      <c r="AM42" s="16">
        <f>окт!AM42+нояб!AM42+декаб!AM42</f>
        <v>0</v>
      </c>
      <c r="AN42" s="16">
        <f>окт!AN42+нояб!AN42+декаб!AN42</f>
        <v>0</v>
      </c>
      <c r="AO42" s="16">
        <f>окт!AO42+нояб!AO42+декаб!AO42</f>
        <v>0</v>
      </c>
      <c r="AP42" s="16">
        <f>окт!AP42+нояб!AP42+декаб!AP42</f>
        <v>0</v>
      </c>
      <c r="AQ42" s="16">
        <f>окт!AQ42+нояб!AQ42+декаб!AQ42</f>
        <v>0</v>
      </c>
      <c r="AR42" s="16">
        <f>окт!AR42+нояб!AR42+декаб!AR42</f>
        <v>0</v>
      </c>
      <c r="AS42" s="16">
        <f>окт!AS42+нояб!AS42+декаб!AS42</f>
        <v>0</v>
      </c>
      <c r="AT42" s="16">
        <f>окт!AT42+нояб!AT42+декаб!AT42</f>
        <v>0</v>
      </c>
      <c r="AU42" s="16">
        <f>окт!AU42+нояб!AU42+декаб!AU42</f>
        <v>0</v>
      </c>
      <c r="AV42" s="16">
        <f>окт!AV42+нояб!AV42+декаб!AV42</f>
        <v>0</v>
      </c>
      <c r="AW42" s="16">
        <f>окт!AW42+нояб!AW42+декаб!AW42</f>
        <v>0</v>
      </c>
      <c r="AX42" s="16">
        <f>окт!AX42+нояб!AX42+декаб!AX42</f>
        <v>0</v>
      </c>
      <c r="AY42" s="16">
        <f>окт!AY42+нояб!AY42+декаб!AY42</f>
        <v>0</v>
      </c>
      <c r="AZ42" s="16">
        <f>окт!AZ42+нояб!AZ42+декаб!AZ42</f>
        <v>0</v>
      </c>
      <c r="BA42" s="16">
        <f>окт!BA42+нояб!BA42+декаб!BA42</f>
        <v>0</v>
      </c>
      <c r="BB42" s="16">
        <f>окт!BB42+нояб!BB42+декаб!BB42</f>
        <v>0</v>
      </c>
      <c r="BC42" s="16">
        <f>окт!BC42+нояб!BC42+декаб!BC42</f>
        <v>0</v>
      </c>
      <c r="BD42" s="16">
        <f>окт!BD42+нояб!BD42+декаб!BD42</f>
        <v>0</v>
      </c>
      <c r="BE42" s="16">
        <f>окт!BE42+нояб!BE42+декаб!BE42</f>
        <v>0</v>
      </c>
      <c r="BF42" s="27">
        <f t="shared" si="0"/>
        <v>0</v>
      </c>
      <c r="BG42" s="13"/>
      <c r="BH42" s="17"/>
      <c r="BI42" s="16"/>
      <c r="BJ42" s="71">
        <v>8</v>
      </c>
    </row>
    <row r="43" spans="1:82">
      <c r="A43" s="13">
        <v>37</v>
      </c>
      <c r="B43" s="14" t="s">
        <v>160</v>
      </c>
      <c r="C43" s="16">
        <f>окт!C43+нояб!C43+декаб!C43</f>
        <v>0</v>
      </c>
      <c r="D43" s="16">
        <f>окт!D43+нояб!D43+декаб!D43</f>
        <v>0</v>
      </c>
      <c r="E43" s="16">
        <f>окт!E43+нояб!E43+декаб!E43</f>
        <v>0</v>
      </c>
      <c r="F43" s="16">
        <f>окт!F43+нояб!F43+декаб!F43</f>
        <v>0</v>
      </c>
      <c r="G43" s="16">
        <f>окт!G43+нояб!G43+декаб!G43</f>
        <v>0</v>
      </c>
      <c r="H43" s="16">
        <f>окт!H43+нояб!H43+декаб!H43</f>
        <v>0</v>
      </c>
      <c r="I43" s="16">
        <f>окт!I43+нояб!I43+декаб!I43</f>
        <v>0</v>
      </c>
      <c r="J43" s="16">
        <f>окт!J43+нояб!J43+декаб!J43</f>
        <v>0</v>
      </c>
      <c r="K43" s="16">
        <f>окт!K43+нояб!K43+декаб!K43</f>
        <v>0</v>
      </c>
      <c r="L43" s="16">
        <f>окт!L43+нояб!L43+декаб!L43</f>
        <v>0</v>
      </c>
      <c r="M43" s="16">
        <f>окт!M43+нояб!M43+декаб!M43</f>
        <v>0</v>
      </c>
      <c r="N43" s="16">
        <f>окт!N43+нояб!N43+декаб!N43</f>
        <v>0</v>
      </c>
      <c r="O43" s="16">
        <f>окт!O43+нояб!O43+декаб!O43</f>
        <v>0</v>
      </c>
      <c r="P43" s="16">
        <f>окт!P43+нояб!P43+декаб!P43</f>
        <v>0</v>
      </c>
      <c r="Q43" s="16">
        <f>окт!Q43+нояб!Q43+декаб!Q43</f>
        <v>0</v>
      </c>
      <c r="R43" s="16">
        <f>окт!R43+нояб!R43+декаб!R43</f>
        <v>0</v>
      </c>
      <c r="S43" s="16">
        <f>окт!S43+нояб!S43+декаб!S43</f>
        <v>0</v>
      </c>
      <c r="T43" s="16">
        <f>окт!T43+нояб!T43+декаб!T43</f>
        <v>0</v>
      </c>
      <c r="U43" s="16">
        <f>окт!U43+нояб!U43+декаб!U43</f>
        <v>0</v>
      </c>
      <c r="V43" s="16">
        <f>окт!V43+нояб!V43+декаб!V43</f>
        <v>0</v>
      </c>
      <c r="W43" s="16">
        <f>окт!W43+нояб!W43+декаб!W43</f>
        <v>0</v>
      </c>
      <c r="X43" s="16">
        <f>окт!X43+нояб!X43+декаб!X43</f>
        <v>0</v>
      </c>
      <c r="Y43" s="16">
        <f>окт!Y43+нояб!Y43+декаб!Y43</f>
        <v>0</v>
      </c>
      <c r="Z43" s="16">
        <f>окт!Z43+нояб!Z43+декаб!Z43</f>
        <v>0</v>
      </c>
      <c r="AA43" s="16">
        <f>окт!AA43+нояб!AA43+декаб!AA43</f>
        <v>0</v>
      </c>
      <c r="AB43" s="16">
        <f>окт!AB43+нояб!AB43+декаб!AB43</f>
        <v>0</v>
      </c>
      <c r="AC43" s="16">
        <f>окт!AC43+нояб!AC43+декаб!AC43</f>
        <v>0</v>
      </c>
      <c r="AD43" s="16">
        <f>окт!AD43+нояб!AD43+декаб!AD43</f>
        <v>0</v>
      </c>
      <c r="AE43" s="16">
        <f>окт!AE43+нояб!AE43+декаб!AE43</f>
        <v>0</v>
      </c>
      <c r="AF43" s="16">
        <f>окт!AF43+нояб!AF43+декаб!AF43</f>
        <v>0</v>
      </c>
      <c r="AG43" s="16">
        <f>окт!AG43+нояб!AG43+декаб!AG43</f>
        <v>0</v>
      </c>
      <c r="AH43" s="16">
        <f>окт!AH43+нояб!AH43+декаб!AH43</f>
        <v>0</v>
      </c>
      <c r="AI43" s="16">
        <f>окт!AI43+нояб!AI43+декаб!AI43</f>
        <v>0</v>
      </c>
      <c r="AJ43" s="16">
        <f>окт!AJ43+нояб!AJ43+декаб!AJ43</f>
        <v>0</v>
      </c>
      <c r="AK43" s="16">
        <f>окт!AK43+нояб!AK43+декаб!AK43</f>
        <v>0</v>
      </c>
      <c r="AL43" s="16">
        <f>окт!AL43+нояб!AL43+декаб!AL43</f>
        <v>0</v>
      </c>
      <c r="AM43" s="16">
        <f>окт!AM43+нояб!AM43+декаб!AM43</f>
        <v>0</v>
      </c>
      <c r="AN43" s="16">
        <f>окт!AN43+нояб!AN43+декаб!AN43</f>
        <v>0</v>
      </c>
      <c r="AO43" s="16">
        <f>окт!AO43+нояб!AO43+декаб!AO43</f>
        <v>0</v>
      </c>
      <c r="AP43" s="16">
        <f>окт!AP43+нояб!AP43+декаб!AP43</f>
        <v>0</v>
      </c>
      <c r="AQ43" s="16">
        <f>окт!AQ43+нояб!AQ43+декаб!AQ43</f>
        <v>0</v>
      </c>
      <c r="AR43" s="16">
        <f>окт!AR43+нояб!AR43+декаб!AR43</f>
        <v>0</v>
      </c>
      <c r="AS43" s="16">
        <f>окт!AS43+нояб!AS43+декаб!AS43</f>
        <v>0</v>
      </c>
      <c r="AT43" s="16">
        <f>окт!AT43+нояб!AT43+декаб!AT43</f>
        <v>0</v>
      </c>
      <c r="AU43" s="16">
        <f>окт!AU43+нояб!AU43+декаб!AU43</f>
        <v>0</v>
      </c>
      <c r="AV43" s="16">
        <f>окт!AV43+нояб!AV43+декаб!AV43</f>
        <v>0</v>
      </c>
      <c r="AW43" s="16">
        <f>окт!AW43+нояб!AW43+декаб!AW43</f>
        <v>0</v>
      </c>
      <c r="AX43" s="16">
        <f>окт!AX43+нояб!AX43+декаб!AX43</f>
        <v>0</v>
      </c>
      <c r="AY43" s="16">
        <f>окт!AY43+нояб!AY43+декаб!AY43</f>
        <v>0</v>
      </c>
      <c r="AZ43" s="16">
        <f>окт!AZ43+нояб!AZ43+декаб!AZ43</f>
        <v>0</v>
      </c>
      <c r="BA43" s="16">
        <f>окт!BA43+нояб!BA43+декаб!BA43</f>
        <v>0</v>
      </c>
      <c r="BB43" s="16">
        <f>окт!BB43+нояб!BB43+декаб!BB43</f>
        <v>0</v>
      </c>
      <c r="BC43" s="16">
        <f>окт!BC43+нояб!BC43+декаб!BC43</f>
        <v>0</v>
      </c>
      <c r="BD43" s="16">
        <f>окт!BD43+нояб!BD43+декаб!BD43</f>
        <v>0</v>
      </c>
      <c r="BE43" s="16">
        <f>окт!BE43+нояб!BE43+декаб!BE43</f>
        <v>0</v>
      </c>
      <c r="BF43" s="27">
        <f t="shared" si="0"/>
        <v>0</v>
      </c>
      <c r="BG43" s="13"/>
      <c r="BH43" s="17"/>
      <c r="BI43" s="16"/>
      <c r="BJ43" s="71">
        <v>9</v>
      </c>
    </row>
    <row r="44" spans="1:82">
      <c r="A44" s="13">
        <v>38</v>
      </c>
      <c r="B44" s="14" t="s">
        <v>48</v>
      </c>
      <c r="C44" s="16">
        <f>окт!C44+нояб!C44+декаб!C44</f>
        <v>0</v>
      </c>
      <c r="D44" s="16">
        <f>окт!D44+нояб!D44+декаб!D44</f>
        <v>0</v>
      </c>
      <c r="E44" s="16">
        <f>окт!E44+нояб!E44+декаб!E44</f>
        <v>0</v>
      </c>
      <c r="F44" s="16">
        <f>окт!F44+нояб!F44+декаб!F44</f>
        <v>0</v>
      </c>
      <c r="G44" s="16">
        <f>окт!G44+нояб!G44+декаб!G44</f>
        <v>0</v>
      </c>
      <c r="H44" s="16">
        <f>окт!H44+нояб!H44+декаб!H44</f>
        <v>0</v>
      </c>
      <c r="I44" s="16">
        <f>окт!I44+нояб!I44+декаб!I44</f>
        <v>0</v>
      </c>
      <c r="J44" s="16">
        <f>окт!J44+нояб!J44+декаб!J44</f>
        <v>0</v>
      </c>
      <c r="K44" s="16">
        <f>окт!K44+нояб!K44+декаб!K44</f>
        <v>0</v>
      </c>
      <c r="L44" s="16">
        <f>окт!L44+нояб!L44+декаб!L44</f>
        <v>0</v>
      </c>
      <c r="M44" s="16">
        <f>окт!M44+нояб!M44+декаб!M44</f>
        <v>0</v>
      </c>
      <c r="N44" s="16">
        <f>окт!N44+нояб!N44+декаб!N44</f>
        <v>0</v>
      </c>
      <c r="O44" s="16">
        <f>окт!O44+нояб!O44+декаб!O44</f>
        <v>0</v>
      </c>
      <c r="P44" s="16">
        <f>окт!P44+нояб!P44+декаб!P44</f>
        <v>0</v>
      </c>
      <c r="Q44" s="16">
        <f>окт!Q44+нояб!Q44+декаб!Q44</f>
        <v>0</v>
      </c>
      <c r="R44" s="16">
        <f>окт!R44+нояб!R44+декаб!R44</f>
        <v>0</v>
      </c>
      <c r="S44" s="16">
        <f>окт!S44+нояб!S44+декаб!S44</f>
        <v>0</v>
      </c>
      <c r="T44" s="16">
        <f>окт!T44+нояб!T44+декаб!T44</f>
        <v>0</v>
      </c>
      <c r="U44" s="16">
        <f>окт!U44+нояб!U44+декаб!U44</f>
        <v>0</v>
      </c>
      <c r="V44" s="16">
        <f>окт!V44+нояб!V44+декаб!V44</f>
        <v>0</v>
      </c>
      <c r="W44" s="16">
        <f>окт!W44+нояб!W44+декаб!W44</f>
        <v>0</v>
      </c>
      <c r="X44" s="16">
        <f>окт!X44+нояб!X44+декаб!X44</f>
        <v>0</v>
      </c>
      <c r="Y44" s="16">
        <f>окт!Y44+нояб!Y44+декаб!Y44</f>
        <v>0</v>
      </c>
      <c r="Z44" s="16">
        <f>окт!Z44+нояб!Z44+декаб!Z44</f>
        <v>0</v>
      </c>
      <c r="AA44" s="16">
        <f>окт!AA44+нояб!AA44+декаб!AA44</f>
        <v>0</v>
      </c>
      <c r="AB44" s="16">
        <f>окт!AB44+нояб!AB44+декаб!AB44</f>
        <v>0</v>
      </c>
      <c r="AC44" s="16">
        <f>окт!AC44+нояб!AC44+декаб!AC44</f>
        <v>0</v>
      </c>
      <c r="AD44" s="16">
        <f>окт!AD44+нояб!AD44+декаб!AD44</f>
        <v>0</v>
      </c>
      <c r="AE44" s="16">
        <f>окт!AE44+нояб!AE44+декаб!AE44</f>
        <v>0</v>
      </c>
      <c r="AF44" s="16">
        <f>окт!AF44+нояб!AF44+декаб!AF44</f>
        <v>0</v>
      </c>
      <c r="AG44" s="16">
        <f>окт!AG44+нояб!AG44+декаб!AG44</f>
        <v>0</v>
      </c>
      <c r="AH44" s="16">
        <f>окт!AH44+нояб!AH44+декаб!AH44</f>
        <v>0</v>
      </c>
      <c r="AI44" s="16">
        <f>окт!AI44+нояб!AI44+декаб!AI44</f>
        <v>0</v>
      </c>
      <c r="AJ44" s="16">
        <f>окт!AJ44+нояб!AJ44+декаб!AJ44</f>
        <v>0</v>
      </c>
      <c r="AK44" s="16">
        <f>окт!AK44+нояб!AK44+декаб!AK44</f>
        <v>0</v>
      </c>
      <c r="AL44" s="16">
        <f>окт!AL44+нояб!AL44+декаб!AL44</f>
        <v>0</v>
      </c>
      <c r="AM44" s="16">
        <f>окт!AM44+нояб!AM44+декаб!AM44</f>
        <v>0</v>
      </c>
      <c r="AN44" s="16">
        <f>окт!AN44+нояб!AN44+декаб!AN44</f>
        <v>0</v>
      </c>
      <c r="AO44" s="16">
        <f>окт!AO44+нояб!AO44+декаб!AO44</f>
        <v>0</v>
      </c>
      <c r="AP44" s="16">
        <f>окт!AP44+нояб!AP44+декаб!AP44</f>
        <v>0</v>
      </c>
      <c r="AQ44" s="16">
        <f>окт!AQ44+нояб!AQ44+декаб!AQ44</f>
        <v>0</v>
      </c>
      <c r="AR44" s="16">
        <f>окт!AR44+нояб!AR44+декаб!AR44</f>
        <v>0</v>
      </c>
      <c r="AS44" s="16">
        <f>окт!AS44+нояб!AS44+декаб!AS44</f>
        <v>0</v>
      </c>
      <c r="AT44" s="16">
        <f>окт!AT44+нояб!AT44+декаб!AT44</f>
        <v>0</v>
      </c>
      <c r="AU44" s="16">
        <f>окт!AU44+нояб!AU44+декаб!AU44</f>
        <v>0</v>
      </c>
      <c r="AV44" s="16">
        <f>окт!AV44+нояб!AV44+декаб!AV44</f>
        <v>0</v>
      </c>
      <c r="AW44" s="16">
        <f>окт!AW44+нояб!AW44+декаб!AW44</f>
        <v>0</v>
      </c>
      <c r="AX44" s="16">
        <f>окт!AX44+нояб!AX44+декаб!AX44</f>
        <v>0</v>
      </c>
      <c r="AY44" s="16">
        <f>окт!AY44+нояб!AY44+декаб!AY44</f>
        <v>0</v>
      </c>
      <c r="AZ44" s="16">
        <f>окт!AZ44+нояб!AZ44+декаб!AZ44</f>
        <v>0</v>
      </c>
      <c r="BA44" s="16">
        <f>окт!BA44+нояб!BA44+декаб!BA44</f>
        <v>0</v>
      </c>
      <c r="BB44" s="16">
        <f>окт!BB44+нояб!BB44+декаб!BB44</f>
        <v>0</v>
      </c>
      <c r="BC44" s="16">
        <f>окт!BC44+нояб!BC44+декаб!BC44</f>
        <v>0</v>
      </c>
      <c r="BD44" s="16">
        <f>окт!BD44+нояб!BD44+декаб!BD44</f>
        <v>0</v>
      </c>
      <c r="BE44" s="16">
        <f>окт!BE44+нояб!BE44+декаб!BE44</f>
        <v>0</v>
      </c>
      <c r="BF44" s="27">
        <f t="shared" si="0"/>
        <v>0</v>
      </c>
      <c r="BG44" s="13"/>
      <c r="BH44" s="17"/>
      <c r="BI44" s="16"/>
      <c r="BJ44" s="114">
        <v>10</v>
      </c>
    </row>
    <row r="45" spans="1:82">
      <c r="A45" s="13">
        <v>39</v>
      </c>
      <c r="B45" s="14" t="s">
        <v>161</v>
      </c>
      <c r="C45" s="16">
        <f>окт!C45+нояб!C45+декаб!C45</f>
        <v>0</v>
      </c>
      <c r="D45" s="16">
        <f>окт!D45+нояб!D45+декаб!D45</f>
        <v>0</v>
      </c>
      <c r="E45" s="16">
        <f>окт!E45+нояб!E45+декаб!E45</f>
        <v>0</v>
      </c>
      <c r="F45" s="16">
        <f>окт!F45+нояб!F45+декаб!F45</f>
        <v>0</v>
      </c>
      <c r="G45" s="16">
        <f>окт!G45+нояб!G45+декаб!G45</f>
        <v>0</v>
      </c>
      <c r="H45" s="16">
        <f>окт!H45+нояб!H45+декаб!H45</f>
        <v>0</v>
      </c>
      <c r="I45" s="16">
        <f>окт!I45+нояб!I45+декаб!I45</f>
        <v>0</v>
      </c>
      <c r="J45" s="16">
        <f>окт!J45+нояб!J45+декаб!J45</f>
        <v>0</v>
      </c>
      <c r="K45" s="16">
        <f>окт!K45+нояб!K45+декаб!K45</f>
        <v>0</v>
      </c>
      <c r="L45" s="16">
        <f>окт!L45+нояб!L45+декаб!L45</f>
        <v>0</v>
      </c>
      <c r="M45" s="16">
        <f>окт!M45+нояб!M45+декаб!M45</f>
        <v>0</v>
      </c>
      <c r="N45" s="16">
        <f>окт!N45+нояб!N45+декаб!N45</f>
        <v>0</v>
      </c>
      <c r="O45" s="16">
        <f>окт!O45+нояб!O45+декаб!O45</f>
        <v>0</v>
      </c>
      <c r="P45" s="16">
        <f>окт!P45+нояб!P45+декаб!P45</f>
        <v>0</v>
      </c>
      <c r="Q45" s="16">
        <f>окт!Q45+нояб!Q45+декаб!Q45</f>
        <v>0</v>
      </c>
      <c r="R45" s="16">
        <f>окт!R45+нояб!R45+декаб!R45</f>
        <v>0</v>
      </c>
      <c r="S45" s="16">
        <f>окт!S45+нояб!S45+декаб!S45</f>
        <v>0</v>
      </c>
      <c r="T45" s="16">
        <f>окт!T45+нояб!T45+декаб!T45</f>
        <v>0</v>
      </c>
      <c r="U45" s="16">
        <f>окт!U45+нояб!U45+декаб!U45</f>
        <v>0</v>
      </c>
      <c r="V45" s="16">
        <f>окт!V45+нояб!V45+декаб!V45</f>
        <v>0</v>
      </c>
      <c r="W45" s="16">
        <f>окт!W45+нояб!W45+декаб!W45</f>
        <v>0</v>
      </c>
      <c r="X45" s="16">
        <f>окт!X45+нояб!X45+декаб!X45</f>
        <v>0</v>
      </c>
      <c r="Y45" s="16">
        <f>окт!Y45+нояб!Y45+декаб!Y45</f>
        <v>0</v>
      </c>
      <c r="Z45" s="16">
        <f>окт!Z45+нояб!Z45+декаб!Z45</f>
        <v>0</v>
      </c>
      <c r="AA45" s="16">
        <f>окт!AA45+нояб!AA45+декаб!AA45</f>
        <v>0</v>
      </c>
      <c r="AB45" s="16">
        <f>окт!AB45+нояб!AB45+декаб!AB45</f>
        <v>0</v>
      </c>
      <c r="AC45" s="16">
        <f>окт!AC45+нояб!AC45+декаб!AC45</f>
        <v>0</v>
      </c>
      <c r="AD45" s="16">
        <f>окт!AD45+нояб!AD45+декаб!AD45</f>
        <v>0</v>
      </c>
      <c r="AE45" s="16">
        <f>окт!AE45+нояб!AE45+декаб!AE45</f>
        <v>0</v>
      </c>
      <c r="AF45" s="16">
        <f>окт!AF45+нояб!AF45+декаб!AF45</f>
        <v>0</v>
      </c>
      <c r="AG45" s="16">
        <f>окт!AG45+нояб!AG45+декаб!AG45</f>
        <v>0</v>
      </c>
      <c r="AH45" s="16">
        <f>окт!AH45+нояб!AH45+декаб!AH45</f>
        <v>0</v>
      </c>
      <c r="AI45" s="16">
        <f>окт!AI45+нояб!AI45+декаб!AI45</f>
        <v>0</v>
      </c>
      <c r="AJ45" s="16">
        <f>окт!AJ45+нояб!AJ45+декаб!AJ45</f>
        <v>0</v>
      </c>
      <c r="AK45" s="16">
        <f>окт!AK45+нояб!AK45+декаб!AK45</f>
        <v>0</v>
      </c>
      <c r="AL45" s="16">
        <f>окт!AL45+нояб!AL45+декаб!AL45</f>
        <v>0</v>
      </c>
      <c r="AM45" s="16">
        <f>окт!AM45+нояб!AM45+декаб!AM45</f>
        <v>0</v>
      </c>
      <c r="AN45" s="16">
        <f>окт!AN45+нояб!AN45+декаб!AN45</f>
        <v>0</v>
      </c>
      <c r="AO45" s="16">
        <f>окт!AO45+нояб!AO45+декаб!AO45</f>
        <v>0</v>
      </c>
      <c r="AP45" s="16">
        <f>окт!AP45+нояб!AP45+декаб!AP45</f>
        <v>0</v>
      </c>
      <c r="AQ45" s="16">
        <f>окт!AQ45+нояб!AQ45+декаб!AQ45</f>
        <v>0</v>
      </c>
      <c r="AR45" s="16">
        <f>окт!AR45+нояб!AR45+декаб!AR45</f>
        <v>0</v>
      </c>
      <c r="AS45" s="16">
        <f>окт!AS45+нояб!AS45+декаб!AS45</f>
        <v>0</v>
      </c>
      <c r="AT45" s="16">
        <f>окт!AT45+нояб!AT45+декаб!AT45</f>
        <v>0</v>
      </c>
      <c r="AU45" s="16">
        <f>окт!AU45+нояб!AU45+декаб!AU45</f>
        <v>0</v>
      </c>
      <c r="AV45" s="16">
        <f>окт!AV45+нояб!AV45+декаб!AV45</f>
        <v>0</v>
      </c>
      <c r="AW45" s="16">
        <f>окт!AW45+нояб!AW45+декаб!AW45</f>
        <v>0</v>
      </c>
      <c r="AX45" s="16">
        <f>окт!AX45+нояб!AX45+декаб!AX45</f>
        <v>0</v>
      </c>
      <c r="AY45" s="16">
        <f>окт!AY45+нояб!AY45+декаб!AY45</f>
        <v>0</v>
      </c>
      <c r="AZ45" s="16">
        <f>окт!AZ45+нояб!AZ45+декаб!AZ45</f>
        <v>0</v>
      </c>
      <c r="BA45" s="16">
        <f>окт!BA45+нояб!BA45+декаб!BA45</f>
        <v>0</v>
      </c>
      <c r="BB45" s="16">
        <f>окт!BB45+нояб!BB45+декаб!BB45</f>
        <v>0</v>
      </c>
      <c r="BC45" s="16">
        <f>окт!BC45+нояб!BC45+декаб!BC45</f>
        <v>0</v>
      </c>
      <c r="BD45" s="16">
        <f>окт!BD45+нояб!BD45+декаб!BD45</f>
        <v>0</v>
      </c>
      <c r="BE45" s="16">
        <f>окт!BE45+нояб!BE45+декаб!BE45</f>
        <v>0</v>
      </c>
      <c r="BF45" s="27">
        <f t="shared" si="0"/>
        <v>0</v>
      </c>
      <c r="BG45" s="19"/>
      <c r="BH45" s="17"/>
      <c r="BI45" s="16"/>
      <c r="BJ45" s="73" t="s">
        <v>71</v>
      </c>
    </row>
    <row r="46" spans="1:82">
      <c r="A46" s="13">
        <v>40</v>
      </c>
      <c r="B46" s="14" t="s">
        <v>162</v>
      </c>
      <c r="C46" s="16">
        <f>окт!C46+нояб!C46+декаб!C46</f>
        <v>0</v>
      </c>
      <c r="D46" s="16">
        <f>окт!D46+нояб!D46+декаб!D46</f>
        <v>0</v>
      </c>
      <c r="E46" s="16">
        <f>окт!E46+нояб!E46+декаб!E46</f>
        <v>0</v>
      </c>
      <c r="F46" s="16">
        <f>окт!F46+нояб!F46+декаб!F46</f>
        <v>0</v>
      </c>
      <c r="G46" s="16">
        <f>окт!G46+нояб!G46+декаб!G46</f>
        <v>0</v>
      </c>
      <c r="H46" s="16">
        <f>окт!H46+нояб!H46+декаб!H46</f>
        <v>0</v>
      </c>
      <c r="I46" s="16">
        <f>окт!I46+нояб!I46+декаб!I46</f>
        <v>0</v>
      </c>
      <c r="J46" s="16">
        <f>окт!J46+нояб!J46+декаб!J46</f>
        <v>0</v>
      </c>
      <c r="K46" s="16">
        <f>окт!K46+нояб!K46+декаб!K46</f>
        <v>0</v>
      </c>
      <c r="L46" s="16">
        <f>окт!L46+нояб!L46+декаб!L46</f>
        <v>0</v>
      </c>
      <c r="M46" s="16">
        <f>окт!M46+нояб!M46+декаб!M46</f>
        <v>0</v>
      </c>
      <c r="N46" s="16">
        <f>окт!N46+нояб!N46+декаб!N46</f>
        <v>0</v>
      </c>
      <c r="O46" s="16">
        <f>окт!O46+нояб!O46+декаб!O46</f>
        <v>0</v>
      </c>
      <c r="P46" s="16">
        <f>окт!P46+нояб!P46+декаб!P46</f>
        <v>0</v>
      </c>
      <c r="Q46" s="16">
        <f>окт!Q46+нояб!Q46+декаб!Q46</f>
        <v>0</v>
      </c>
      <c r="R46" s="16">
        <f>окт!R46+нояб!R46+декаб!R46</f>
        <v>0</v>
      </c>
      <c r="S46" s="16">
        <f>окт!S46+нояб!S46+декаб!S46</f>
        <v>0</v>
      </c>
      <c r="T46" s="16">
        <f>окт!T46+нояб!T46+декаб!T46</f>
        <v>0</v>
      </c>
      <c r="U46" s="16">
        <f>окт!U46+нояб!U46+декаб!U46</f>
        <v>0</v>
      </c>
      <c r="V46" s="16">
        <f>окт!V46+нояб!V46+декаб!V46</f>
        <v>0</v>
      </c>
      <c r="W46" s="16">
        <f>окт!W46+нояб!W46+декаб!W46</f>
        <v>0</v>
      </c>
      <c r="X46" s="16">
        <f>окт!X46+нояб!X46+декаб!X46</f>
        <v>0</v>
      </c>
      <c r="Y46" s="16">
        <f>окт!Y46+нояб!Y46+декаб!Y46</f>
        <v>0</v>
      </c>
      <c r="Z46" s="16">
        <f>окт!Z46+нояб!Z46+декаб!Z46</f>
        <v>0</v>
      </c>
      <c r="AA46" s="16">
        <f>окт!AA46+нояб!AA46+декаб!AA46</f>
        <v>0</v>
      </c>
      <c r="AB46" s="16">
        <f>окт!AB46+нояб!AB46+декаб!AB46</f>
        <v>0</v>
      </c>
      <c r="AC46" s="16">
        <f>окт!AC46+нояб!AC46+декаб!AC46</f>
        <v>0</v>
      </c>
      <c r="AD46" s="16">
        <f>окт!AD46+нояб!AD46+декаб!AD46</f>
        <v>0</v>
      </c>
      <c r="AE46" s="16">
        <f>окт!AE46+нояб!AE46+декаб!AE46</f>
        <v>0</v>
      </c>
      <c r="AF46" s="16">
        <f>окт!AF46+нояб!AF46+декаб!AF46</f>
        <v>0</v>
      </c>
      <c r="AG46" s="16">
        <f>окт!AG46+нояб!AG46+декаб!AG46</f>
        <v>0</v>
      </c>
      <c r="AH46" s="16">
        <f>окт!AH46+нояб!AH46+декаб!AH46</f>
        <v>0</v>
      </c>
      <c r="AI46" s="16">
        <f>окт!AI46+нояб!AI46+декаб!AI46</f>
        <v>0</v>
      </c>
      <c r="AJ46" s="16">
        <f>окт!AJ46+нояб!AJ46+декаб!AJ46</f>
        <v>0</v>
      </c>
      <c r="AK46" s="16">
        <f>окт!AK46+нояб!AK46+декаб!AK46</f>
        <v>0</v>
      </c>
      <c r="AL46" s="16">
        <f>окт!AL46+нояб!AL46+декаб!AL46</f>
        <v>0</v>
      </c>
      <c r="AM46" s="16">
        <f>окт!AM46+нояб!AM46+декаб!AM46</f>
        <v>0</v>
      </c>
      <c r="AN46" s="16">
        <f>окт!AN46+нояб!AN46+декаб!AN46</f>
        <v>0</v>
      </c>
      <c r="AO46" s="16">
        <f>окт!AO46+нояб!AO46+декаб!AO46</f>
        <v>0</v>
      </c>
      <c r="AP46" s="16">
        <f>окт!AP46+нояб!AP46+декаб!AP46</f>
        <v>0</v>
      </c>
      <c r="AQ46" s="16">
        <f>окт!AQ46+нояб!AQ46+декаб!AQ46</f>
        <v>0</v>
      </c>
      <c r="AR46" s="16">
        <f>окт!AR46+нояб!AR46+декаб!AR46</f>
        <v>0</v>
      </c>
      <c r="AS46" s="16">
        <f>окт!AS46+нояб!AS46+декаб!AS46</f>
        <v>0</v>
      </c>
      <c r="AT46" s="16">
        <f>окт!AT46+нояб!AT46+декаб!AT46</f>
        <v>0</v>
      </c>
      <c r="AU46" s="16">
        <f>окт!AU46+нояб!AU46+декаб!AU46</f>
        <v>0</v>
      </c>
      <c r="AV46" s="16">
        <f>окт!AV46+нояб!AV46+декаб!AV46</f>
        <v>0</v>
      </c>
      <c r="AW46" s="16">
        <f>окт!AW46+нояб!AW46+декаб!AW46</f>
        <v>0</v>
      </c>
      <c r="AX46" s="16">
        <f>окт!AX46+нояб!AX46+декаб!AX46</f>
        <v>0</v>
      </c>
      <c r="AY46" s="16">
        <f>окт!AY46+нояб!AY46+декаб!AY46</f>
        <v>0</v>
      </c>
      <c r="AZ46" s="16">
        <f>окт!AZ46+нояб!AZ46+декаб!AZ46</f>
        <v>0</v>
      </c>
      <c r="BA46" s="16">
        <f>окт!BA46+нояб!BA46+декаб!BA46</f>
        <v>0</v>
      </c>
      <c r="BB46" s="16">
        <f>окт!BB46+нояб!BB46+декаб!BB46</f>
        <v>0</v>
      </c>
      <c r="BC46" s="16">
        <f>окт!BC46+нояб!BC46+декаб!BC46</f>
        <v>0</v>
      </c>
      <c r="BD46" s="16">
        <f>окт!BD46+нояб!BD46+декаб!BD46</f>
        <v>0</v>
      </c>
      <c r="BE46" s="16">
        <f>окт!BE46+нояб!BE46+декаб!BE46</f>
        <v>0</v>
      </c>
      <c r="BF46" s="27">
        <f t="shared" si="0"/>
        <v>0</v>
      </c>
      <c r="BG46" s="13"/>
      <c r="BH46" s="17"/>
      <c r="BI46" s="16"/>
      <c r="BJ46" s="73" t="s">
        <v>67</v>
      </c>
    </row>
    <row r="47" spans="1:82">
      <c r="A47" s="13">
        <v>41</v>
      </c>
      <c r="B47" s="14" t="s">
        <v>163</v>
      </c>
      <c r="C47" s="16">
        <f>окт!C47+нояб!C47+декаб!C47</f>
        <v>0</v>
      </c>
      <c r="D47" s="16">
        <f>окт!D47+нояб!D47+декаб!D47</f>
        <v>0</v>
      </c>
      <c r="E47" s="16">
        <f>окт!E47+нояб!E47+декаб!E47</f>
        <v>0</v>
      </c>
      <c r="F47" s="16">
        <f>окт!F47+нояб!F47+декаб!F47</f>
        <v>0</v>
      </c>
      <c r="G47" s="16">
        <f>окт!G47+нояб!G47+декаб!G47</f>
        <v>0</v>
      </c>
      <c r="H47" s="16">
        <f>окт!H47+нояб!H47+декаб!H47</f>
        <v>0</v>
      </c>
      <c r="I47" s="16">
        <f>окт!I47+нояб!I47+декаб!I47</f>
        <v>0</v>
      </c>
      <c r="J47" s="16">
        <f>окт!J47+нояб!J47+декаб!J47</f>
        <v>0</v>
      </c>
      <c r="K47" s="16">
        <f>окт!K47+нояб!K47+декаб!K47</f>
        <v>0</v>
      </c>
      <c r="L47" s="16">
        <f>окт!L47+нояб!L47+декаб!L47</f>
        <v>0</v>
      </c>
      <c r="M47" s="16">
        <f>окт!M47+нояб!M47+декаб!M47</f>
        <v>0</v>
      </c>
      <c r="N47" s="16">
        <f>окт!N47+нояб!N47+декаб!N47</f>
        <v>0</v>
      </c>
      <c r="O47" s="16">
        <f>окт!O47+нояб!O47+декаб!O47</f>
        <v>0</v>
      </c>
      <c r="P47" s="16">
        <f>окт!P47+нояб!P47+декаб!P47</f>
        <v>0</v>
      </c>
      <c r="Q47" s="16">
        <f>окт!Q47+нояб!Q47+декаб!Q47</f>
        <v>0</v>
      </c>
      <c r="R47" s="16">
        <f>окт!R47+нояб!R47+декаб!R47</f>
        <v>0</v>
      </c>
      <c r="S47" s="16">
        <f>окт!S47+нояб!S47+декаб!S47</f>
        <v>0</v>
      </c>
      <c r="T47" s="16">
        <f>окт!T47+нояб!T47+декаб!T47</f>
        <v>0</v>
      </c>
      <c r="U47" s="16">
        <f>окт!U47+нояб!U47+декаб!U47</f>
        <v>0</v>
      </c>
      <c r="V47" s="16">
        <f>окт!V47+нояб!V47+декаб!V47</f>
        <v>0</v>
      </c>
      <c r="W47" s="16">
        <f>окт!W47+нояб!W47+декаб!W47</f>
        <v>0</v>
      </c>
      <c r="X47" s="16">
        <f>окт!X47+нояб!X47+декаб!X47</f>
        <v>0</v>
      </c>
      <c r="Y47" s="16">
        <f>окт!Y47+нояб!Y47+декаб!Y47</f>
        <v>0</v>
      </c>
      <c r="Z47" s="16">
        <f>окт!Z47+нояб!Z47+декаб!Z47</f>
        <v>0</v>
      </c>
      <c r="AA47" s="16">
        <f>окт!AA47+нояб!AA47+декаб!AA47</f>
        <v>0</v>
      </c>
      <c r="AB47" s="16">
        <f>окт!AB47+нояб!AB47+декаб!AB47</f>
        <v>0</v>
      </c>
      <c r="AC47" s="16">
        <f>окт!AC47+нояб!AC47+декаб!AC47</f>
        <v>0</v>
      </c>
      <c r="AD47" s="16">
        <f>окт!AD47+нояб!AD47+декаб!AD47</f>
        <v>0</v>
      </c>
      <c r="AE47" s="16">
        <f>окт!AE47+нояб!AE47+декаб!AE47</f>
        <v>0</v>
      </c>
      <c r="AF47" s="16">
        <f>окт!AF47+нояб!AF47+декаб!AF47</f>
        <v>0</v>
      </c>
      <c r="AG47" s="16">
        <f>окт!AG47+нояб!AG47+декаб!AG47</f>
        <v>0</v>
      </c>
      <c r="AH47" s="16">
        <f>окт!AH47+нояб!AH47+декаб!AH47</f>
        <v>0</v>
      </c>
      <c r="AI47" s="16">
        <f>окт!AI47+нояб!AI47+декаб!AI47</f>
        <v>0</v>
      </c>
      <c r="AJ47" s="16">
        <f>окт!AJ47+нояб!AJ47+декаб!AJ47</f>
        <v>0</v>
      </c>
      <c r="AK47" s="16">
        <f>окт!AK47+нояб!AK47+декаб!AK47</f>
        <v>0</v>
      </c>
      <c r="AL47" s="16">
        <f>окт!AL47+нояб!AL47+декаб!AL47</f>
        <v>0</v>
      </c>
      <c r="AM47" s="16">
        <f>окт!AM47+нояб!AM47+декаб!AM47</f>
        <v>0</v>
      </c>
      <c r="AN47" s="16">
        <f>окт!AN47+нояб!AN47+декаб!AN47</f>
        <v>0</v>
      </c>
      <c r="AO47" s="16">
        <f>окт!AO47+нояб!AO47+декаб!AO47</f>
        <v>0</v>
      </c>
      <c r="AP47" s="16">
        <f>окт!AP47+нояб!AP47+декаб!AP47</f>
        <v>0</v>
      </c>
      <c r="AQ47" s="16">
        <f>окт!AQ47+нояб!AQ47+декаб!AQ47</f>
        <v>0</v>
      </c>
      <c r="AR47" s="16">
        <f>окт!AR47+нояб!AR47+декаб!AR47</f>
        <v>0</v>
      </c>
      <c r="AS47" s="16">
        <f>окт!AS47+нояб!AS47+декаб!AS47</f>
        <v>0</v>
      </c>
      <c r="AT47" s="16">
        <f>окт!AT47+нояб!AT47+декаб!AT47</f>
        <v>0</v>
      </c>
      <c r="AU47" s="16">
        <f>окт!AU47+нояб!AU47+декаб!AU47</f>
        <v>0</v>
      </c>
      <c r="AV47" s="16">
        <f>окт!AV47+нояб!AV47+декаб!AV47</f>
        <v>0</v>
      </c>
      <c r="AW47" s="16">
        <f>окт!AW47+нояб!AW47+декаб!AW47</f>
        <v>0</v>
      </c>
      <c r="AX47" s="16">
        <f>окт!AX47+нояб!AX47+декаб!AX47</f>
        <v>0</v>
      </c>
      <c r="AY47" s="16">
        <f>окт!AY47+нояб!AY47+декаб!AY47</f>
        <v>0</v>
      </c>
      <c r="AZ47" s="16">
        <f>окт!AZ47+нояб!AZ47+декаб!AZ47</f>
        <v>0</v>
      </c>
      <c r="BA47" s="16">
        <f>окт!BA47+нояб!BA47+декаб!BA47</f>
        <v>0</v>
      </c>
      <c r="BB47" s="16">
        <f>окт!BB47+нояб!BB47+декаб!BB47</f>
        <v>0</v>
      </c>
      <c r="BC47" s="16">
        <f>окт!BC47+нояб!BC47+декаб!BC47</f>
        <v>0</v>
      </c>
      <c r="BD47" s="16">
        <f>окт!BD47+нояб!BD47+декаб!BD47</f>
        <v>0</v>
      </c>
      <c r="BE47" s="16">
        <f>окт!BE47+нояб!BE47+декаб!BE47</f>
        <v>0</v>
      </c>
      <c r="BF47" s="27">
        <f t="shared" si="0"/>
        <v>0</v>
      </c>
      <c r="BG47" s="13"/>
      <c r="BH47" s="17"/>
      <c r="BI47" s="16"/>
      <c r="BJ47" s="71" t="s">
        <v>68</v>
      </c>
    </row>
    <row r="48" spans="1:82">
      <c r="A48" s="13">
        <v>42</v>
      </c>
      <c r="B48" s="14" t="s">
        <v>164</v>
      </c>
      <c r="C48" s="16">
        <f>окт!C48+нояб!C48+декаб!C48</f>
        <v>0</v>
      </c>
      <c r="D48" s="16">
        <f>окт!D48+нояб!D48+декаб!D48</f>
        <v>0</v>
      </c>
      <c r="E48" s="16">
        <f>окт!E48+нояб!E48+декаб!E48</f>
        <v>0</v>
      </c>
      <c r="F48" s="16">
        <f>окт!F48+нояб!F48+декаб!F48</f>
        <v>0</v>
      </c>
      <c r="G48" s="16">
        <f>окт!G48+нояб!G48+декаб!G48</f>
        <v>0</v>
      </c>
      <c r="H48" s="16">
        <f>окт!H48+нояб!H48+декаб!H48</f>
        <v>0</v>
      </c>
      <c r="I48" s="16">
        <f>окт!I48+нояб!I48+декаб!I48</f>
        <v>0</v>
      </c>
      <c r="J48" s="16">
        <f>окт!J48+нояб!J48+декаб!J48</f>
        <v>0</v>
      </c>
      <c r="K48" s="16">
        <f>окт!K48+нояб!K48+декаб!K48</f>
        <v>0</v>
      </c>
      <c r="L48" s="16">
        <f>окт!L48+нояб!L48+декаб!L48</f>
        <v>0</v>
      </c>
      <c r="M48" s="16">
        <f>окт!M48+нояб!M48+декаб!M48</f>
        <v>0</v>
      </c>
      <c r="N48" s="16">
        <f>окт!N48+нояб!N48+декаб!N48</f>
        <v>0</v>
      </c>
      <c r="O48" s="16">
        <f>окт!O48+нояб!O48+декаб!O48</f>
        <v>0</v>
      </c>
      <c r="P48" s="16">
        <f>окт!P48+нояб!P48+декаб!P48</f>
        <v>0</v>
      </c>
      <c r="Q48" s="16">
        <f>окт!Q48+нояб!Q48+декаб!Q48</f>
        <v>0</v>
      </c>
      <c r="R48" s="16">
        <f>окт!R48+нояб!R48+декаб!R48</f>
        <v>0</v>
      </c>
      <c r="S48" s="16">
        <f>окт!S48+нояб!S48+декаб!S48</f>
        <v>0</v>
      </c>
      <c r="T48" s="16">
        <f>окт!T48+нояб!T48+декаб!T48</f>
        <v>0</v>
      </c>
      <c r="U48" s="16">
        <f>окт!U48+нояб!U48+декаб!U48</f>
        <v>0</v>
      </c>
      <c r="V48" s="16">
        <f>окт!V48+нояб!V48+декаб!V48</f>
        <v>0</v>
      </c>
      <c r="W48" s="16">
        <f>окт!W48+нояб!W48+декаб!W48</f>
        <v>0</v>
      </c>
      <c r="X48" s="16">
        <f>окт!X48+нояб!X48+декаб!X48</f>
        <v>0</v>
      </c>
      <c r="Y48" s="16">
        <f>окт!Y48+нояб!Y48+декаб!Y48</f>
        <v>0</v>
      </c>
      <c r="Z48" s="16">
        <f>окт!Z48+нояб!Z48+декаб!Z48</f>
        <v>0</v>
      </c>
      <c r="AA48" s="16">
        <f>окт!AA48+нояб!AA48+декаб!AA48</f>
        <v>0</v>
      </c>
      <c r="AB48" s="16">
        <f>окт!AB48+нояб!AB48+декаб!AB48</f>
        <v>0</v>
      </c>
      <c r="AC48" s="16">
        <f>окт!AC48+нояб!AC48+декаб!AC48</f>
        <v>0</v>
      </c>
      <c r="AD48" s="16">
        <f>окт!AD48+нояб!AD48+декаб!AD48</f>
        <v>0</v>
      </c>
      <c r="AE48" s="16">
        <f>окт!AE48+нояб!AE48+декаб!AE48</f>
        <v>0</v>
      </c>
      <c r="AF48" s="16">
        <f>окт!AF48+нояб!AF48+декаб!AF48</f>
        <v>0</v>
      </c>
      <c r="AG48" s="16">
        <f>окт!AG48+нояб!AG48+декаб!AG48</f>
        <v>0</v>
      </c>
      <c r="AH48" s="16">
        <f>окт!AH48+нояб!AH48+декаб!AH48</f>
        <v>0</v>
      </c>
      <c r="AI48" s="16">
        <f>окт!AI48+нояб!AI48+декаб!AI48</f>
        <v>0</v>
      </c>
      <c r="AJ48" s="16">
        <f>окт!AJ48+нояб!AJ48+декаб!AJ48</f>
        <v>0</v>
      </c>
      <c r="AK48" s="16">
        <f>окт!AK48+нояб!AK48+декаб!AK48</f>
        <v>0</v>
      </c>
      <c r="AL48" s="16">
        <f>окт!AL48+нояб!AL48+декаб!AL48</f>
        <v>0</v>
      </c>
      <c r="AM48" s="16">
        <f>окт!AM48+нояб!AM48+декаб!AM48</f>
        <v>0</v>
      </c>
      <c r="AN48" s="16">
        <f>окт!AN48+нояб!AN48+декаб!AN48</f>
        <v>0</v>
      </c>
      <c r="AO48" s="16">
        <f>окт!AO48+нояб!AO48+декаб!AO48</f>
        <v>0</v>
      </c>
      <c r="AP48" s="16">
        <f>окт!AP48+нояб!AP48+декаб!AP48</f>
        <v>0</v>
      </c>
      <c r="AQ48" s="16">
        <f>окт!AQ48+нояб!AQ48+декаб!AQ48</f>
        <v>0</v>
      </c>
      <c r="AR48" s="16">
        <f>окт!AR48+нояб!AR48+декаб!AR48</f>
        <v>0</v>
      </c>
      <c r="AS48" s="16">
        <f>окт!AS48+нояб!AS48+декаб!AS48</f>
        <v>0</v>
      </c>
      <c r="AT48" s="16">
        <f>окт!AT48+нояб!AT48+декаб!AT48</f>
        <v>0</v>
      </c>
      <c r="AU48" s="16">
        <f>окт!AU48+нояб!AU48+декаб!AU48</f>
        <v>0</v>
      </c>
      <c r="AV48" s="16">
        <f>окт!AV48+нояб!AV48+декаб!AV48</f>
        <v>0</v>
      </c>
      <c r="AW48" s="16">
        <f>окт!AW48+нояб!AW48+декаб!AW48</f>
        <v>0</v>
      </c>
      <c r="AX48" s="16">
        <f>окт!AX48+нояб!AX48+декаб!AX48</f>
        <v>0</v>
      </c>
      <c r="AY48" s="16">
        <f>окт!AY48+нояб!AY48+декаб!AY48</f>
        <v>0</v>
      </c>
      <c r="AZ48" s="16">
        <f>окт!AZ48+нояб!AZ48+декаб!AZ48</f>
        <v>0</v>
      </c>
      <c r="BA48" s="16">
        <f>окт!BA48+нояб!BA48+декаб!BA48</f>
        <v>0</v>
      </c>
      <c r="BB48" s="16">
        <f>окт!BB48+нояб!BB48+декаб!BB48</f>
        <v>0</v>
      </c>
      <c r="BC48" s="16">
        <f>окт!BC48+нояб!BC48+декаб!BC48</f>
        <v>0</v>
      </c>
      <c r="BD48" s="16">
        <f>окт!BD48+нояб!BD48+декаб!BD48</f>
        <v>0</v>
      </c>
      <c r="BE48" s="16">
        <f>окт!BE48+нояб!BE48+декаб!BE48</f>
        <v>0</v>
      </c>
      <c r="BF48" s="27">
        <f t="shared" si="0"/>
        <v>0</v>
      </c>
      <c r="BG48" s="13"/>
      <c r="BH48" s="17"/>
      <c r="BI48" s="16"/>
      <c r="BJ48" s="71" t="s">
        <v>69</v>
      </c>
    </row>
    <row r="49" spans="1:82" ht="16.5" customHeight="1">
      <c r="A49" s="13">
        <v>43</v>
      </c>
      <c r="B49" s="14" t="s">
        <v>50</v>
      </c>
      <c r="C49" s="16">
        <f>окт!C49+нояб!C49+декаб!C49</f>
        <v>0</v>
      </c>
      <c r="D49" s="16">
        <f>окт!D49+нояб!D49+декаб!D49</f>
        <v>0</v>
      </c>
      <c r="E49" s="16">
        <f>окт!E49+нояб!E49+декаб!E49</f>
        <v>0</v>
      </c>
      <c r="F49" s="16">
        <f>окт!F49+нояб!F49+декаб!F49</f>
        <v>0</v>
      </c>
      <c r="G49" s="16">
        <f>окт!G49+нояб!G49+декаб!G49</f>
        <v>0</v>
      </c>
      <c r="H49" s="16">
        <f>окт!H49+нояб!H49+декаб!H49</f>
        <v>0</v>
      </c>
      <c r="I49" s="16">
        <f>окт!I49+нояб!I49+декаб!I49</f>
        <v>0</v>
      </c>
      <c r="J49" s="16">
        <f>окт!J49+нояб!J49+декаб!J49</f>
        <v>0</v>
      </c>
      <c r="K49" s="16">
        <f>окт!K49+нояб!K49+декаб!K49</f>
        <v>0</v>
      </c>
      <c r="L49" s="16">
        <f>окт!L49+нояб!L49+декаб!L49</f>
        <v>0</v>
      </c>
      <c r="M49" s="16">
        <f>окт!M49+нояб!M49+декаб!M49</f>
        <v>0</v>
      </c>
      <c r="N49" s="16">
        <f>окт!N49+нояб!N49+декаб!N49</f>
        <v>0</v>
      </c>
      <c r="O49" s="16">
        <f>окт!O49+нояб!O49+декаб!O49</f>
        <v>0</v>
      </c>
      <c r="P49" s="16">
        <f>окт!P49+нояб!P49+декаб!P49</f>
        <v>0</v>
      </c>
      <c r="Q49" s="16">
        <f>окт!Q49+нояб!Q49+декаб!Q49</f>
        <v>0</v>
      </c>
      <c r="R49" s="16">
        <f>окт!R49+нояб!R49+декаб!R49</f>
        <v>0</v>
      </c>
      <c r="S49" s="16">
        <f>окт!S49+нояб!S49+декаб!S49</f>
        <v>0</v>
      </c>
      <c r="T49" s="16">
        <f>окт!T49+нояб!T49+декаб!T49</f>
        <v>0</v>
      </c>
      <c r="U49" s="16">
        <f>окт!U49+нояб!U49+декаб!U49</f>
        <v>0</v>
      </c>
      <c r="V49" s="16">
        <f>окт!V49+нояб!V49+декаб!V49</f>
        <v>0</v>
      </c>
      <c r="W49" s="16">
        <f>окт!W49+нояб!W49+декаб!W49</f>
        <v>0</v>
      </c>
      <c r="X49" s="16">
        <f>окт!X49+нояб!X49+декаб!X49</f>
        <v>0</v>
      </c>
      <c r="Y49" s="16">
        <f>окт!Y49+нояб!Y49+декаб!Y49</f>
        <v>0</v>
      </c>
      <c r="Z49" s="16">
        <f>окт!Z49+нояб!Z49+декаб!Z49</f>
        <v>0</v>
      </c>
      <c r="AA49" s="16">
        <f>окт!AA49+нояб!AA49+декаб!AA49</f>
        <v>0</v>
      </c>
      <c r="AB49" s="16">
        <f>окт!AB49+нояб!AB49+декаб!AB49</f>
        <v>0</v>
      </c>
      <c r="AC49" s="16">
        <f>окт!AC49+нояб!AC49+декаб!AC49</f>
        <v>0</v>
      </c>
      <c r="AD49" s="16">
        <f>окт!AD49+нояб!AD49+декаб!AD49</f>
        <v>0</v>
      </c>
      <c r="AE49" s="16">
        <f>окт!AE49+нояб!AE49+декаб!AE49</f>
        <v>0</v>
      </c>
      <c r="AF49" s="16">
        <f>окт!AF49+нояб!AF49+декаб!AF49</f>
        <v>0</v>
      </c>
      <c r="AG49" s="16">
        <f>окт!AG49+нояб!AG49+декаб!AG49</f>
        <v>0</v>
      </c>
      <c r="AH49" s="16">
        <f>окт!AH49+нояб!AH49+декаб!AH49</f>
        <v>0</v>
      </c>
      <c r="AI49" s="16">
        <f>окт!AI49+нояб!AI49+декаб!AI49</f>
        <v>0</v>
      </c>
      <c r="AJ49" s="16">
        <f>окт!AJ49+нояб!AJ49+декаб!AJ49</f>
        <v>0</v>
      </c>
      <c r="AK49" s="16">
        <f>окт!AK49+нояб!AK49+декаб!AK49</f>
        <v>0</v>
      </c>
      <c r="AL49" s="16">
        <f>окт!AL49+нояб!AL49+декаб!AL49</f>
        <v>0</v>
      </c>
      <c r="AM49" s="16">
        <f>окт!AM49+нояб!AM49+декаб!AM49</f>
        <v>0</v>
      </c>
      <c r="AN49" s="16">
        <f>окт!AN49+нояб!AN49+декаб!AN49</f>
        <v>0</v>
      </c>
      <c r="AO49" s="16">
        <f>окт!AO49+нояб!AO49+декаб!AO49</f>
        <v>0</v>
      </c>
      <c r="AP49" s="16">
        <f>окт!AP49+нояб!AP49+декаб!AP49</f>
        <v>0</v>
      </c>
      <c r="AQ49" s="16">
        <f>окт!AQ49+нояб!AQ49+декаб!AQ49</f>
        <v>0</v>
      </c>
      <c r="AR49" s="16">
        <f>окт!AR49+нояб!AR49+декаб!AR49</f>
        <v>0</v>
      </c>
      <c r="AS49" s="16">
        <f>окт!AS49+нояб!AS49+декаб!AS49</f>
        <v>0</v>
      </c>
      <c r="AT49" s="16">
        <f>окт!AT49+нояб!AT49+декаб!AT49</f>
        <v>0</v>
      </c>
      <c r="AU49" s="16">
        <f>окт!AU49+нояб!AU49+декаб!AU49</f>
        <v>0</v>
      </c>
      <c r="AV49" s="16">
        <f>окт!AV49+нояб!AV49+декаб!AV49</f>
        <v>0</v>
      </c>
      <c r="AW49" s="16">
        <f>окт!AW49+нояб!AW49+декаб!AW49</f>
        <v>0</v>
      </c>
      <c r="AX49" s="16">
        <f>окт!AX49+нояб!AX49+декаб!AX49</f>
        <v>0</v>
      </c>
      <c r="AY49" s="16">
        <f>окт!AY49+нояб!AY49+декаб!AY49</f>
        <v>0</v>
      </c>
      <c r="AZ49" s="16">
        <f>окт!AZ49+нояб!AZ49+декаб!AZ49</f>
        <v>0</v>
      </c>
      <c r="BA49" s="16">
        <f>окт!BA49+нояб!BA49+декаб!BA49</f>
        <v>0</v>
      </c>
      <c r="BB49" s="16">
        <f>окт!BB49+нояб!BB49+декаб!BB49</f>
        <v>0</v>
      </c>
      <c r="BC49" s="16">
        <f>окт!BC49+нояб!BC49+декаб!BC49</f>
        <v>0</v>
      </c>
      <c r="BD49" s="16">
        <f>окт!BD49+нояб!BD49+декаб!BD49</f>
        <v>0</v>
      </c>
      <c r="BE49" s="16">
        <f>окт!BE49+нояб!BE49+декаб!BE49</f>
        <v>0</v>
      </c>
      <c r="BF49" s="27">
        <f t="shared" si="0"/>
        <v>0</v>
      </c>
      <c r="BG49" s="13"/>
      <c r="BH49" s="17"/>
      <c r="BI49" s="16"/>
      <c r="BJ49" s="71">
        <v>16</v>
      </c>
    </row>
    <row r="50" spans="1:82" ht="16.5" customHeight="1">
      <c r="A50" s="13">
        <v>44</v>
      </c>
      <c r="B50" s="14" t="s">
        <v>49</v>
      </c>
      <c r="C50" s="16">
        <f>окт!C50+нояб!C50+декаб!C50</f>
        <v>0</v>
      </c>
      <c r="D50" s="16">
        <f>окт!D50+нояб!D50+декаб!D50</f>
        <v>0</v>
      </c>
      <c r="E50" s="16">
        <f>окт!E50+нояб!E50+декаб!E50</f>
        <v>0</v>
      </c>
      <c r="F50" s="16">
        <f>окт!F50+нояб!F50+декаб!F50</f>
        <v>0</v>
      </c>
      <c r="G50" s="16">
        <f>окт!G50+нояб!G50+декаб!G50</f>
        <v>0</v>
      </c>
      <c r="H50" s="16">
        <f>окт!H50+нояб!H50+декаб!H50</f>
        <v>0</v>
      </c>
      <c r="I50" s="16">
        <f>окт!I50+нояб!I50+декаб!I50</f>
        <v>0</v>
      </c>
      <c r="J50" s="16">
        <f>окт!J50+нояб!J50+декаб!J50</f>
        <v>0</v>
      </c>
      <c r="K50" s="16">
        <f>окт!K50+нояб!K50+декаб!K50</f>
        <v>0</v>
      </c>
      <c r="L50" s="16">
        <f>окт!L50+нояб!L50+декаб!L50</f>
        <v>0</v>
      </c>
      <c r="M50" s="16">
        <f>окт!M50+нояб!M50+декаб!M50</f>
        <v>0</v>
      </c>
      <c r="N50" s="16">
        <f>окт!N50+нояб!N50+декаб!N50</f>
        <v>0</v>
      </c>
      <c r="O50" s="16">
        <f>окт!O50+нояб!O50+декаб!O50</f>
        <v>0</v>
      </c>
      <c r="P50" s="16">
        <f>окт!P50+нояб!P50+декаб!P50</f>
        <v>0</v>
      </c>
      <c r="Q50" s="16">
        <f>окт!Q50+нояб!Q50+декаб!Q50</f>
        <v>0</v>
      </c>
      <c r="R50" s="16">
        <f>окт!R50+нояб!R50+декаб!R50</f>
        <v>0</v>
      </c>
      <c r="S50" s="16">
        <f>окт!S50+нояб!S50+декаб!S50</f>
        <v>0</v>
      </c>
      <c r="T50" s="16">
        <f>окт!T50+нояб!T50+декаб!T50</f>
        <v>0</v>
      </c>
      <c r="U50" s="16">
        <f>окт!U50+нояб!U50+декаб!U50</f>
        <v>0</v>
      </c>
      <c r="V50" s="16">
        <f>окт!V50+нояб!V50+декаб!V50</f>
        <v>0</v>
      </c>
      <c r="W50" s="16">
        <f>окт!W50+нояб!W50+декаб!W50</f>
        <v>0</v>
      </c>
      <c r="X50" s="16">
        <f>окт!X50+нояб!X50+декаб!X50</f>
        <v>0</v>
      </c>
      <c r="Y50" s="16">
        <f>окт!Y50+нояб!Y50+декаб!Y50</f>
        <v>0</v>
      </c>
      <c r="Z50" s="16">
        <f>окт!Z50+нояб!Z50+декаб!Z50</f>
        <v>0</v>
      </c>
      <c r="AA50" s="16">
        <f>окт!AA50+нояб!AA50+декаб!AA50</f>
        <v>0</v>
      </c>
      <c r="AB50" s="16">
        <f>окт!AB50+нояб!AB50+декаб!AB50</f>
        <v>0</v>
      </c>
      <c r="AC50" s="16">
        <f>окт!AC50+нояб!AC50+декаб!AC50</f>
        <v>0</v>
      </c>
      <c r="AD50" s="16">
        <f>окт!AD50+нояб!AD50+декаб!AD50</f>
        <v>0</v>
      </c>
      <c r="AE50" s="16">
        <f>окт!AE50+нояб!AE50+декаб!AE50</f>
        <v>0</v>
      </c>
      <c r="AF50" s="16">
        <f>окт!AF50+нояб!AF50+декаб!AF50</f>
        <v>0</v>
      </c>
      <c r="AG50" s="16">
        <f>окт!AG50+нояб!AG50+декаб!AG50</f>
        <v>0</v>
      </c>
      <c r="AH50" s="16">
        <f>окт!AH50+нояб!AH50+декаб!AH50</f>
        <v>0</v>
      </c>
      <c r="AI50" s="16">
        <f>окт!AI50+нояб!AI50+декаб!AI50</f>
        <v>0</v>
      </c>
      <c r="AJ50" s="16">
        <f>окт!AJ50+нояб!AJ50+декаб!AJ50</f>
        <v>0</v>
      </c>
      <c r="AK50" s="16">
        <f>окт!AK50+нояб!AK50+декаб!AK50</f>
        <v>0</v>
      </c>
      <c r="AL50" s="16">
        <f>окт!AL50+нояб!AL50+декаб!AL50</f>
        <v>0</v>
      </c>
      <c r="AM50" s="16">
        <f>окт!AM50+нояб!AM50+декаб!AM50</f>
        <v>0</v>
      </c>
      <c r="AN50" s="16">
        <f>окт!AN50+нояб!AN50+декаб!AN50</f>
        <v>0</v>
      </c>
      <c r="AO50" s="16">
        <f>окт!AO50+нояб!AO50+декаб!AO50</f>
        <v>0</v>
      </c>
      <c r="AP50" s="16">
        <f>окт!AP50+нояб!AP50+декаб!AP50</f>
        <v>0</v>
      </c>
      <c r="AQ50" s="16">
        <f>окт!AQ50+нояб!AQ50+декаб!AQ50</f>
        <v>0</v>
      </c>
      <c r="AR50" s="16">
        <f>окт!AR50+нояб!AR50+декаб!AR50</f>
        <v>0</v>
      </c>
      <c r="AS50" s="16">
        <f>окт!AS50+нояб!AS50+декаб!AS50</f>
        <v>0</v>
      </c>
      <c r="AT50" s="16">
        <f>окт!AT50+нояб!AT50+декаб!AT50</f>
        <v>0</v>
      </c>
      <c r="AU50" s="16">
        <f>окт!AU50+нояб!AU50+декаб!AU50</f>
        <v>0</v>
      </c>
      <c r="AV50" s="16">
        <f>окт!AV50+нояб!AV50+декаб!AV50</f>
        <v>0</v>
      </c>
      <c r="AW50" s="16">
        <f>окт!AW50+нояб!AW50+декаб!AW50</f>
        <v>0</v>
      </c>
      <c r="AX50" s="16">
        <f>окт!AX50+нояб!AX50+декаб!AX50</f>
        <v>0</v>
      </c>
      <c r="AY50" s="16">
        <f>окт!AY50+нояб!AY50+декаб!AY50</f>
        <v>0</v>
      </c>
      <c r="AZ50" s="16">
        <f>окт!AZ50+нояб!AZ50+декаб!AZ50</f>
        <v>0</v>
      </c>
      <c r="BA50" s="16">
        <f>окт!BA50+нояб!BA50+декаб!BA50</f>
        <v>0</v>
      </c>
      <c r="BB50" s="16">
        <f>окт!BB50+нояб!BB50+декаб!BB50</f>
        <v>0</v>
      </c>
      <c r="BC50" s="16">
        <f>окт!BC50+нояб!BC50+декаб!BC50</f>
        <v>0</v>
      </c>
      <c r="BD50" s="16">
        <f>окт!BD50+нояб!BD50+декаб!BD50</f>
        <v>0</v>
      </c>
      <c r="BE50" s="16">
        <f>окт!BE50+нояб!BE50+декаб!BE50</f>
        <v>0</v>
      </c>
      <c r="BF50" s="27">
        <f t="shared" si="0"/>
        <v>0</v>
      </c>
      <c r="BG50" s="13"/>
      <c r="BH50" s="17"/>
      <c r="BI50" s="16"/>
      <c r="BJ50" s="71">
        <v>17</v>
      </c>
    </row>
    <row r="51" spans="1:82" ht="16.5" customHeight="1">
      <c r="A51" s="13">
        <v>45</v>
      </c>
      <c r="B51" s="14" t="s">
        <v>51</v>
      </c>
      <c r="C51" s="16">
        <f>окт!C51+нояб!C51+декаб!C51</f>
        <v>0</v>
      </c>
      <c r="D51" s="16">
        <f>окт!D51+нояб!D51+декаб!D51</f>
        <v>0</v>
      </c>
      <c r="E51" s="16">
        <f>окт!E51+нояб!E51+декаб!E51</f>
        <v>0</v>
      </c>
      <c r="F51" s="16">
        <f>окт!F51+нояб!F51+декаб!F51</f>
        <v>0</v>
      </c>
      <c r="G51" s="16">
        <f>окт!G51+нояб!G51+декаб!G51</f>
        <v>0</v>
      </c>
      <c r="H51" s="16">
        <f>окт!H51+нояб!H51+декаб!H51</f>
        <v>0</v>
      </c>
      <c r="I51" s="16">
        <f>окт!I51+нояб!I51+декаб!I51</f>
        <v>0</v>
      </c>
      <c r="J51" s="16">
        <f>окт!J51+нояб!J51+декаб!J51</f>
        <v>0</v>
      </c>
      <c r="K51" s="16">
        <f>окт!K51+нояб!K51+декаб!K51</f>
        <v>0</v>
      </c>
      <c r="L51" s="16">
        <f>окт!L51+нояб!L51+декаб!L51</f>
        <v>0</v>
      </c>
      <c r="M51" s="16">
        <f>окт!M51+нояб!M51+декаб!M51</f>
        <v>0</v>
      </c>
      <c r="N51" s="16">
        <f>окт!N51+нояб!N51+декаб!N51</f>
        <v>0</v>
      </c>
      <c r="O51" s="16">
        <f>окт!O51+нояб!O51+декаб!O51</f>
        <v>0</v>
      </c>
      <c r="P51" s="16">
        <f>окт!P51+нояб!P51+декаб!P51</f>
        <v>0</v>
      </c>
      <c r="Q51" s="16">
        <f>окт!Q51+нояб!Q51+декаб!Q51</f>
        <v>0</v>
      </c>
      <c r="R51" s="16">
        <f>окт!R51+нояб!R51+декаб!R51</f>
        <v>0</v>
      </c>
      <c r="S51" s="16">
        <f>окт!S51+нояб!S51+декаб!S51</f>
        <v>0</v>
      </c>
      <c r="T51" s="16">
        <f>окт!T51+нояб!T51+декаб!T51</f>
        <v>0</v>
      </c>
      <c r="U51" s="16">
        <f>окт!U51+нояб!U51+декаб!U51</f>
        <v>0</v>
      </c>
      <c r="V51" s="16">
        <f>окт!V51+нояб!V51+декаб!V51</f>
        <v>0</v>
      </c>
      <c r="W51" s="16">
        <f>окт!W51+нояб!W51+декаб!W51</f>
        <v>0</v>
      </c>
      <c r="X51" s="16">
        <f>окт!X51+нояб!X51+декаб!X51</f>
        <v>0</v>
      </c>
      <c r="Y51" s="16">
        <f>окт!Y51+нояб!Y51+декаб!Y51</f>
        <v>0</v>
      </c>
      <c r="Z51" s="16">
        <f>окт!Z51+нояб!Z51+декаб!Z51</f>
        <v>0</v>
      </c>
      <c r="AA51" s="16">
        <f>окт!AA51+нояб!AA51+декаб!AA51</f>
        <v>0</v>
      </c>
      <c r="AB51" s="16">
        <f>окт!AB51+нояб!AB51+декаб!AB51</f>
        <v>0</v>
      </c>
      <c r="AC51" s="16">
        <f>окт!AC51+нояб!AC51+декаб!AC51</f>
        <v>0</v>
      </c>
      <c r="AD51" s="16">
        <f>окт!AD51+нояб!AD51+декаб!AD51</f>
        <v>0</v>
      </c>
      <c r="AE51" s="16">
        <f>окт!AE51+нояб!AE51+декаб!AE51</f>
        <v>0</v>
      </c>
      <c r="AF51" s="16">
        <f>окт!AF51+нояб!AF51+декаб!AF51</f>
        <v>0</v>
      </c>
      <c r="AG51" s="16">
        <f>окт!AG51+нояб!AG51+декаб!AG51</f>
        <v>0</v>
      </c>
      <c r="AH51" s="16">
        <f>окт!AH51+нояб!AH51+декаб!AH51</f>
        <v>0</v>
      </c>
      <c r="AI51" s="16">
        <f>окт!AI51+нояб!AI51+декаб!AI51</f>
        <v>0</v>
      </c>
      <c r="AJ51" s="16">
        <f>окт!AJ51+нояб!AJ51+декаб!AJ51</f>
        <v>0</v>
      </c>
      <c r="AK51" s="16">
        <f>окт!AK51+нояб!AK51+декаб!AK51</f>
        <v>0</v>
      </c>
      <c r="AL51" s="16">
        <f>окт!AL51+нояб!AL51+декаб!AL51</f>
        <v>0</v>
      </c>
      <c r="AM51" s="16">
        <f>окт!AM51+нояб!AM51+декаб!AM51</f>
        <v>0</v>
      </c>
      <c r="AN51" s="16">
        <f>окт!AN51+нояб!AN51+декаб!AN51</f>
        <v>0</v>
      </c>
      <c r="AO51" s="16">
        <f>окт!AO51+нояб!AO51+декаб!AO51</f>
        <v>0</v>
      </c>
      <c r="AP51" s="16">
        <f>окт!AP51+нояб!AP51+декаб!AP51</f>
        <v>0</v>
      </c>
      <c r="AQ51" s="16">
        <f>окт!AQ51+нояб!AQ51+декаб!AQ51</f>
        <v>0</v>
      </c>
      <c r="AR51" s="16">
        <f>окт!AR51+нояб!AR51+декаб!AR51</f>
        <v>0</v>
      </c>
      <c r="AS51" s="16">
        <f>окт!AS51+нояб!AS51+декаб!AS51</f>
        <v>0</v>
      </c>
      <c r="AT51" s="16">
        <f>окт!AT51+нояб!AT51+декаб!AT51</f>
        <v>0</v>
      </c>
      <c r="AU51" s="16">
        <f>окт!AU51+нояб!AU51+декаб!AU51</f>
        <v>0</v>
      </c>
      <c r="AV51" s="16">
        <f>окт!AV51+нояб!AV51+декаб!AV51</f>
        <v>0</v>
      </c>
      <c r="AW51" s="16">
        <f>окт!AW51+нояб!AW51+декаб!AW51</f>
        <v>0</v>
      </c>
      <c r="AX51" s="16">
        <f>окт!AX51+нояб!AX51+декаб!AX51</f>
        <v>0</v>
      </c>
      <c r="AY51" s="16">
        <f>окт!AY51+нояб!AY51+декаб!AY51</f>
        <v>0</v>
      </c>
      <c r="AZ51" s="16">
        <f>окт!AZ51+нояб!AZ51+декаб!AZ51</f>
        <v>0</v>
      </c>
      <c r="BA51" s="16">
        <f>окт!BA51+нояб!BA51+декаб!BA51</f>
        <v>0</v>
      </c>
      <c r="BB51" s="16">
        <f>окт!BB51+нояб!BB51+декаб!BB51</f>
        <v>0</v>
      </c>
      <c r="BC51" s="16">
        <f>окт!BC51+нояб!BC51+декаб!BC51</f>
        <v>0</v>
      </c>
      <c r="BD51" s="16">
        <f>окт!BD51+нояб!BD51+декаб!BD51</f>
        <v>0</v>
      </c>
      <c r="BE51" s="16">
        <f>окт!BE51+нояб!BE51+декаб!BE51</f>
        <v>0</v>
      </c>
      <c r="BF51" s="27">
        <f t="shared" si="0"/>
        <v>0</v>
      </c>
      <c r="BG51" s="13"/>
      <c r="BH51" s="17"/>
      <c r="BI51" s="16"/>
      <c r="BJ51" s="71">
        <v>20</v>
      </c>
    </row>
    <row r="52" spans="1:82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0</v>
      </c>
      <c r="AX52" s="19">
        <f t="shared" si="3"/>
        <v>0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0</v>
      </c>
      <c r="BG52" s="19"/>
      <c r="BH52" s="25"/>
      <c r="BI52" s="16"/>
      <c r="BJ52" s="16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1:82" s="9" customFormat="1" ht="61.5" customHeight="1">
      <c r="A53" s="7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100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 t="s">
        <v>98</v>
      </c>
      <c r="BD53" s="175"/>
      <c r="BE53" s="5" t="s">
        <v>59</v>
      </c>
      <c r="BF53" s="6" t="s">
        <v>60</v>
      </c>
      <c r="BG53" s="7" t="s">
        <v>61</v>
      </c>
      <c r="BH53" s="7" t="s">
        <v>96</v>
      </c>
      <c r="BI53" s="67" t="s">
        <v>62</v>
      </c>
      <c r="BJ53" s="8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</row>
    <row r="54" spans="1:82" s="9" customFormat="1" ht="20.25" customHeight="1" thickBot="1">
      <c r="A54" s="7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8"/>
      <c r="BJ54" s="68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</row>
    <row r="55" spans="1:82" ht="15.75" customHeight="1">
      <c r="A55" s="14">
        <v>1</v>
      </c>
      <c r="B55" s="14" t="s">
        <v>133</v>
      </c>
      <c r="C55" s="16">
        <f>окт!C55+нояб!C55+декаб!C55</f>
        <v>0</v>
      </c>
      <c r="D55" s="16">
        <f>окт!D55+нояб!D55+декаб!D55</f>
        <v>0</v>
      </c>
      <c r="E55" s="16">
        <f>окт!E55+нояб!E55+декаб!E55</f>
        <v>0</v>
      </c>
      <c r="F55" s="16">
        <f>окт!F55+нояб!F55+декаб!F55</f>
        <v>0</v>
      </c>
      <c r="G55" s="16">
        <f>окт!G55+нояб!G55+декаб!G55</f>
        <v>0</v>
      </c>
      <c r="H55" s="16">
        <f>окт!H55+нояб!H55+декаб!H55</f>
        <v>0</v>
      </c>
      <c r="I55" s="16">
        <f>окт!I55+нояб!I55+декаб!I55</f>
        <v>0</v>
      </c>
      <c r="J55" s="16">
        <f>окт!J55+нояб!J55+декаб!J55</f>
        <v>0</v>
      </c>
      <c r="K55" s="16">
        <f>окт!K55+нояб!K55+декаб!K55</f>
        <v>0</v>
      </c>
      <c r="L55" s="16">
        <f>окт!L55+нояб!L55+декаб!L55</f>
        <v>0</v>
      </c>
      <c r="M55" s="16">
        <f>окт!M55+нояб!M55+декаб!M55</f>
        <v>0</v>
      </c>
      <c r="N55" s="16">
        <f>окт!N55+нояб!N55+декаб!N55</f>
        <v>0</v>
      </c>
      <c r="O55" s="16">
        <f>окт!O55+нояб!O55+декаб!O55</f>
        <v>0</v>
      </c>
      <c r="P55" s="16">
        <f>окт!P55+нояб!P55+декаб!P55</f>
        <v>0</v>
      </c>
      <c r="Q55" s="16">
        <f>окт!Q55+нояб!Q55+декаб!Q55</f>
        <v>0</v>
      </c>
      <c r="R55" s="16">
        <f>окт!R55+нояб!R55+декаб!R55</f>
        <v>0</v>
      </c>
      <c r="S55" s="16">
        <f>окт!S55+нояб!S55+декаб!S55</f>
        <v>0</v>
      </c>
      <c r="T55" s="16">
        <f>окт!T55+нояб!T55+декаб!T55</f>
        <v>0</v>
      </c>
      <c r="U55" s="16">
        <f>окт!U55+нояб!U55+декаб!U55</f>
        <v>0</v>
      </c>
      <c r="V55" s="16">
        <f>окт!V55+нояб!V55+декаб!V55</f>
        <v>0</v>
      </c>
      <c r="W55" s="16">
        <f>окт!W55+нояб!W55+декаб!W55</f>
        <v>0</v>
      </c>
      <c r="X55" s="16">
        <f>окт!X55+нояб!X55+декаб!X55</f>
        <v>0</v>
      </c>
      <c r="Y55" s="16">
        <f>окт!Y55+нояб!Y55+декаб!Y55</f>
        <v>0</v>
      </c>
      <c r="Z55" s="16">
        <f>окт!Z55+нояб!Z55+декаб!Z55</f>
        <v>0</v>
      </c>
      <c r="AA55" s="16">
        <f>окт!AA55+нояб!AA55+декаб!AA55</f>
        <v>0</v>
      </c>
      <c r="AB55" s="16">
        <f>окт!AB55+нояб!AB55+декаб!AB55</f>
        <v>0</v>
      </c>
      <c r="AC55" s="16">
        <f>окт!AC55+нояб!AC55+декаб!AC55</f>
        <v>0</v>
      </c>
      <c r="AD55" s="16">
        <f>окт!AD55+нояб!AD55+декаб!AD55</f>
        <v>0</v>
      </c>
      <c r="AE55" s="16">
        <f>окт!AE55+нояб!AE55+декаб!AE55</f>
        <v>0</v>
      </c>
      <c r="AF55" s="16">
        <f>окт!AF55+нояб!AF55+декаб!AF55</f>
        <v>0</v>
      </c>
      <c r="AG55" s="16">
        <f>окт!AG55+нояб!AG55+декаб!AG55</f>
        <v>0</v>
      </c>
      <c r="AH55" s="16">
        <f>окт!AH55+нояб!AH55+декаб!AH55</f>
        <v>0</v>
      </c>
      <c r="AI55" s="16">
        <f>окт!AI55+нояб!AI55+декаб!AI55</f>
        <v>0</v>
      </c>
      <c r="AJ55" s="16">
        <f>окт!AJ55+нояб!AJ55+декаб!AJ55</f>
        <v>0</v>
      </c>
      <c r="AK55" s="16">
        <f>окт!AK55+нояб!AK55+декаб!AK55</f>
        <v>0</v>
      </c>
      <c r="AL55" s="16">
        <f>окт!AL55+нояб!AL55+декаб!AL55</f>
        <v>0</v>
      </c>
      <c r="AM55" s="16">
        <f>окт!AM55+нояб!AM55+декаб!AM55</f>
        <v>0</v>
      </c>
      <c r="AN55" s="16">
        <f>окт!AN55+нояб!AN55+декаб!AN55</f>
        <v>0</v>
      </c>
      <c r="AO55" s="16">
        <f>окт!AO55+нояб!AO55+декаб!AO55</f>
        <v>0</v>
      </c>
      <c r="AP55" s="16">
        <f>окт!AP55+нояб!AP55+декаб!AP55</f>
        <v>0</v>
      </c>
      <c r="AQ55" s="16">
        <f>окт!AQ55+нояб!AQ55+декаб!AQ55</f>
        <v>0</v>
      </c>
      <c r="AR55" s="16">
        <f>окт!AR55+нояб!AR55+декаб!AR55</f>
        <v>0</v>
      </c>
      <c r="AS55" s="16">
        <f>окт!AS55+нояб!AS55+декаб!AS55</f>
        <v>0</v>
      </c>
      <c r="AT55" s="16">
        <f>окт!AT55+нояб!AT55+декаб!AT55</f>
        <v>0</v>
      </c>
      <c r="AU55" s="16">
        <f>окт!AU55+нояб!AU55+декаб!AU55</f>
        <v>0</v>
      </c>
      <c r="AV55" s="16">
        <f>окт!AV55+нояб!AV55+декаб!AV55</f>
        <v>0</v>
      </c>
      <c r="AW55" s="16">
        <f>окт!AW55+нояб!AW55+декаб!AW55</f>
        <v>0</v>
      </c>
      <c r="AX55" s="16">
        <f>окт!AX55+нояб!AX55+декаб!AX55</f>
        <v>0</v>
      </c>
      <c r="AY55" s="16">
        <f>окт!AY55+нояб!AY55+декаб!AY55</f>
        <v>0</v>
      </c>
      <c r="AZ55" s="16">
        <f>окт!AZ55+нояб!AZ55+декаб!AZ55</f>
        <v>0</v>
      </c>
      <c r="BA55" s="16">
        <f>окт!BA55+нояб!BA55+декаб!BA55</f>
        <v>0</v>
      </c>
      <c r="BB55" s="16">
        <f>окт!BB55+нояб!BB55+декаб!BB55</f>
        <v>0</v>
      </c>
      <c r="BC55" s="16">
        <f>окт!BC55+нояб!BC55+декаб!BC55</f>
        <v>0</v>
      </c>
      <c r="BD55" s="16">
        <f>окт!BD55+нояб!BD55+декаб!BD55</f>
        <v>0</v>
      </c>
      <c r="BE55" s="16">
        <f>окт!BE55+нояб!BE55+декаб!BE55</f>
        <v>0</v>
      </c>
      <c r="BF55" s="17">
        <f t="shared" si="0"/>
        <v>0</v>
      </c>
      <c r="BG55" s="28"/>
      <c r="BH55" s="17"/>
      <c r="BI55" s="16"/>
      <c r="BJ55" s="72">
        <v>15</v>
      </c>
    </row>
    <row r="56" spans="1:82" ht="15.75" customHeight="1">
      <c r="A56" s="14">
        <v>2</v>
      </c>
      <c r="B56" s="14" t="s">
        <v>134</v>
      </c>
      <c r="C56" s="16">
        <f>окт!C56+нояб!C56+декаб!C56</f>
        <v>0</v>
      </c>
      <c r="D56" s="16">
        <f>окт!D56+нояб!D56+декаб!D56</f>
        <v>0</v>
      </c>
      <c r="E56" s="16">
        <f>окт!E56+нояб!E56+декаб!E56</f>
        <v>0</v>
      </c>
      <c r="F56" s="16">
        <f>окт!F56+нояб!F56+декаб!F56</f>
        <v>0</v>
      </c>
      <c r="G56" s="16">
        <f>окт!G56+нояб!G56+декаб!G56</f>
        <v>0</v>
      </c>
      <c r="H56" s="16">
        <f>окт!H56+нояб!H56+декаб!H56</f>
        <v>0</v>
      </c>
      <c r="I56" s="16">
        <f>окт!I56+нояб!I56+декаб!I56</f>
        <v>0</v>
      </c>
      <c r="J56" s="16">
        <f>окт!J56+нояб!J56+декаб!J56</f>
        <v>0</v>
      </c>
      <c r="K56" s="16">
        <f>окт!K56+нояб!K56+декаб!K56</f>
        <v>0</v>
      </c>
      <c r="L56" s="16">
        <f>окт!L56+нояб!L56+декаб!L56</f>
        <v>0</v>
      </c>
      <c r="M56" s="16">
        <f>окт!M56+нояб!M56+декаб!M56</f>
        <v>0</v>
      </c>
      <c r="N56" s="16">
        <f>окт!N56+нояб!N56+декаб!N56</f>
        <v>0</v>
      </c>
      <c r="O56" s="16">
        <f>окт!O56+нояб!O56+декаб!O56</f>
        <v>0</v>
      </c>
      <c r="P56" s="16">
        <f>окт!P56+нояб!P56+декаб!P56</f>
        <v>0</v>
      </c>
      <c r="Q56" s="16">
        <f>окт!Q56+нояб!Q56+декаб!Q56</f>
        <v>0</v>
      </c>
      <c r="R56" s="16">
        <f>окт!R56+нояб!R56+декаб!R56</f>
        <v>0</v>
      </c>
      <c r="S56" s="16">
        <f>окт!S56+нояб!S56+декаб!S56</f>
        <v>0</v>
      </c>
      <c r="T56" s="16">
        <f>окт!T56+нояб!T56+декаб!T56</f>
        <v>0</v>
      </c>
      <c r="U56" s="16">
        <f>окт!U56+нояб!U56+декаб!U56</f>
        <v>0</v>
      </c>
      <c r="V56" s="16">
        <f>окт!V56+нояб!V56+декаб!V56</f>
        <v>0</v>
      </c>
      <c r="W56" s="16">
        <f>окт!W56+нояб!W56+декаб!W56</f>
        <v>0</v>
      </c>
      <c r="X56" s="16">
        <f>окт!X56+нояб!X56+декаб!X56</f>
        <v>0</v>
      </c>
      <c r="Y56" s="16">
        <f>окт!Y56+нояб!Y56+декаб!Y56</f>
        <v>0</v>
      </c>
      <c r="Z56" s="16">
        <f>окт!Z56+нояб!Z56+декаб!Z56</f>
        <v>0</v>
      </c>
      <c r="AA56" s="16">
        <f>окт!AA56+нояб!AA56+декаб!AA56</f>
        <v>0</v>
      </c>
      <c r="AB56" s="16">
        <f>окт!AB56+нояб!AB56+декаб!AB56</f>
        <v>0</v>
      </c>
      <c r="AC56" s="16">
        <f>окт!AC56+нояб!AC56+декаб!AC56</f>
        <v>0</v>
      </c>
      <c r="AD56" s="16">
        <f>окт!AD56+нояб!AD56+декаб!AD56</f>
        <v>0</v>
      </c>
      <c r="AE56" s="16">
        <f>окт!AE56+нояб!AE56+декаб!AE56</f>
        <v>0</v>
      </c>
      <c r="AF56" s="16">
        <f>окт!AF56+нояб!AF56+декаб!AF56</f>
        <v>0</v>
      </c>
      <c r="AG56" s="16">
        <f>окт!AG56+нояб!AG56+декаб!AG56</f>
        <v>0</v>
      </c>
      <c r="AH56" s="16">
        <f>окт!AH56+нояб!AH56+декаб!AH56</f>
        <v>0</v>
      </c>
      <c r="AI56" s="16">
        <f>окт!AI56+нояб!AI56+декаб!AI56</f>
        <v>0</v>
      </c>
      <c r="AJ56" s="16">
        <f>окт!AJ56+нояб!AJ56+декаб!AJ56</f>
        <v>0</v>
      </c>
      <c r="AK56" s="16">
        <f>окт!AK56+нояб!AK56+декаб!AK56</f>
        <v>0</v>
      </c>
      <c r="AL56" s="16">
        <f>окт!AL56+нояб!AL56+декаб!AL56</f>
        <v>0</v>
      </c>
      <c r="AM56" s="16">
        <f>окт!AM56+нояб!AM56+декаб!AM56</f>
        <v>0</v>
      </c>
      <c r="AN56" s="16">
        <f>окт!AN56+нояб!AN56+декаб!AN56</f>
        <v>0</v>
      </c>
      <c r="AO56" s="16">
        <f>окт!AO56+нояб!AO56+декаб!AO56</f>
        <v>0</v>
      </c>
      <c r="AP56" s="16">
        <f>окт!AP56+нояб!AP56+декаб!AP56</f>
        <v>0</v>
      </c>
      <c r="AQ56" s="16">
        <f>окт!AQ56+нояб!AQ56+декаб!AQ56</f>
        <v>0</v>
      </c>
      <c r="AR56" s="16">
        <f>окт!AR56+нояб!AR56+декаб!AR56</f>
        <v>0</v>
      </c>
      <c r="AS56" s="16">
        <f>окт!AS56+нояб!AS56+декаб!AS56</f>
        <v>0</v>
      </c>
      <c r="AT56" s="16">
        <f>окт!AT56+нояб!AT56+декаб!AT56</f>
        <v>0</v>
      </c>
      <c r="AU56" s="16">
        <f>окт!AU56+нояб!AU56+декаб!AU56</f>
        <v>0</v>
      </c>
      <c r="AV56" s="16">
        <f>окт!AV56+нояб!AV56+декаб!AV56</f>
        <v>0</v>
      </c>
      <c r="AW56" s="16">
        <f>окт!AW56+нояб!AW56+декаб!AW56</f>
        <v>0</v>
      </c>
      <c r="AX56" s="16">
        <f>окт!AX56+нояб!AX56+декаб!AX56</f>
        <v>0</v>
      </c>
      <c r="AY56" s="16">
        <f>окт!AY56+нояб!AY56+декаб!AY56</f>
        <v>0</v>
      </c>
      <c r="AZ56" s="16">
        <f>окт!AZ56+нояб!AZ56+декаб!AZ56</f>
        <v>0</v>
      </c>
      <c r="BA56" s="16">
        <f>окт!BA56+нояб!BA56+декаб!BA56</f>
        <v>0</v>
      </c>
      <c r="BB56" s="16">
        <f>окт!BB56+нояб!BB56+декаб!BB56</f>
        <v>0</v>
      </c>
      <c r="BC56" s="16">
        <f>окт!BC56+нояб!BC56+декаб!BC56</f>
        <v>0</v>
      </c>
      <c r="BD56" s="16">
        <f>окт!BD56+нояб!BD56+декаб!BD56</f>
        <v>0</v>
      </c>
      <c r="BE56" s="16">
        <f>окт!BE56+нояб!BE56+декаб!BE56</f>
        <v>0</v>
      </c>
      <c r="BF56" s="17">
        <f t="shared" si="0"/>
        <v>0</v>
      </c>
      <c r="BG56" s="28"/>
      <c r="BH56" s="17"/>
      <c r="BI56" s="16"/>
      <c r="BJ56" s="71" t="s">
        <v>76</v>
      </c>
    </row>
    <row r="57" spans="1:82" ht="15.75" customHeight="1">
      <c r="A57" s="14">
        <v>3</v>
      </c>
      <c r="B57" s="14" t="s">
        <v>135</v>
      </c>
      <c r="C57" s="16">
        <f>окт!C57+нояб!C57+декаб!C57</f>
        <v>0</v>
      </c>
      <c r="D57" s="16">
        <f>окт!D57+нояб!D57+декаб!D57</f>
        <v>0</v>
      </c>
      <c r="E57" s="16">
        <f>окт!E57+нояб!E57+декаб!E57</f>
        <v>0</v>
      </c>
      <c r="F57" s="16">
        <f>окт!F57+нояб!F57+декаб!F57</f>
        <v>0</v>
      </c>
      <c r="G57" s="16">
        <f>окт!G57+нояб!G57+декаб!G57</f>
        <v>0</v>
      </c>
      <c r="H57" s="16">
        <f>окт!H57+нояб!H57+декаб!H57</f>
        <v>0</v>
      </c>
      <c r="I57" s="16">
        <f>окт!I57+нояб!I57+декаб!I57</f>
        <v>0</v>
      </c>
      <c r="J57" s="16">
        <f>окт!J57+нояб!J57+декаб!J57</f>
        <v>0</v>
      </c>
      <c r="K57" s="16">
        <f>окт!K57+нояб!K57+декаб!K57</f>
        <v>0</v>
      </c>
      <c r="L57" s="16">
        <f>окт!L57+нояб!L57+декаб!L57</f>
        <v>0</v>
      </c>
      <c r="M57" s="16">
        <f>окт!M57+нояб!M57+декаб!M57</f>
        <v>0</v>
      </c>
      <c r="N57" s="16">
        <f>окт!N57+нояб!N57+декаб!N57</f>
        <v>0</v>
      </c>
      <c r="O57" s="16">
        <f>окт!O57+нояб!O57+декаб!O57</f>
        <v>0</v>
      </c>
      <c r="P57" s="16">
        <f>окт!P57+нояб!P57+декаб!P57</f>
        <v>0</v>
      </c>
      <c r="Q57" s="16">
        <f>окт!Q57+нояб!Q57+декаб!Q57</f>
        <v>0</v>
      </c>
      <c r="R57" s="16">
        <f>окт!R57+нояб!R57+декаб!R57</f>
        <v>0</v>
      </c>
      <c r="S57" s="16">
        <f>окт!S57+нояб!S57+декаб!S57</f>
        <v>0</v>
      </c>
      <c r="T57" s="16">
        <f>окт!T57+нояб!T57+декаб!T57</f>
        <v>0</v>
      </c>
      <c r="U57" s="16">
        <f>окт!U57+нояб!U57+декаб!U57</f>
        <v>0</v>
      </c>
      <c r="V57" s="16">
        <f>окт!V57+нояб!V57+декаб!V57</f>
        <v>0</v>
      </c>
      <c r="W57" s="16">
        <f>окт!W57+нояб!W57+декаб!W57</f>
        <v>0</v>
      </c>
      <c r="X57" s="16">
        <f>окт!X57+нояб!X57+декаб!X57</f>
        <v>0</v>
      </c>
      <c r="Y57" s="16">
        <f>окт!Y57+нояб!Y57+декаб!Y57</f>
        <v>0</v>
      </c>
      <c r="Z57" s="16">
        <f>окт!Z57+нояб!Z57+декаб!Z57</f>
        <v>0</v>
      </c>
      <c r="AA57" s="16">
        <f>окт!AA57+нояб!AA57+декаб!AA57</f>
        <v>0</v>
      </c>
      <c r="AB57" s="16">
        <f>окт!AB57+нояб!AB57+декаб!AB57</f>
        <v>0</v>
      </c>
      <c r="AC57" s="16">
        <f>окт!AC57+нояб!AC57+декаб!AC57</f>
        <v>0</v>
      </c>
      <c r="AD57" s="16">
        <f>окт!AD57+нояб!AD57+декаб!AD57</f>
        <v>0</v>
      </c>
      <c r="AE57" s="16">
        <f>окт!AE57+нояб!AE57+декаб!AE57</f>
        <v>0</v>
      </c>
      <c r="AF57" s="16">
        <f>окт!AF57+нояб!AF57+декаб!AF57</f>
        <v>0</v>
      </c>
      <c r="AG57" s="16">
        <f>окт!AG57+нояб!AG57+декаб!AG57</f>
        <v>0</v>
      </c>
      <c r="AH57" s="16">
        <f>окт!AH57+нояб!AH57+декаб!AH57</f>
        <v>0</v>
      </c>
      <c r="AI57" s="16">
        <f>окт!AI57+нояб!AI57+декаб!AI57</f>
        <v>0</v>
      </c>
      <c r="AJ57" s="16">
        <f>окт!AJ57+нояб!AJ57+декаб!AJ57</f>
        <v>0</v>
      </c>
      <c r="AK57" s="16">
        <f>окт!AK57+нояб!AK57+декаб!AK57</f>
        <v>0</v>
      </c>
      <c r="AL57" s="16">
        <f>окт!AL57+нояб!AL57+декаб!AL57</f>
        <v>0</v>
      </c>
      <c r="AM57" s="16">
        <f>окт!AM57+нояб!AM57+декаб!AM57</f>
        <v>0</v>
      </c>
      <c r="AN57" s="16">
        <f>окт!AN57+нояб!AN57+декаб!AN57</f>
        <v>0</v>
      </c>
      <c r="AO57" s="16">
        <f>окт!AO57+нояб!AO57+декаб!AO57</f>
        <v>0</v>
      </c>
      <c r="AP57" s="16">
        <f>окт!AP57+нояб!AP57+декаб!AP57</f>
        <v>0</v>
      </c>
      <c r="AQ57" s="16">
        <f>окт!AQ57+нояб!AQ57+декаб!AQ57</f>
        <v>0</v>
      </c>
      <c r="AR57" s="16">
        <f>окт!AR57+нояб!AR57+декаб!AR57</f>
        <v>0</v>
      </c>
      <c r="AS57" s="16">
        <f>окт!AS57+нояб!AS57+декаб!AS57</f>
        <v>0</v>
      </c>
      <c r="AT57" s="16">
        <f>окт!AT57+нояб!AT57+декаб!AT57</f>
        <v>0</v>
      </c>
      <c r="AU57" s="16">
        <f>окт!AU57+нояб!AU57+декаб!AU57</f>
        <v>0</v>
      </c>
      <c r="AV57" s="16">
        <f>окт!AV57+нояб!AV57+декаб!AV57</f>
        <v>0</v>
      </c>
      <c r="AW57" s="16">
        <f>окт!AW57+нояб!AW57+декаб!AW57</f>
        <v>0</v>
      </c>
      <c r="AX57" s="16">
        <f>окт!AX57+нояб!AX57+декаб!AX57</f>
        <v>0</v>
      </c>
      <c r="AY57" s="16">
        <f>окт!AY57+нояб!AY57+декаб!AY57</f>
        <v>0</v>
      </c>
      <c r="AZ57" s="16">
        <f>окт!AZ57+нояб!AZ57+декаб!AZ57</f>
        <v>0</v>
      </c>
      <c r="BA57" s="16">
        <f>окт!BA57+нояб!BA57+декаб!BA57</f>
        <v>0</v>
      </c>
      <c r="BB57" s="16">
        <f>окт!BB57+нояб!BB57+декаб!BB57</f>
        <v>0</v>
      </c>
      <c r="BC57" s="16">
        <f>окт!BC57+нояб!BC57+декаб!BC57</f>
        <v>0</v>
      </c>
      <c r="BD57" s="16">
        <f>окт!BD57+нояб!BD57+декаб!BD57</f>
        <v>0</v>
      </c>
      <c r="BE57" s="16">
        <f>окт!BE57+нояб!BE57+декаб!BE57</f>
        <v>0</v>
      </c>
      <c r="BF57" s="17">
        <f t="shared" si="0"/>
        <v>0</v>
      </c>
      <c r="BG57" s="28"/>
      <c r="BH57" s="17"/>
      <c r="BI57" s="16"/>
      <c r="BJ57" s="71" t="s">
        <v>77</v>
      </c>
    </row>
    <row r="58" spans="1:82" ht="15.75" customHeight="1">
      <c r="A58" s="14">
        <v>4</v>
      </c>
      <c r="B58" s="14" t="s">
        <v>136</v>
      </c>
      <c r="C58" s="16">
        <f>окт!C58+нояб!C58+декаб!C58</f>
        <v>0</v>
      </c>
      <c r="D58" s="16">
        <f>окт!D58+нояб!D58+декаб!D58</f>
        <v>0</v>
      </c>
      <c r="E58" s="16">
        <f>окт!E58+нояб!E58+декаб!E58</f>
        <v>0</v>
      </c>
      <c r="F58" s="16">
        <f>окт!F58+нояб!F58+декаб!F58</f>
        <v>0</v>
      </c>
      <c r="G58" s="16">
        <f>окт!G58+нояб!G58+декаб!G58</f>
        <v>0</v>
      </c>
      <c r="H58" s="16">
        <f>окт!H58+нояб!H58+декаб!H58</f>
        <v>0</v>
      </c>
      <c r="I58" s="16">
        <f>окт!I58+нояб!I58+декаб!I58</f>
        <v>0</v>
      </c>
      <c r="J58" s="16">
        <f>окт!J58+нояб!J58+декаб!J58</f>
        <v>0</v>
      </c>
      <c r="K58" s="16">
        <f>окт!K58+нояб!K58+декаб!K58</f>
        <v>0</v>
      </c>
      <c r="L58" s="16">
        <f>окт!L58+нояб!L58+декаб!L58</f>
        <v>0</v>
      </c>
      <c r="M58" s="16">
        <f>окт!M58+нояб!M58+декаб!M58</f>
        <v>0</v>
      </c>
      <c r="N58" s="16">
        <f>окт!N58+нояб!N58+декаб!N58</f>
        <v>0</v>
      </c>
      <c r="O58" s="16">
        <f>окт!O58+нояб!O58+декаб!O58</f>
        <v>0</v>
      </c>
      <c r="P58" s="16">
        <f>окт!P58+нояб!P58+декаб!P58</f>
        <v>0</v>
      </c>
      <c r="Q58" s="16">
        <f>окт!Q58+нояб!Q58+декаб!Q58</f>
        <v>0</v>
      </c>
      <c r="R58" s="16">
        <f>окт!R58+нояб!R58+декаб!R58</f>
        <v>0</v>
      </c>
      <c r="S58" s="16">
        <f>окт!S58+нояб!S58+декаб!S58</f>
        <v>0</v>
      </c>
      <c r="T58" s="16">
        <f>окт!T58+нояб!T58+декаб!T58</f>
        <v>0</v>
      </c>
      <c r="U58" s="16">
        <f>окт!U58+нояб!U58+декаб!U58</f>
        <v>0</v>
      </c>
      <c r="V58" s="16">
        <f>окт!V58+нояб!V58+декаб!V58</f>
        <v>0</v>
      </c>
      <c r="W58" s="16">
        <f>окт!W58+нояб!W58+декаб!W58</f>
        <v>0</v>
      </c>
      <c r="X58" s="16">
        <f>окт!X58+нояб!X58+декаб!X58</f>
        <v>0</v>
      </c>
      <c r="Y58" s="16">
        <f>окт!Y58+нояб!Y58+декаб!Y58</f>
        <v>0</v>
      </c>
      <c r="Z58" s="16">
        <f>окт!Z58+нояб!Z58+декаб!Z58</f>
        <v>0</v>
      </c>
      <c r="AA58" s="16">
        <f>окт!AA58+нояб!AA58+декаб!AA58</f>
        <v>0</v>
      </c>
      <c r="AB58" s="16">
        <f>окт!AB58+нояб!AB58+декаб!AB58</f>
        <v>0</v>
      </c>
      <c r="AC58" s="16">
        <f>окт!AC58+нояб!AC58+декаб!AC58</f>
        <v>0</v>
      </c>
      <c r="AD58" s="16">
        <f>окт!AD58+нояб!AD58+декаб!AD58</f>
        <v>0</v>
      </c>
      <c r="AE58" s="16">
        <f>окт!AE58+нояб!AE58+декаб!AE58</f>
        <v>0</v>
      </c>
      <c r="AF58" s="16">
        <f>окт!AF58+нояб!AF58+декаб!AF58</f>
        <v>0</v>
      </c>
      <c r="AG58" s="16">
        <f>окт!AG58+нояб!AG58+декаб!AG58</f>
        <v>0</v>
      </c>
      <c r="AH58" s="16">
        <f>окт!AH58+нояб!AH58+декаб!AH58</f>
        <v>0</v>
      </c>
      <c r="AI58" s="16">
        <f>окт!AI58+нояб!AI58+декаб!AI58</f>
        <v>0</v>
      </c>
      <c r="AJ58" s="16">
        <f>окт!AJ58+нояб!AJ58+декаб!AJ58</f>
        <v>0</v>
      </c>
      <c r="AK58" s="16">
        <f>окт!AK58+нояб!AK58+декаб!AK58</f>
        <v>0</v>
      </c>
      <c r="AL58" s="16">
        <f>окт!AL58+нояб!AL58+декаб!AL58</f>
        <v>0</v>
      </c>
      <c r="AM58" s="16">
        <f>окт!AM58+нояб!AM58+декаб!AM58</f>
        <v>0</v>
      </c>
      <c r="AN58" s="16">
        <f>окт!AN58+нояб!AN58+декаб!AN58</f>
        <v>0</v>
      </c>
      <c r="AO58" s="16">
        <f>окт!AO58+нояб!AO58+декаб!AO58</f>
        <v>0</v>
      </c>
      <c r="AP58" s="16">
        <f>окт!AP58+нояб!AP58+декаб!AP58</f>
        <v>0</v>
      </c>
      <c r="AQ58" s="16">
        <f>окт!AQ58+нояб!AQ58+декаб!AQ58</f>
        <v>0</v>
      </c>
      <c r="AR58" s="16">
        <f>окт!AR58+нояб!AR58+декаб!AR58</f>
        <v>0</v>
      </c>
      <c r="AS58" s="16">
        <f>окт!AS58+нояб!AS58+декаб!AS58</f>
        <v>0</v>
      </c>
      <c r="AT58" s="16">
        <f>окт!AT58+нояб!AT58+декаб!AT58</f>
        <v>0</v>
      </c>
      <c r="AU58" s="16">
        <f>окт!AU58+нояб!AU58+декаб!AU58</f>
        <v>0</v>
      </c>
      <c r="AV58" s="16">
        <f>окт!AV58+нояб!AV58+декаб!AV58</f>
        <v>0</v>
      </c>
      <c r="AW58" s="16">
        <f>окт!AW58+нояб!AW58+декаб!AW58</f>
        <v>0</v>
      </c>
      <c r="AX58" s="16">
        <f>окт!AX58+нояб!AX58+декаб!AX58</f>
        <v>0</v>
      </c>
      <c r="AY58" s="16">
        <f>окт!AY58+нояб!AY58+декаб!AY58</f>
        <v>0</v>
      </c>
      <c r="AZ58" s="16">
        <f>окт!AZ58+нояб!AZ58+декаб!AZ58</f>
        <v>0</v>
      </c>
      <c r="BA58" s="16">
        <f>окт!BA58+нояб!BA58+декаб!BA58</f>
        <v>0</v>
      </c>
      <c r="BB58" s="16">
        <f>окт!BB58+нояб!BB58+декаб!BB58</f>
        <v>0</v>
      </c>
      <c r="BC58" s="16">
        <f>окт!BC58+нояб!BC58+декаб!BC58</f>
        <v>0</v>
      </c>
      <c r="BD58" s="16">
        <f>окт!BD58+нояб!BD58+декаб!BD58</f>
        <v>0</v>
      </c>
      <c r="BE58" s="16">
        <f>окт!BE58+нояб!BE58+декаб!BE58</f>
        <v>0</v>
      </c>
      <c r="BF58" s="27">
        <f t="shared" si="0"/>
        <v>0</v>
      </c>
      <c r="BG58" s="28"/>
      <c r="BH58" s="17"/>
      <c r="BI58" s="16"/>
      <c r="BJ58" s="71" t="s">
        <v>78</v>
      </c>
    </row>
    <row r="59" spans="1:82" ht="15.75" customHeight="1">
      <c r="A59" s="14">
        <v>5</v>
      </c>
      <c r="B59" s="14" t="s">
        <v>137</v>
      </c>
      <c r="C59" s="16">
        <f>окт!C59+нояб!C59+декаб!C59</f>
        <v>0</v>
      </c>
      <c r="D59" s="16">
        <f>окт!D59+нояб!D59+декаб!D59</f>
        <v>0</v>
      </c>
      <c r="E59" s="16">
        <f>окт!E59+нояб!E59+декаб!E59</f>
        <v>0</v>
      </c>
      <c r="F59" s="16">
        <f>окт!F59+нояб!F59+декаб!F59</f>
        <v>0</v>
      </c>
      <c r="G59" s="16">
        <f>окт!G59+нояб!G59+декаб!G59</f>
        <v>0</v>
      </c>
      <c r="H59" s="16">
        <f>окт!H59+нояб!H59+декаб!H59</f>
        <v>0</v>
      </c>
      <c r="I59" s="16">
        <f>окт!I59+нояб!I59+декаб!I59</f>
        <v>0</v>
      </c>
      <c r="J59" s="16">
        <f>окт!J59+нояб!J59+декаб!J59</f>
        <v>0</v>
      </c>
      <c r="K59" s="16">
        <f>окт!K59+нояб!K59+декаб!K59</f>
        <v>0</v>
      </c>
      <c r="L59" s="16">
        <f>окт!L59+нояб!L59+декаб!L59</f>
        <v>0</v>
      </c>
      <c r="M59" s="16">
        <f>окт!M59+нояб!M59+декаб!M59</f>
        <v>0</v>
      </c>
      <c r="N59" s="16">
        <f>окт!N59+нояб!N59+декаб!N59</f>
        <v>0</v>
      </c>
      <c r="O59" s="16">
        <f>окт!O59+нояб!O59+декаб!O59</f>
        <v>0</v>
      </c>
      <c r="P59" s="16">
        <f>окт!P59+нояб!P59+декаб!P59</f>
        <v>0</v>
      </c>
      <c r="Q59" s="16">
        <f>окт!Q59+нояб!Q59+декаб!Q59</f>
        <v>0</v>
      </c>
      <c r="R59" s="16">
        <f>окт!R59+нояб!R59+декаб!R59</f>
        <v>0</v>
      </c>
      <c r="S59" s="16">
        <f>окт!S59+нояб!S59+декаб!S59</f>
        <v>0</v>
      </c>
      <c r="T59" s="16">
        <f>окт!T59+нояб!T59+декаб!T59</f>
        <v>0</v>
      </c>
      <c r="U59" s="16">
        <f>окт!U59+нояб!U59+декаб!U59</f>
        <v>0</v>
      </c>
      <c r="V59" s="16">
        <f>окт!V59+нояб!V59+декаб!V59</f>
        <v>0</v>
      </c>
      <c r="W59" s="16">
        <f>окт!W59+нояб!W59+декаб!W59</f>
        <v>0</v>
      </c>
      <c r="X59" s="16">
        <f>окт!X59+нояб!X59+декаб!X59</f>
        <v>0</v>
      </c>
      <c r="Y59" s="16">
        <f>окт!Y59+нояб!Y59+декаб!Y59</f>
        <v>0</v>
      </c>
      <c r="Z59" s="16">
        <f>окт!Z59+нояб!Z59+декаб!Z59</f>
        <v>0</v>
      </c>
      <c r="AA59" s="16">
        <f>окт!AA59+нояб!AA59+декаб!AA59</f>
        <v>0</v>
      </c>
      <c r="AB59" s="16">
        <f>окт!AB59+нояб!AB59+декаб!AB59</f>
        <v>0</v>
      </c>
      <c r="AC59" s="16">
        <f>окт!AC59+нояб!AC59+декаб!AC59</f>
        <v>0</v>
      </c>
      <c r="AD59" s="16">
        <f>окт!AD59+нояб!AD59+декаб!AD59</f>
        <v>0</v>
      </c>
      <c r="AE59" s="16">
        <f>окт!AE59+нояб!AE59+декаб!AE59</f>
        <v>0</v>
      </c>
      <c r="AF59" s="16">
        <f>окт!AF59+нояб!AF59+декаб!AF59</f>
        <v>0</v>
      </c>
      <c r="AG59" s="16">
        <f>окт!AG59+нояб!AG59+декаб!AG59</f>
        <v>0</v>
      </c>
      <c r="AH59" s="16">
        <f>окт!AH59+нояб!AH59+декаб!AH59</f>
        <v>0</v>
      </c>
      <c r="AI59" s="16">
        <f>окт!AI59+нояб!AI59+декаб!AI59</f>
        <v>0</v>
      </c>
      <c r="AJ59" s="16">
        <f>окт!AJ59+нояб!AJ59+декаб!AJ59</f>
        <v>0</v>
      </c>
      <c r="AK59" s="16">
        <f>окт!AK59+нояб!AK59+декаб!AK59</f>
        <v>0</v>
      </c>
      <c r="AL59" s="16">
        <f>окт!AL59+нояб!AL59+декаб!AL59</f>
        <v>0</v>
      </c>
      <c r="AM59" s="16">
        <f>окт!AM59+нояб!AM59+декаб!AM59</f>
        <v>0</v>
      </c>
      <c r="AN59" s="16">
        <f>окт!AN59+нояб!AN59+декаб!AN59</f>
        <v>0</v>
      </c>
      <c r="AO59" s="16">
        <f>окт!AO59+нояб!AO59+декаб!AO59</f>
        <v>0</v>
      </c>
      <c r="AP59" s="16">
        <f>окт!AP59+нояб!AP59+декаб!AP59</f>
        <v>0</v>
      </c>
      <c r="AQ59" s="16">
        <f>окт!AQ59+нояб!AQ59+декаб!AQ59</f>
        <v>0</v>
      </c>
      <c r="AR59" s="16">
        <f>окт!AR59+нояб!AR59+декаб!AR59</f>
        <v>0</v>
      </c>
      <c r="AS59" s="16">
        <f>окт!AS59+нояб!AS59+декаб!AS59</f>
        <v>0</v>
      </c>
      <c r="AT59" s="16">
        <f>окт!AT59+нояб!AT59+декаб!AT59</f>
        <v>0</v>
      </c>
      <c r="AU59" s="16">
        <f>окт!AU59+нояб!AU59+декаб!AU59</f>
        <v>0</v>
      </c>
      <c r="AV59" s="16">
        <f>окт!AV59+нояб!AV59+декаб!AV59</f>
        <v>0</v>
      </c>
      <c r="AW59" s="16">
        <f>окт!AW59+нояб!AW59+декаб!AW59</f>
        <v>0</v>
      </c>
      <c r="AX59" s="16">
        <f>окт!AX59+нояб!AX59+декаб!AX59</f>
        <v>0</v>
      </c>
      <c r="AY59" s="16">
        <f>окт!AY59+нояб!AY59+декаб!AY59</f>
        <v>0</v>
      </c>
      <c r="AZ59" s="16">
        <f>окт!AZ59+нояб!AZ59+декаб!AZ59</f>
        <v>0</v>
      </c>
      <c r="BA59" s="16">
        <f>окт!BA59+нояб!BA59+декаб!BA59</f>
        <v>0</v>
      </c>
      <c r="BB59" s="16">
        <f>окт!BB59+нояб!BB59+декаб!BB59</f>
        <v>0</v>
      </c>
      <c r="BC59" s="16">
        <f>окт!BC59+нояб!BC59+декаб!BC59</f>
        <v>0</v>
      </c>
      <c r="BD59" s="16">
        <f>окт!BD59+нояб!BD59+декаб!BD59</f>
        <v>0</v>
      </c>
      <c r="BE59" s="16">
        <f>окт!BE59+нояб!BE59+декаб!BE59</f>
        <v>0</v>
      </c>
      <c r="BF59" s="27">
        <f t="shared" si="0"/>
        <v>0</v>
      </c>
      <c r="BG59" s="28"/>
      <c r="BH59" s="14"/>
      <c r="BI59" s="16"/>
      <c r="BJ59" s="71" t="s">
        <v>79</v>
      </c>
    </row>
    <row r="60" spans="1:82" ht="15.75" customHeight="1">
      <c r="A60" s="14">
        <v>6</v>
      </c>
      <c r="B60" s="14" t="s">
        <v>138</v>
      </c>
      <c r="C60" s="16">
        <f>окт!C60+нояб!C60+декаб!C60</f>
        <v>0</v>
      </c>
      <c r="D60" s="16">
        <f>окт!D60+нояб!D60+декаб!D60</f>
        <v>0</v>
      </c>
      <c r="E60" s="16">
        <f>окт!E60+нояб!E60+декаб!E60</f>
        <v>0</v>
      </c>
      <c r="F60" s="16">
        <f>окт!F60+нояб!F60+декаб!F60</f>
        <v>0</v>
      </c>
      <c r="G60" s="16">
        <f>окт!G60+нояб!G60+декаб!G60</f>
        <v>0</v>
      </c>
      <c r="H60" s="16">
        <f>окт!H60+нояб!H60+декаб!H60</f>
        <v>0</v>
      </c>
      <c r="I60" s="16">
        <f>окт!I60+нояб!I60+декаб!I60</f>
        <v>0</v>
      </c>
      <c r="J60" s="16">
        <f>окт!J60+нояб!J60+декаб!J60</f>
        <v>0</v>
      </c>
      <c r="K60" s="16">
        <f>окт!K60+нояб!K60+декаб!K60</f>
        <v>0</v>
      </c>
      <c r="L60" s="16">
        <f>окт!L60+нояб!L60+декаб!L60</f>
        <v>0</v>
      </c>
      <c r="M60" s="16">
        <f>окт!M60+нояб!M60+декаб!M60</f>
        <v>0</v>
      </c>
      <c r="N60" s="16">
        <f>окт!N60+нояб!N60+декаб!N60</f>
        <v>0</v>
      </c>
      <c r="O60" s="16">
        <f>окт!O60+нояб!O60+декаб!O60</f>
        <v>0</v>
      </c>
      <c r="P60" s="16">
        <f>окт!P60+нояб!P60+декаб!P60</f>
        <v>0</v>
      </c>
      <c r="Q60" s="16">
        <f>окт!Q60+нояб!Q60+декаб!Q60</f>
        <v>0</v>
      </c>
      <c r="R60" s="16">
        <f>окт!R60+нояб!R60+декаб!R60</f>
        <v>0</v>
      </c>
      <c r="S60" s="16">
        <f>окт!S60+нояб!S60+декаб!S60</f>
        <v>0</v>
      </c>
      <c r="T60" s="16">
        <f>окт!T60+нояб!T60+декаб!T60</f>
        <v>0</v>
      </c>
      <c r="U60" s="16">
        <f>окт!U60+нояб!U60+декаб!U60</f>
        <v>0</v>
      </c>
      <c r="V60" s="16">
        <f>окт!V60+нояб!V60+декаб!V60</f>
        <v>0</v>
      </c>
      <c r="W60" s="16">
        <f>окт!W60+нояб!W60+декаб!W60</f>
        <v>0</v>
      </c>
      <c r="X60" s="16">
        <f>окт!X60+нояб!X60+декаб!X60</f>
        <v>0</v>
      </c>
      <c r="Y60" s="16">
        <f>окт!Y60+нояб!Y60+декаб!Y60</f>
        <v>0</v>
      </c>
      <c r="Z60" s="16">
        <f>окт!Z60+нояб!Z60+декаб!Z60</f>
        <v>0</v>
      </c>
      <c r="AA60" s="16">
        <f>окт!AA60+нояб!AA60+декаб!AA60</f>
        <v>0</v>
      </c>
      <c r="AB60" s="16">
        <f>окт!AB60+нояб!AB60+декаб!AB60</f>
        <v>0</v>
      </c>
      <c r="AC60" s="16">
        <f>окт!AC60+нояб!AC60+декаб!AC60</f>
        <v>0</v>
      </c>
      <c r="AD60" s="16">
        <f>окт!AD60+нояб!AD60+декаб!AD60</f>
        <v>0</v>
      </c>
      <c r="AE60" s="16">
        <f>окт!AE60+нояб!AE60+декаб!AE60</f>
        <v>0</v>
      </c>
      <c r="AF60" s="16">
        <f>окт!AF60+нояб!AF60+декаб!AF60</f>
        <v>0</v>
      </c>
      <c r="AG60" s="16">
        <f>окт!AG60+нояб!AG60+декаб!AG60</f>
        <v>0</v>
      </c>
      <c r="AH60" s="16">
        <f>окт!AH60+нояб!AH60+декаб!AH60</f>
        <v>0</v>
      </c>
      <c r="AI60" s="16">
        <f>окт!AI60+нояб!AI60+декаб!AI60</f>
        <v>0</v>
      </c>
      <c r="AJ60" s="16">
        <f>окт!AJ60+нояб!AJ60+декаб!AJ60</f>
        <v>0</v>
      </c>
      <c r="AK60" s="16">
        <f>окт!AK60+нояб!AK60+декаб!AK60</f>
        <v>0</v>
      </c>
      <c r="AL60" s="16">
        <f>окт!AL60+нояб!AL60+декаб!AL60</f>
        <v>0</v>
      </c>
      <c r="AM60" s="16">
        <f>окт!AM60+нояб!AM60+декаб!AM60</f>
        <v>0</v>
      </c>
      <c r="AN60" s="16">
        <f>окт!AN60+нояб!AN60+декаб!AN60</f>
        <v>0</v>
      </c>
      <c r="AO60" s="16">
        <f>окт!AO60+нояб!AO60+декаб!AO60</f>
        <v>0</v>
      </c>
      <c r="AP60" s="16">
        <f>окт!AP60+нояб!AP60+декаб!AP60</f>
        <v>0</v>
      </c>
      <c r="AQ60" s="16">
        <f>окт!AQ60+нояб!AQ60+декаб!AQ60</f>
        <v>0</v>
      </c>
      <c r="AR60" s="16">
        <f>окт!AR60+нояб!AR60+декаб!AR60</f>
        <v>0</v>
      </c>
      <c r="AS60" s="16">
        <f>окт!AS60+нояб!AS60+декаб!AS60</f>
        <v>0</v>
      </c>
      <c r="AT60" s="16">
        <f>окт!AT60+нояб!AT60+декаб!AT60</f>
        <v>0</v>
      </c>
      <c r="AU60" s="16">
        <f>окт!AU60+нояб!AU60+декаб!AU60</f>
        <v>0</v>
      </c>
      <c r="AV60" s="16">
        <f>окт!AV60+нояб!AV60+декаб!AV60</f>
        <v>0</v>
      </c>
      <c r="AW60" s="16">
        <f>окт!AW60+нояб!AW60+декаб!AW60</f>
        <v>0</v>
      </c>
      <c r="AX60" s="16">
        <f>окт!AX60+нояб!AX60+декаб!AX60</f>
        <v>0</v>
      </c>
      <c r="AY60" s="16">
        <f>окт!AY60+нояб!AY60+декаб!AY60</f>
        <v>0</v>
      </c>
      <c r="AZ60" s="16">
        <f>окт!AZ60+нояб!AZ60+декаб!AZ60</f>
        <v>0</v>
      </c>
      <c r="BA60" s="16">
        <f>окт!BA60+нояб!BA60+декаб!BA60</f>
        <v>0</v>
      </c>
      <c r="BB60" s="16">
        <f>окт!BB60+нояб!BB60+декаб!BB60</f>
        <v>0</v>
      </c>
      <c r="BC60" s="16">
        <f>окт!BC60+нояб!BC60+декаб!BC60</f>
        <v>0</v>
      </c>
      <c r="BD60" s="16">
        <f>окт!BD60+нояб!BD60+декаб!BD60</f>
        <v>0</v>
      </c>
      <c r="BE60" s="16">
        <f>окт!BE60+нояб!BE60+декаб!BE60</f>
        <v>0</v>
      </c>
      <c r="BF60" s="27">
        <f t="shared" si="0"/>
        <v>0</v>
      </c>
      <c r="BG60" s="28"/>
      <c r="BH60" s="14"/>
      <c r="BI60" s="16"/>
      <c r="BJ60" s="71">
        <v>6</v>
      </c>
    </row>
    <row r="61" spans="1:82" ht="15.75" customHeight="1">
      <c r="A61" s="14">
        <v>7</v>
      </c>
      <c r="B61" s="14" t="s">
        <v>139</v>
      </c>
      <c r="C61" s="16">
        <f>окт!C61+нояб!C61+декаб!C61</f>
        <v>0</v>
      </c>
      <c r="D61" s="16">
        <f>окт!D61+нояб!D61+декаб!D61</f>
        <v>0</v>
      </c>
      <c r="E61" s="16">
        <f>окт!E61+нояб!E61+декаб!E61</f>
        <v>0</v>
      </c>
      <c r="F61" s="16">
        <f>окт!F61+нояб!F61+декаб!F61</f>
        <v>0</v>
      </c>
      <c r="G61" s="16">
        <f>окт!G61+нояб!G61+декаб!G61</f>
        <v>0</v>
      </c>
      <c r="H61" s="16">
        <f>окт!H61+нояб!H61+декаб!H61</f>
        <v>0</v>
      </c>
      <c r="I61" s="16">
        <f>окт!I61+нояб!I61+декаб!I61</f>
        <v>0</v>
      </c>
      <c r="J61" s="16">
        <f>окт!J61+нояб!J61+декаб!J61</f>
        <v>0</v>
      </c>
      <c r="K61" s="16">
        <f>окт!K61+нояб!K61+декаб!K61</f>
        <v>0</v>
      </c>
      <c r="L61" s="16">
        <f>окт!L61+нояб!L61+декаб!L61</f>
        <v>0</v>
      </c>
      <c r="M61" s="16">
        <f>окт!M61+нояб!M61+декаб!M61</f>
        <v>0</v>
      </c>
      <c r="N61" s="16">
        <f>окт!N61+нояб!N61+декаб!N61</f>
        <v>0</v>
      </c>
      <c r="O61" s="16">
        <f>окт!O61+нояб!O61+декаб!O61</f>
        <v>0</v>
      </c>
      <c r="P61" s="16">
        <f>окт!P61+нояб!P61+декаб!P61</f>
        <v>0</v>
      </c>
      <c r="Q61" s="16">
        <f>окт!Q61+нояб!Q61+декаб!Q61</f>
        <v>0</v>
      </c>
      <c r="R61" s="16">
        <f>окт!R61+нояб!R61+декаб!R61</f>
        <v>0</v>
      </c>
      <c r="S61" s="16">
        <f>окт!S61+нояб!S61+декаб!S61</f>
        <v>0</v>
      </c>
      <c r="T61" s="16">
        <f>окт!T61+нояб!T61+декаб!T61</f>
        <v>0</v>
      </c>
      <c r="U61" s="16">
        <f>окт!U61+нояб!U61+декаб!U61</f>
        <v>0</v>
      </c>
      <c r="V61" s="16">
        <f>окт!V61+нояб!V61+декаб!V61</f>
        <v>0</v>
      </c>
      <c r="W61" s="16">
        <f>окт!W61+нояб!W61+декаб!W61</f>
        <v>0</v>
      </c>
      <c r="X61" s="16">
        <f>окт!X61+нояб!X61+декаб!X61</f>
        <v>0</v>
      </c>
      <c r="Y61" s="16">
        <f>окт!Y61+нояб!Y61+декаб!Y61</f>
        <v>0</v>
      </c>
      <c r="Z61" s="16">
        <f>окт!Z61+нояб!Z61+декаб!Z61</f>
        <v>0</v>
      </c>
      <c r="AA61" s="16">
        <f>окт!AA61+нояб!AA61+декаб!AA61</f>
        <v>0</v>
      </c>
      <c r="AB61" s="16">
        <f>окт!AB61+нояб!AB61+декаб!AB61</f>
        <v>0</v>
      </c>
      <c r="AC61" s="16">
        <f>окт!AC61+нояб!AC61+декаб!AC61</f>
        <v>0</v>
      </c>
      <c r="AD61" s="16">
        <f>окт!AD61+нояб!AD61+декаб!AD61</f>
        <v>0</v>
      </c>
      <c r="AE61" s="16">
        <f>окт!AE61+нояб!AE61+декаб!AE61</f>
        <v>0</v>
      </c>
      <c r="AF61" s="16">
        <f>окт!AF61+нояб!AF61+декаб!AF61</f>
        <v>0</v>
      </c>
      <c r="AG61" s="16">
        <f>окт!AG61+нояб!AG61+декаб!AG61</f>
        <v>0</v>
      </c>
      <c r="AH61" s="16">
        <f>окт!AH61+нояб!AH61+декаб!AH61</f>
        <v>0</v>
      </c>
      <c r="AI61" s="16">
        <f>окт!AI61+нояб!AI61+декаб!AI61</f>
        <v>0</v>
      </c>
      <c r="AJ61" s="16">
        <f>окт!AJ61+нояб!AJ61+декаб!AJ61</f>
        <v>0</v>
      </c>
      <c r="AK61" s="16">
        <f>окт!AK61+нояб!AK61+декаб!AK61</f>
        <v>0</v>
      </c>
      <c r="AL61" s="16">
        <f>окт!AL61+нояб!AL61+декаб!AL61</f>
        <v>0</v>
      </c>
      <c r="AM61" s="16">
        <f>окт!AM61+нояб!AM61+декаб!AM61</f>
        <v>0</v>
      </c>
      <c r="AN61" s="16">
        <f>окт!AN61+нояб!AN61+декаб!AN61</f>
        <v>0</v>
      </c>
      <c r="AO61" s="16">
        <f>окт!AO61+нояб!AO61+декаб!AO61</f>
        <v>0</v>
      </c>
      <c r="AP61" s="16">
        <f>окт!AP61+нояб!AP61+декаб!AP61</f>
        <v>0</v>
      </c>
      <c r="AQ61" s="16">
        <f>окт!AQ61+нояб!AQ61+декаб!AQ61</f>
        <v>0</v>
      </c>
      <c r="AR61" s="16">
        <f>окт!AR61+нояб!AR61+декаб!AR61</f>
        <v>0</v>
      </c>
      <c r="AS61" s="16">
        <f>окт!AS61+нояб!AS61+декаб!AS61</f>
        <v>0</v>
      </c>
      <c r="AT61" s="16">
        <f>окт!AT61+нояб!AT61+декаб!AT61</f>
        <v>0</v>
      </c>
      <c r="AU61" s="16">
        <f>окт!AU61+нояб!AU61+декаб!AU61</f>
        <v>0</v>
      </c>
      <c r="AV61" s="16">
        <f>окт!AV61+нояб!AV61+декаб!AV61</f>
        <v>0</v>
      </c>
      <c r="AW61" s="16">
        <f>окт!AW61+нояб!AW61+декаб!AW61</f>
        <v>0</v>
      </c>
      <c r="AX61" s="16">
        <f>окт!AX61+нояб!AX61+декаб!AX61</f>
        <v>0</v>
      </c>
      <c r="AY61" s="16">
        <f>окт!AY61+нояб!AY61+декаб!AY61</f>
        <v>0</v>
      </c>
      <c r="AZ61" s="16">
        <f>окт!AZ61+нояб!AZ61+декаб!AZ61</f>
        <v>0</v>
      </c>
      <c r="BA61" s="16">
        <f>окт!BA61+нояб!BA61+декаб!BA61</f>
        <v>0</v>
      </c>
      <c r="BB61" s="16">
        <f>окт!BB61+нояб!BB61+декаб!BB61</f>
        <v>0</v>
      </c>
      <c r="BC61" s="16">
        <f>окт!BC61+нояб!BC61+декаб!BC61</f>
        <v>0</v>
      </c>
      <c r="BD61" s="16">
        <f>окт!BD61+нояб!BD61+декаб!BD61</f>
        <v>0</v>
      </c>
      <c r="BE61" s="16">
        <f>окт!BE61+нояб!BE61+декаб!BE61</f>
        <v>0</v>
      </c>
      <c r="BF61" s="27">
        <f t="shared" si="0"/>
        <v>0</v>
      </c>
      <c r="BG61" s="28"/>
      <c r="BH61" s="14"/>
      <c r="BI61" s="16"/>
      <c r="BJ61" s="71">
        <v>8</v>
      </c>
    </row>
    <row r="62" spans="1:82" ht="15.75" customHeight="1">
      <c r="A62" s="14">
        <v>8</v>
      </c>
      <c r="B62" s="14" t="s">
        <v>140</v>
      </c>
      <c r="C62" s="16">
        <f>окт!C62+нояб!C62+декаб!C62</f>
        <v>0</v>
      </c>
      <c r="D62" s="16">
        <f>окт!D62+нояб!D62+декаб!D62</f>
        <v>0</v>
      </c>
      <c r="E62" s="16">
        <f>окт!E62+нояб!E62+декаб!E62</f>
        <v>0</v>
      </c>
      <c r="F62" s="16">
        <f>окт!F62+нояб!F62+декаб!F62</f>
        <v>0</v>
      </c>
      <c r="G62" s="16">
        <f>окт!G62+нояб!G62+декаб!G62</f>
        <v>0</v>
      </c>
      <c r="H62" s="16">
        <f>окт!H62+нояб!H62+декаб!H62</f>
        <v>0</v>
      </c>
      <c r="I62" s="16">
        <f>окт!I62+нояб!I62+декаб!I62</f>
        <v>0</v>
      </c>
      <c r="J62" s="16">
        <f>окт!J62+нояб!J62+декаб!J62</f>
        <v>0</v>
      </c>
      <c r="K62" s="16">
        <f>окт!K62+нояб!K62+декаб!K62</f>
        <v>0</v>
      </c>
      <c r="L62" s="16">
        <f>окт!L62+нояб!L62+декаб!L62</f>
        <v>0</v>
      </c>
      <c r="M62" s="16">
        <f>окт!M62+нояб!M62+декаб!M62</f>
        <v>0</v>
      </c>
      <c r="N62" s="16">
        <f>окт!N62+нояб!N62+декаб!N62</f>
        <v>0</v>
      </c>
      <c r="O62" s="16">
        <f>окт!O62+нояб!O62+декаб!O62</f>
        <v>0</v>
      </c>
      <c r="P62" s="16">
        <f>окт!P62+нояб!P62+декаб!P62</f>
        <v>0</v>
      </c>
      <c r="Q62" s="16">
        <f>окт!Q62+нояб!Q62+декаб!Q62</f>
        <v>0</v>
      </c>
      <c r="R62" s="16">
        <f>окт!R62+нояб!R62+декаб!R62</f>
        <v>0</v>
      </c>
      <c r="S62" s="16">
        <f>окт!S62+нояб!S62+декаб!S62</f>
        <v>0</v>
      </c>
      <c r="T62" s="16">
        <f>окт!T62+нояб!T62+декаб!T62</f>
        <v>0</v>
      </c>
      <c r="U62" s="16">
        <f>окт!U62+нояб!U62+декаб!U62</f>
        <v>0</v>
      </c>
      <c r="V62" s="16">
        <f>окт!V62+нояб!V62+декаб!V62</f>
        <v>0</v>
      </c>
      <c r="W62" s="16">
        <f>окт!W62+нояб!W62+декаб!W62</f>
        <v>0</v>
      </c>
      <c r="X62" s="16">
        <f>окт!X62+нояб!X62+декаб!X62</f>
        <v>0</v>
      </c>
      <c r="Y62" s="16">
        <f>окт!Y62+нояб!Y62+декаб!Y62</f>
        <v>0</v>
      </c>
      <c r="Z62" s="16">
        <f>окт!Z62+нояб!Z62+декаб!Z62</f>
        <v>0</v>
      </c>
      <c r="AA62" s="16">
        <f>окт!AA62+нояб!AA62+декаб!AA62</f>
        <v>0</v>
      </c>
      <c r="AB62" s="16">
        <f>окт!AB62+нояб!AB62+декаб!AB62</f>
        <v>0</v>
      </c>
      <c r="AC62" s="16">
        <f>окт!AC62+нояб!AC62+декаб!AC62</f>
        <v>0</v>
      </c>
      <c r="AD62" s="16">
        <f>окт!AD62+нояб!AD62+декаб!AD62</f>
        <v>0</v>
      </c>
      <c r="AE62" s="16">
        <f>окт!AE62+нояб!AE62+декаб!AE62</f>
        <v>0</v>
      </c>
      <c r="AF62" s="16">
        <f>окт!AF62+нояб!AF62+декаб!AF62</f>
        <v>0</v>
      </c>
      <c r="AG62" s="16">
        <f>окт!AG62+нояб!AG62+декаб!AG62</f>
        <v>0</v>
      </c>
      <c r="AH62" s="16">
        <f>окт!AH62+нояб!AH62+декаб!AH62</f>
        <v>0</v>
      </c>
      <c r="AI62" s="16">
        <f>окт!AI62+нояб!AI62+декаб!AI62</f>
        <v>0</v>
      </c>
      <c r="AJ62" s="16">
        <f>окт!AJ62+нояб!AJ62+декаб!AJ62</f>
        <v>0</v>
      </c>
      <c r="AK62" s="16">
        <f>окт!AK62+нояб!AK62+декаб!AK62</f>
        <v>0</v>
      </c>
      <c r="AL62" s="16">
        <f>окт!AL62+нояб!AL62+декаб!AL62</f>
        <v>0</v>
      </c>
      <c r="AM62" s="16">
        <f>окт!AM62+нояб!AM62+декаб!AM62</f>
        <v>0</v>
      </c>
      <c r="AN62" s="16">
        <f>окт!AN62+нояб!AN62+декаб!AN62</f>
        <v>0</v>
      </c>
      <c r="AO62" s="16">
        <f>окт!AO62+нояб!AO62+декаб!AO62</f>
        <v>0</v>
      </c>
      <c r="AP62" s="16">
        <f>окт!AP62+нояб!AP62+декаб!AP62</f>
        <v>0</v>
      </c>
      <c r="AQ62" s="16">
        <f>окт!AQ62+нояб!AQ62+декаб!AQ62</f>
        <v>0</v>
      </c>
      <c r="AR62" s="16">
        <f>окт!AR62+нояб!AR62+декаб!AR62</f>
        <v>0</v>
      </c>
      <c r="AS62" s="16">
        <f>окт!AS62+нояб!AS62+декаб!AS62</f>
        <v>0</v>
      </c>
      <c r="AT62" s="16">
        <f>окт!AT62+нояб!AT62+декаб!AT62</f>
        <v>0</v>
      </c>
      <c r="AU62" s="16">
        <f>окт!AU62+нояб!AU62+декаб!AU62</f>
        <v>0</v>
      </c>
      <c r="AV62" s="16">
        <f>окт!AV62+нояб!AV62+декаб!AV62</f>
        <v>0</v>
      </c>
      <c r="AW62" s="16">
        <f>окт!AW62+нояб!AW62+декаб!AW62</f>
        <v>0</v>
      </c>
      <c r="AX62" s="16">
        <f>окт!AX62+нояб!AX62+декаб!AX62</f>
        <v>0</v>
      </c>
      <c r="AY62" s="16">
        <f>окт!AY62+нояб!AY62+декаб!AY62</f>
        <v>0</v>
      </c>
      <c r="AZ62" s="16">
        <f>окт!AZ62+нояб!AZ62+декаб!AZ62</f>
        <v>0</v>
      </c>
      <c r="BA62" s="16">
        <f>окт!BA62+нояб!BA62+декаб!BA62</f>
        <v>0</v>
      </c>
      <c r="BB62" s="16">
        <f>окт!BB62+нояб!BB62+декаб!BB62</f>
        <v>0</v>
      </c>
      <c r="BC62" s="16">
        <f>окт!BC62+нояб!BC62+декаб!BC62</f>
        <v>0</v>
      </c>
      <c r="BD62" s="16">
        <f>окт!BD62+нояб!BD62+декаб!BD62</f>
        <v>0</v>
      </c>
      <c r="BE62" s="16">
        <f>окт!BE62+нояб!BE62+декаб!BE62</f>
        <v>0</v>
      </c>
      <c r="BF62" s="27">
        <f t="shared" si="0"/>
        <v>0</v>
      </c>
      <c r="BG62" s="28"/>
      <c r="BH62" s="14"/>
      <c r="BI62" s="16"/>
      <c r="BJ62" s="71" t="s">
        <v>80</v>
      </c>
    </row>
    <row r="63" spans="1:82" ht="15.75" customHeight="1">
      <c r="A63" s="14">
        <v>9</v>
      </c>
      <c r="B63" s="14" t="s">
        <v>141</v>
      </c>
      <c r="C63" s="16">
        <f>окт!C63+нояб!C63+декаб!C63</f>
        <v>0</v>
      </c>
      <c r="D63" s="16">
        <f>окт!D63+нояб!D63+декаб!D63</f>
        <v>0</v>
      </c>
      <c r="E63" s="16">
        <f>окт!E63+нояб!E63+декаб!E63</f>
        <v>0</v>
      </c>
      <c r="F63" s="16">
        <f>окт!F63+нояб!F63+декаб!F63</f>
        <v>0</v>
      </c>
      <c r="G63" s="16">
        <f>окт!G63+нояб!G63+декаб!G63</f>
        <v>0</v>
      </c>
      <c r="H63" s="16">
        <f>окт!H63+нояб!H63+декаб!H63</f>
        <v>0</v>
      </c>
      <c r="I63" s="16">
        <f>окт!I63+нояб!I63+декаб!I63</f>
        <v>0</v>
      </c>
      <c r="J63" s="16">
        <f>окт!J63+нояб!J63+декаб!J63</f>
        <v>0</v>
      </c>
      <c r="K63" s="16">
        <f>окт!K63+нояб!K63+декаб!K63</f>
        <v>0</v>
      </c>
      <c r="L63" s="16">
        <f>окт!L63+нояб!L63+декаб!L63</f>
        <v>0</v>
      </c>
      <c r="M63" s="16">
        <f>окт!M63+нояб!M63+декаб!M63</f>
        <v>0</v>
      </c>
      <c r="N63" s="16">
        <f>окт!N63+нояб!N63+декаб!N63</f>
        <v>0</v>
      </c>
      <c r="O63" s="16">
        <f>окт!O63+нояб!O63+декаб!O63</f>
        <v>0</v>
      </c>
      <c r="P63" s="16">
        <f>окт!P63+нояб!P63+декаб!P63</f>
        <v>0</v>
      </c>
      <c r="Q63" s="16">
        <f>окт!Q63+нояб!Q63+декаб!Q63</f>
        <v>0</v>
      </c>
      <c r="R63" s="16">
        <f>окт!R63+нояб!R63+декаб!R63</f>
        <v>0</v>
      </c>
      <c r="S63" s="16">
        <f>окт!S63+нояб!S63+декаб!S63</f>
        <v>0</v>
      </c>
      <c r="T63" s="16">
        <f>окт!T63+нояб!T63+декаб!T63</f>
        <v>0</v>
      </c>
      <c r="U63" s="16">
        <f>окт!U63+нояб!U63+декаб!U63</f>
        <v>0</v>
      </c>
      <c r="V63" s="16">
        <f>окт!V63+нояб!V63+декаб!V63</f>
        <v>0</v>
      </c>
      <c r="W63" s="16">
        <f>окт!W63+нояб!W63+декаб!W63</f>
        <v>0</v>
      </c>
      <c r="X63" s="16">
        <f>окт!X63+нояб!X63+декаб!X63</f>
        <v>0</v>
      </c>
      <c r="Y63" s="16">
        <f>окт!Y63+нояб!Y63+декаб!Y63</f>
        <v>0</v>
      </c>
      <c r="Z63" s="16">
        <f>окт!Z63+нояб!Z63+декаб!Z63</f>
        <v>0</v>
      </c>
      <c r="AA63" s="16">
        <f>окт!AA63+нояб!AA63+декаб!AA63</f>
        <v>0</v>
      </c>
      <c r="AB63" s="16">
        <f>окт!AB63+нояб!AB63+декаб!AB63</f>
        <v>0</v>
      </c>
      <c r="AC63" s="16">
        <f>окт!AC63+нояб!AC63+декаб!AC63</f>
        <v>0</v>
      </c>
      <c r="AD63" s="16">
        <f>окт!AD63+нояб!AD63+декаб!AD63</f>
        <v>0</v>
      </c>
      <c r="AE63" s="16">
        <f>окт!AE63+нояб!AE63+декаб!AE63</f>
        <v>0</v>
      </c>
      <c r="AF63" s="16">
        <f>окт!AF63+нояб!AF63+декаб!AF63</f>
        <v>0</v>
      </c>
      <c r="AG63" s="16">
        <f>окт!AG63+нояб!AG63+декаб!AG63</f>
        <v>0</v>
      </c>
      <c r="AH63" s="16">
        <f>окт!AH63+нояб!AH63+декаб!AH63</f>
        <v>0</v>
      </c>
      <c r="AI63" s="16">
        <f>окт!AI63+нояб!AI63+декаб!AI63</f>
        <v>0</v>
      </c>
      <c r="AJ63" s="16">
        <f>окт!AJ63+нояб!AJ63+декаб!AJ63</f>
        <v>0</v>
      </c>
      <c r="AK63" s="16">
        <f>окт!AK63+нояб!AK63+декаб!AK63</f>
        <v>0</v>
      </c>
      <c r="AL63" s="16">
        <f>окт!AL63+нояб!AL63+декаб!AL63</f>
        <v>0</v>
      </c>
      <c r="AM63" s="16">
        <f>окт!AM63+нояб!AM63+декаб!AM63</f>
        <v>0</v>
      </c>
      <c r="AN63" s="16">
        <f>окт!AN63+нояб!AN63+декаб!AN63</f>
        <v>0</v>
      </c>
      <c r="AO63" s="16">
        <f>окт!AO63+нояб!AO63+декаб!AO63</f>
        <v>0</v>
      </c>
      <c r="AP63" s="16">
        <f>окт!AP63+нояб!AP63+декаб!AP63</f>
        <v>0</v>
      </c>
      <c r="AQ63" s="16">
        <f>окт!AQ63+нояб!AQ63+декаб!AQ63</f>
        <v>0</v>
      </c>
      <c r="AR63" s="16">
        <f>окт!AR63+нояб!AR63+декаб!AR63</f>
        <v>0</v>
      </c>
      <c r="AS63" s="16">
        <f>окт!AS63+нояб!AS63+декаб!AS63</f>
        <v>0</v>
      </c>
      <c r="AT63" s="16">
        <f>окт!AT63+нояб!AT63+декаб!AT63</f>
        <v>0</v>
      </c>
      <c r="AU63" s="16">
        <f>окт!AU63+нояб!AU63+декаб!AU63</f>
        <v>0</v>
      </c>
      <c r="AV63" s="16">
        <f>окт!AV63+нояб!AV63+декаб!AV63</f>
        <v>0</v>
      </c>
      <c r="AW63" s="16">
        <f>окт!AW63+нояб!AW63+декаб!AW63</f>
        <v>0</v>
      </c>
      <c r="AX63" s="16">
        <f>окт!AX63+нояб!AX63+декаб!AX63</f>
        <v>0</v>
      </c>
      <c r="AY63" s="16">
        <f>окт!AY63+нояб!AY63+декаб!AY63</f>
        <v>0</v>
      </c>
      <c r="AZ63" s="16">
        <f>окт!AZ63+нояб!AZ63+декаб!AZ63</f>
        <v>0</v>
      </c>
      <c r="BA63" s="16">
        <f>окт!BA63+нояб!BA63+декаб!BA63</f>
        <v>0</v>
      </c>
      <c r="BB63" s="16">
        <f>окт!BB63+нояб!BB63+декаб!BB63</f>
        <v>0</v>
      </c>
      <c r="BC63" s="16">
        <f>окт!BC63+нояб!BC63+декаб!BC63</f>
        <v>0</v>
      </c>
      <c r="BD63" s="16">
        <f>окт!BD63+нояб!BD63+декаб!BD63</f>
        <v>0</v>
      </c>
      <c r="BE63" s="16">
        <f>окт!BE63+нояб!BE63+декаб!BE63</f>
        <v>0</v>
      </c>
      <c r="BF63" s="27">
        <f t="shared" si="0"/>
        <v>0</v>
      </c>
      <c r="BG63" s="28"/>
      <c r="BH63" s="17"/>
      <c r="BI63" s="16"/>
      <c r="BJ63" s="71" t="s">
        <v>71</v>
      </c>
    </row>
    <row r="64" spans="1:82" ht="15.75" customHeight="1">
      <c r="A64" s="14">
        <v>10</v>
      </c>
      <c r="B64" s="14" t="s">
        <v>142</v>
      </c>
      <c r="C64" s="16">
        <f>окт!C64+нояб!C64+декаб!C64</f>
        <v>0</v>
      </c>
      <c r="D64" s="16">
        <f>окт!D64+нояб!D64+декаб!D64</f>
        <v>0</v>
      </c>
      <c r="E64" s="16">
        <f>окт!E64+нояб!E64+декаб!E64</f>
        <v>0</v>
      </c>
      <c r="F64" s="16">
        <f>окт!F64+нояб!F64+декаб!F64</f>
        <v>0</v>
      </c>
      <c r="G64" s="16">
        <f>окт!G64+нояб!G64+декаб!G64</f>
        <v>0</v>
      </c>
      <c r="H64" s="16">
        <f>окт!H64+нояб!H64+декаб!H64</f>
        <v>0</v>
      </c>
      <c r="I64" s="16">
        <f>окт!I64+нояб!I64+декаб!I64</f>
        <v>0</v>
      </c>
      <c r="J64" s="16">
        <f>окт!J64+нояб!J64+декаб!J64</f>
        <v>0</v>
      </c>
      <c r="K64" s="16">
        <f>окт!K64+нояб!K64+декаб!K64</f>
        <v>0</v>
      </c>
      <c r="L64" s="16">
        <f>окт!L64+нояб!L64+декаб!L64</f>
        <v>0</v>
      </c>
      <c r="M64" s="16">
        <f>окт!M64+нояб!M64+декаб!M64</f>
        <v>0</v>
      </c>
      <c r="N64" s="16">
        <f>окт!N64+нояб!N64+декаб!N64</f>
        <v>0</v>
      </c>
      <c r="O64" s="16">
        <f>окт!O64+нояб!O64+декаб!O64</f>
        <v>0</v>
      </c>
      <c r="P64" s="16">
        <f>окт!P64+нояб!P64+декаб!P64</f>
        <v>0</v>
      </c>
      <c r="Q64" s="16">
        <f>окт!Q64+нояб!Q64+декаб!Q64</f>
        <v>0</v>
      </c>
      <c r="R64" s="16">
        <f>окт!R64+нояб!R64+декаб!R64</f>
        <v>0</v>
      </c>
      <c r="S64" s="16">
        <f>окт!S64+нояб!S64+декаб!S64</f>
        <v>0</v>
      </c>
      <c r="T64" s="16">
        <f>окт!T64+нояб!T64+декаб!T64</f>
        <v>0</v>
      </c>
      <c r="U64" s="16">
        <f>окт!U64+нояб!U64+декаб!U64</f>
        <v>0</v>
      </c>
      <c r="V64" s="16">
        <f>окт!V64+нояб!V64+декаб!V64</f>
        <v>0</v>
      </c>
      <c r="W64" s="16">
        <f>окт!W64+нояб!W64+декаб!W64</f>
        <v>0</v>
      </c>
      <c r="X64" s="16">
        <f>окт!X64+нояб!X64+декаб!X64</f>
        <v>0</v>
      </c>
      <c r="Y64" s="16">
        <f>окт!Y64+нояб!Y64+декаб!Y64</f>
        <v>0</v>
      </c>
      <c r="Z64" s="16">
        <f>окт!Z64+нояб!Z64+декаб!Z64</f>
        <v>0</v>
      </c>
      <c r="AA64" s="16">
        <f>окт!AA64+нояб!AA64+декаб!AA64</f>
        <v>0</v>
      </c>
      <c r="AB64" s="16">
        <f>окт!AB64+нояб!AB64+декаб!AB64</f>
        <v>0</v>
      </c>
      <c r="AC64" s="16">
        <f>окт!AC64+нояб!AC64+декаб!AC64</f>
        <v>0</v>
      </c>
      <c r="AD64" s="16">
        <f>окт!AD64+нояб!AD64+декаб!AD64</f>
        <v>0</v>
      </c>
      <c r="AE64" s="16">
        <f>окт!AE64+нояб!AE64+декаб!AE64</f>
        <v>0</v>
      </c>
      <c r="AF64" s="16">
        <f>окт!AF64+нояб!AF64+декаб!AF64</f>
        <v>0</v>
      </c>
      <c r="AG64" s="16">
        <f>окт!AG64+нояб!AG64+декаб!AG64</f>
        <v>0</v>
      </c>
      <c r="AH64" s="16">
        <f>окт!AH64+нояб!AH64+декаб!AH64</f>
        <v>0</v>
      </c>
      <c r="AI64" s="16">
        <f>окт!AI64+нояб!AI64+декаб!AI64</f>
        <v>0</v>
      </c>
      <c r="AJ64" s="16">
        <f>окт!AJ64+нояб!AJ64+декаб!AJ64</f>
        <v>0</v>
      </c>
      <c r="AK64" s="16">
        <f>окт!AK64+нояб!AK64+декаб!AK64</f>
        <v>0</v>
      </c>
      <c r="AL64" s="16">
        <f>окт!AL64+нояб!AL64+декаб!AL64</f>
        <v>0</v>
      </c>
      <c r="AM64" s="16">
        <f>окт!AM64+нояб!AM64+декаб!AM64</f>
        <v>0</v>
      </c>
      <c r="AN64" s="16">
        <f>окт!AN64+нояб!AN64+декаб!AN64</f>
        <v>0</v>
      </c>
      <c r="AO64" s="16">
        <f>окт!AO64+нояб!AO64+декаб!AO64</f>
        <v>0</v>
      </c>
      <c r="AP64" s="16">
        <f>окт!AP64+нояб!AP64+декаб!AP64</f>
        <v>0</v>
      </c>
      <c r="AQ64" s="16">
        <f>окт!AQ64+нояб!AQ64+декаб!AQ64</f>
        <v>0</v>
      </c>
      <c r="AR64" s="16">
        <f>окт!AR64+нояб!AR64+декаб!AR64</f>
        <v>0</v>
      </c>
      <c r="AS64" s="16">
        <f>окт!AS64+нояб!AS64+декаб!AS64</f>
        <v>0</v>
      </c>
      <c r="AT64" s="16">
        <f>окт!AT64+нояб!AT64+декаб!AT64</f>
        <v>0</v>
      </c>
      <c r="AU64" s="16">
        <f>окт!AU64+нояб!AU64+декаб!AU64</f>
        <v>0</v>
      </c>
      <c r="AV64" s="16">
        <f>окт!AV64+нояб!AV64+декаб!AV64</f>
        <v>0</v>
      </c>
      <c r="AW64" s="16">
        <f>окт!AW64+нояб!AW64+декаб!AW64</f>
        <v>0</v>
      </c>
      <c r="AX64" s="16">
        <f>окт!AX64+нояб!AX64+декаб!AX64</f>
        <v>0</v>
      </c>
      <c r="AY64" s="16">
        <f>окт!AY64+нояб!AY64+декаб!AY64</f>
        <v>0</v>
      </c>
      <c r="AZ64" s="16">
        <f>окт!AZ64+нояб!AZ64+декаб!AZ64</f>
        <v>0</v>
      </c>
      <c r="BA64" s="16">
        <f>окт!BA64+нояб!BA64+декаб!BA64</f>
        <v>0</v>
      </c>
      <c r="BB64" s="16">
        <f>окт!BB64+нояб!BB64+декаб!BB64</f>
        <v>0</v>
      </c>
      <c r="BC64" s="16">
        <f>окт!BC64+нояб!BC64+декаб!BC64</f>
        <v>0</v>
      </c>
      <c r="BD64" s="16">
        <f>окт!BD64+нояб!BD64+декаб!BD64</f>
        <v>0</v>
      </c>
      <c r="BE64" s="16">
        <f>окт!BE64+нояб!BE64+декаб!BE64</f>
        <v>0</v>
      </c>
      <c r="BF64" s="27">
        <f t="shared" si="0"/>
        <v>0</v>
      </c>
      <c r="BG64" s="28"/>
      <c r="BH64" s="17"/>
      <c r="BI64" s="16"/>
      <c r="BJ64" s="71" t="s">
        <v>81</v>
      </c>
    </row>
    <row r="65" spans="1:62" ht="15.75" customHeight="1">
      <c r="A65" s="14">
        <v>11</v>
      </c>
      <c r="B65" s="14" t="s">
        <v>143</v>
      </c>
      <c r="C65" s="16">
        <f>окт!C65+нояб!C65+декаб!C65</f>
        <v>0</v>
      </c>
      <c r="D65" s="16">
        <f>окт!D65+нояб!D65+декаб!D65</f>
        <v>0</v>
      </c>
      <c r="E65" s="16">
        <f>окт!E65+нояб!E65+декаб!E65</f>
        <v>0</v>
      </c>
      <c r="F65" s="16">
        <f>окт!F65+нояб!F65+декаб!F65</f>
        <v>0</v>
      </c>
      <c r="G65" s="16">
        <f>окт!G65+нояб!G65+декаб!G65</f>
        <v>0</v>
      </c>
      <c r="H65" s="16">
        <f>окт!H65+нояб!H65+декаб!H65</f>
        <v>0</v>
      </c>
      <c r="I65" s="16">
        <f>окт!I65+нояб!I65+декаб!I65</f>
        <v>0</v>
      </c>
      <c r="J65" s="16">
        <f>окт!J65+нояб!J65+декаб!J65</f>
        <v>0</v>
      </c>
      <c r="K65" s="16">
        <f>окт!K65+нояб!K65+декаб!K65</f>
        <v>0</v>
      </c>
      <c r="L65" s="16">
        <f>окт!L65+нояб!L65+декаб!L65</f>
        <v>0</v>
      </c>
      <c r="M65" s="16">
        <f>окт!M65+нояб!M65+декаб!M65</f>
        <v>0</v>
      </c>
      <c r="N65" s="16">
        <f>окт!N65+нояб!N65+декаб!N65</f>
        <v>0</v>
      </c>
      <c r="O65" s="16">
        <f>окт!O65+нояб!O65+декаб!O65</f>
        <v>0</v>
      </c>
      <c r="P65" s="16">
        <f>окт!P65+нояб!P65+декаб!P65</f>
        <v>0</v>
      </c>
      <c r="Q65" s="16">
        <f>окт!Q65+нояб!Q65+декаб!Q65</f>
        <v>0</v>
      </c>
      <c r="R65" s="16">
        <f>окт!R65+нояб!R65+декаб!R65</f>
        <v>0</v>
      </c>
      <c r="S65" s="16">
        <f>окт!S65+нояб!S65+декаб!S65</f>
        <v>0</v>
      </c>
      <c r="T65" s="16">
        <f>окт!T65+нояб!T65+декаб!T65</f>
        <v>0</v>
      </c>
      <c r="U65" s="16">
        <f>окт!U65+нояб!U65+декаб!U65</f>
        <v>0</v>
      </c>
      <c r="V65" s="16">
        <f>окт!V65+нояб!V65+декаб!V65</f>
        <v>0</v>
      </c>
      <c r="W65" s="16">
        <f>окт!W65+нояб!W65+декаб!W65</f>
        <v>0</v>
      </c>
      <c r="X65" s="16">
        <f>окт!X65+нояб!X65+декаб!X65</f>
        <v>0</v>
      </c>
      <c r="Y65" s="16">
        <f>окт!Y65+нояб!Y65+декаб!Y65</f>
        <v>0</v>
      </c>
      <c r="Z65" s="16">
        <f>окт!Z65+нояб!Z65+декаб!Z65</f>
        <v>0</v>
      </c>
      <c r="AA65" s="16">
        <f>окт!AA65+нояб!AA65+декаб!AA65</f>
        <v>0</v>
      </c>
      <c r="AB65" s="16">
        <f>окт!AB65+нояб!AB65+декаб!AB65</f>
        <v>0</v>
      </c>
      <c r="AC65" s="16">
        <f>окт!AC65+нояб!AC65+декаб!AC65</f>
        <v>0</v>
      </c>
      <c r="AD65" s="16">
        <f>окт!AD65+нояб!AD65+декаб!AD65</f>
        <v>0</v>
      </c>
      <c r="AE65" s="16">
        <f>окт!AE65+нояб!AE65+декаб!AE65</f>
        <v>0</v>
      </c>
      <c r="AF65" s="16">
        <f>окт!AF65+нояб!AF65+декаб!AF65</f>
        <v>0</v>
      </c>
      <c r="AG65" s="16">
        <f>окт!AG65+нояб!AG65+декаб!AG65</f>
        <v>0</v>
      </c>
      <c r="AH65" s="16">
        <f>окт!AH65+нояб!AH65+декаб!AH65</f>
        <v>0</v>
      </c>
      <c r="AI65" s="16">
        <f>окт!AI65+нояб!AI65+декаб!AI65</f>
        <v>0</v>
      </c>
      <c r="AJ65" s="16">
        <f>окт!AJ65+нояб!AJ65+декаб!AJ65</f>
        <v>0</v>
      </c>
      <c r="AK65" s="16">
        <f>окт!AK65+нояб!AK65+декаб!AK65</f>
        <v>0</v>
      </c>
      <c r="AL65" s="16">
        <f>окт!AL65+нояб!AL65+декаб!AL65</f>
        <v>0</v>
      </c>
      <c r="AM65" s="16">
        <f>окт!AM65+нояб!AM65+декаб!AM65</f>
        <v>0</v>
      </c>
      <c r="AN65" s="16">
        <f>окт!AN65+нояб!AN65+декаб!AN65</f>
        <v>0</v>
      </c>
      <c r="AO65" s="16">
        <f>окт!AO65+нояб!AO65+декаб!AO65</f>
        <v>0</v>
      </c>
      <c r="AP65" s="16">
        <f>окт!AP65+нояб!AP65+декаб!AP65</f>
        <v>0</v>
      </c>
      <c r="AQ65" s="16">
        <f>окт!AQ65+нояб!AQ65+декаб!AQ65</f>
        <v>0</v>
      </c>
      <c r="AR65" s="16">
        <f>окт!AR65+нояб!AR65+декаб!AR65</f>
        <v>0</v>
      </c>
      <c r="AS65" s="16">
        <f>окт!AS65+нояб!AS65+декаб!AS65</f>
        <v>0</v>
      </c>
      <c r="AT65" s="16">
        <f>окт!AT65+нояб!AT65+декаб!AT65</f>
        <v>0</v>
      </c>
      <c r="AU65" s="16">
        <f>окт!AU65+нояб!AU65+декаб!AU65</f>
        <v>0</v>
      </c>
      <c r="AV65" s="16">
        <f>окт!AV65+нояб!AV65+декаб!AV65</f>
        <v>0</v>
      </c>
      <c r="AW65" s="16">
        <f>окт!AW65+нояб!AW65+декаб!AW65</f>
        <v>0</v>
      </c>
      <c r="AX65" s="16">
        <f>окт!AX65+нояб!AX65+декаб!AX65</f>
        <v>0</v>
      </c>
      <c r="AY65" s="16">
        <f>окт!AY65+нояб!AY65+декаб!AY65</f>
        <v>0</v>
      </c>
      <c r="AZ65" s="16">
        <f>окт!AZ65+нояб!AZ65+декаб!AZ65</f>
        <v>0</v>
      </c>
      <c r="BA65" s="16">
        <f>окт!BA65+нояб!BA65+декаб!BA65</f>
        <v>0</v>
      </c>
      <c r="BB65" s="16">
        <f>окт!BB65+нояб!BB65+декаб!BB65</f>
        <v>0</v>
      </c>
      <c r="BC65" s="16">
        <f>окт!BC65+нояб!BC65+декаб!BC65</f>
        <v>0</v>
      </c>
      <c r="BD65" s="16">
        <f>окт!BD65+нояб!BD65+декаб!BD65</f>
        <v>0</v>
      </c>
      <c r="BE65" s="16">
        <f>окт!BE65+нояб!BE65+декаб!BE65</f>
        <v>0</v>
      </c>
      <c r="BF65" s="27">
        <f t="shared" si="0"/>
        <v>0</v>
      </c>
      <c r="BG65" s="28"/>
      <c r="BH65" s="17"/>
      <c r="BI65" s="16"/>
      <c r="BJ65" s="71" t="s">
        <v>72</v>
      </c>
    </row>
    <row r="66" spans="1:62" ht="15.75" customHeight="1">
      <c r="A66" s="14">
        <v>12</v>
      </c>
      <c r="B66" s="14" t="s">
        <v>145</v>
      </c>
      <c r="C66" s="16">
        <f>окт!C66+нояб!C66+декаб!C66</f>
        <v>0</v>
      </c>
      <c r="D66" s="16">
        <f>окт!D66+нояб!D66+декаб!D66</f>
        <v>0</v>
      </c>
      <c r="E66" s="16">
        <f>окт!E66+нояб!E66+декаб!E66</f>
        <v>0</v>
      </c>
      <c r="F66" s="16">
        <f>окт!F66+нояб!F66+декаб!F66</f>
        <v>0</v>
      </c>
      <c r="G66" s="16">
        <f>окт!G66+нояб!G66+декаб!G66</f>
        <v>0</v>
      </c>
      <c r="H66" s="16">
        <f>окт!H66+нояб!H66+декаб!H66</f>
        <v>0</v>
      </c>
      <c r="I66" s="16">
        <f>окт!I66+нояб!I66+декаб!I66</f>
        <v>0</v>
      </c>
      <c r="J66" s="16">
        <f>окт!J66+нояб!J66+декаб!J66</f>
        <v>0</v>
      </c>
      <c r="K66" s="16">
        <f>окт!K66+нояб!K66+декаб!K66</f>
        <v>0</v>
      </c>
      <c r="L66" s="16">
        <f>окт!L66+нояб!L66+декаб!L66</f>
        <v>0</v>
      </c>
      <c r="M66" s="16">
        <f>окт!M66+нояб!M66+декаб!M66</f>
        <v>0</v>
      </c>
      <c r="N66" s="16">
        <f>окт!N66+нояб!N66+декаб!N66</f>
        <v>0</v>
      </c>
      <c r="O66" s="16">
        <f>окт!O66+нояб!O66+декаб!O66</f>
        <v>0</v>
      </c>
      <c r="P66" s="16">
        <f>окт!P66+нояб!P66+декаб!P66</f>
        <v>0</v>
      </c>
      <c r="Q66" s="16">
        <f>окт!Q66+нояб!Q66+декаб!Q66</f>
        <v>0</v>
      </c>
      <c r="R66" s="16">
        <f>окт!R66+нояб!R66+декаб!R66</f>
        <v>0</v>
      </c>
      <c r="S66" s="16">
        <f>окт!S66+нояб!S66+декаб!S66</f>
        <v>0</v>
      </c>
      <c r="T66" s="16">
        <f>окт!T66+нояб!T66+декаб!T66</f>
        <v>0</v>
      </c>
      <c r="U66" s="16">
        <f>окт!U66+нояб!U66+декаб!U66</f>
        <v>0</v>
      </c>
      <c r="V66" s="16">
        <f>окт!V66+нояб!V66+декаб!V66</f>
        <v>0</v>
      </c>
      <c r="W66" s="16">
        <f>окт!W66+нояб!W66+декаб!W66</f>
        <v>0</v>
      </c>
      <c r="X66" s="16">
        <f>окт!X66+нояб!X66+декаб!X66</f>
        <v>0</v>
      </c>
      <c r="Y66" s="16">
        <f>окт!Y66+нояб!Y66+декаб!Y66</f>
        <v>0</v>
      </c>
      <c r="Z66" s="16">
        <f>окт!Z66+нояб!Z66+декаб!Z66</f>
        <v>0</v>
      </c>
      <c r="AA66" s="16">
        <f>окт!AA66+нояб!AA66+декаб!AA66</f>
        <v>0</v>
      </c>
      <c r="AB66" s="16">
        <f>окт!AB66+нояб!AB66+декаб!AB66</f>
        <v>0</v>
      </c>
      <c r="AC66" s="16">
        <f>окт!AC66+нояб!AC66+декаб!AC66</f>
        <v>0</v>
      </c>
      <c r="AD66" s="16">
        <f>окт!AD66+нояб!AD66+декаб!AD66</f>
        <v>0</v>
      </c>
      <c r="AE66" s="16">
        <f>окт!AE66+нояб!AE66+декаб!AE66</f>
        <v>0</v>
      </c>
      <c r="AF66" s="16">
        <f>окт!AF66+нояб!AF66+декаб!AF66</f>
        <v>0</v>
      </c>
      <c r="AG66" s="16">
        <f>окт!AG66+нояб!AG66+декаб!AG66</f>
        <v>0</v>
      </c>
      <c r="AH66" s="16">
        <f>окт!AH66+нояб!AH66+декаб!AH66</f>
        <v>0</v>
      </c>
      <c r="AI66" s="16">
        <f>окт!AI66+нояб!AI66+декаб!AI66</f>
        <v>0</v>
      </c>
      <c r="AJ66" s="16">
        <f>окт!AJ66+нояб!AJ66+декаб!AJ66</f>
        <v>0</v>
      </c>
      <c r="AK66" s="16">
        <f>окт!AK66+нояб!AK66+декаб!AK66</f>
        <v>0</v>
      </c>
      <c r="AL66" s="16">
        <f>окт!AL66+нояб!AL66+декаб!AL66</f>
        <v>0</v>
      </c>
      <c r="AM66" s="16">
        <f>окт!AM66+нояб!AM66+декаб!AM66</f>
        <v>0</v>
      </c>
      <c r="AN66" s="16">
        <f>окт!AN66+нояб!AN66+декаб!AN66</f>
        <v>0</v>
      </c>
      <c r="AO66" s="16">
        <f>окт!AO66+нояб!AO66+декаб!AO66</f>
        <v>0</v>
      </c>
      <c r="AP66" s="16">
        <f>окт!AP66+нояб!AP66+декаб!AP66</f>
        <v>0</v>
      </c>
      <c r="AQ66" s="16">
        <f>окт!AQ66+нояб!AQ66+декаб!AQ66</f>
        <v>0</v>
      </c>
      <c r="AR66" s="16">
        <f>окт!AR66+нояб!AR66+декаб!AR66</f>
        <v>0</v>
      </c>
      <c r="AS66" s="16">
        <f>окт!AS66+нояб!AS66+декаб!AS66</f>
        <v>0</v>
      </c>
      <c r="AT66" s="16">
        <f>окт!AT66+нояб!AT66+декаб!AT66</f>
        <v>0</v>
      </c>
      <c r="AU66" s="16">
        <f>окт!AU66+нояб!AU66+декаб!AU66</f>
        <v>0</v>
      </c>
      <c r="AV66" s="16">
        <f>окт!AV66+нояб!AV66+декаб!AV66</f>
        <v>0</v>
      </c>
      <c r="AW66" s="16">
        <f>окт!AW66+нояб!AW66+декаб!AW66</f>
        <v>0</v>
      </c>
      <c r="AX66" s="16">
        <f>окт!AX66+нояб!AX66+декаб!AX66</f>
        <v>0</v>
      </c>
      <c r="AY66" s="16">
        <f>окт!AY66+нояб!AY66+декаб!AY66</f>
        <v>0</v>
      </c>
      <c r="AZ66" s="16">
        <f>окт!AZ66+нояб!AZ66+декаб!AZ66</f>
        <v>0</v>
      </c>
      <c r="BA66" s="16">
        <f>окт!BA66+нояб!BA66+декаб!BA66</f>
        <v>0</v>
      </c>
      <c r="BB66" s="16">
        <f>окт!BB66+нояб!BB66+декаб!BB66</f>
        <v>0</v>
      </c>
      <c r="BC66" s="16">
        <f>окт!BC66+нояб!BC66+декаб!BC66</f>
        <v>0</v>
      </c>
      <c r="BD66" s="16">
        <f>окт!BD66+нояб!BD66+декаб!BD66</f>
        <v>0</v>
      </c>
      <c r="BE66" s="16">
        <f>окт!BE66+нояб!BE66+декаб!BE66</f>
        <v>0</v>
      </c>
      <c r="BF66" s="27">
        <f t="shared" si="0"/>
        <v>0</v>
      </c>
      <c r="BG66" s="28"/>
      <c r="BH66" s="17"/>
      <c r="BI66" s="16"/>
      <c r="BJ66" s="71" t="s">
        <v>73</v>
      </c>
    </row>
    <row r="67" spans="1:62" ht="15.75" customHeight="1">
      <c r="A67" s="14">
        <v>13</v>
      </c>
      <c r="B67" s="14" t="s">
        <v>146</v>
      </c>
      <c r="C67" s="16">
        <f>окт!C67+нояб!C67+декаб!C67</f>
        <v>0</v>
      </c>
      <c r="D67" s="16">
        <f>окт!D67+нояб!D67+декаб!D67</f>
        <v>0</v>
      </c>
      <c r="E67" s="16">
        <f>окт!E67+нояб!E67+декаб!E67</f>
        <v>0</v>
      </c>
      <c r="F67" s="16">
        <f>окт!F67+нояб!F67+декаб!F67</f>
        <v>0</v>
      </c>
      <c r="G67" s="16">
        <f>окт!G67+нояб!G67+декаб!G67</f>
        <v>0</v>
      </c>
      <c r="H67" s="16">
        <f>окт!H67+нояб!H67+декаб!H67</f>
        <v>0</v>
      </c>
      <c r="I67" s="16">
        <f>окт!I67+нояб!I67+декаб!I67</f>
        <v>0</v>
      </c>
      <c r="J67" s="16">
        <f>окт!J67+нояб!J67+декаб!J67</f>
        <v>0</v>
      </c>
      <c r="K67" s="16">
        <f>окт!K67+нояб!K67+декаб!K67</f>
        <v>0</v>
      </c>
      <c r="L67" s="16">
        <f>окт!L67+нояб!L67+декаб!L67</f>
        <v>0</v>
      </c>
      <c r="M67" s="16">
        <f>окт!M67+нояб!M67+декаб!M67</f>
        <v>0</v>
      </c>
      <c r="N67" s="16">
        <f>окт!N67+нояб!N67+декаб!N67</f>
        <v>0</v>
      </c>
      <c r="O67" s="16">
        <f>окт!O67+нояб!O67+декаб!O67</f>
        <v>0</v>
      </c>
      <c r="P67" s="16">
        <f>окт!P67+нояб!P67+декаб!P67</f>
        <v>0</v>
      </c>
      <c r="Q67" s="16">
        <f>окт!Q67+нояб!Q67+декаб!Q67</f>
        <v>0</v>
      </c>
      <c r="R67" s="16">
        <f>окт!R67+нояб!R67+декаб!R67</f>
        <v>0</v>
      </c>
      <c r="S67" s="16">
        <f>окт!S67+нояб!S67+декаб!S67</f>
        <v>0</v>
      </c>
      <c r="T67" s="16">
        <f>окт!T67+нояб!T67+декаб!T67</f>
        <v>0</v>
      </c>
      <c r="U67" s="16">
        <f>окт!U67+нояб!U67+декаб!U67</f>
        <v>0</v>
      </c>
      <c r="V67" s="16">
        <f>окт!V67+нояб!V67+декаб!V67</f>
        <v>0</v>
      </c>
      <c r="W67" s="16">
        <f>окт!W67+нояб!W67+декаб!W67</f>
        <v>0</v>
      </c>
      <c r="X67" s="16">
        <f>окт!X67+нояб!X67+декаб!X67</f>
        <v>0</v>
      </c>
      <c r="Y67" s="16">
        <f>окт!Y67+нояб!Y67+декаб!Y67</f>
        <v>0</v>
      </c>
      <c r="Z67" s="16">
        <f>окт!Z67+нояб!Z67+декаб!Z67</f>
        <v>0</v>
      </c>
      <c r="AA67" s="16">
        <f>окт!AA67+нояб!AA67+декаб!AA67</f>
        <v>0</v>
      </c>
      <c r="AB67" s="16">
        <f>окт!AB67+нояб!AB67+декаб!AB67</f>
        <v>0</v>
      </c>
      <c r="AC67" s="16">
        <f>окт!AC67+нояб!AC67+декаб!AC67</f>
        <v>0</v>
      </c>
      <c r="AD67" s="16">
        <f>окт!AD67+нояб!AD67+декаб!AD67</f>
        <v>0</v>
      </c>
      <c r="AE67" s="16">
        <f>окт!AE67+нояб!AE67+декаб!AE67</f>
        <v>0</v>
      </c>
      <c r="AF67" s="16">
        <f>окт!AF67+нояб!AF67+декаб!AF67</f>
        <v>0</v>
      </c>
      <c r="AG67" s="16">
        <f>окт!AG67+нояб!AG67+декаб!AG67</f>
        <v>0</v>
      </c>
      <c r="AH67" s="16">
        <f>окт!AH67+нояб!AH67+декаб!AH67</f>
        <v>0</v>
      </c>
      <c r="AI67" s="16">
        <f>окт!AI67+нояб!AI67+декаб!AI67</f>
        <v>0</v>
      </c>
      <c r="AJ67" s="16">
        <f>окт!AJ67+нояб!AJ67+декаб!AJ67</f>
        <v>0</v>
      </c>
      <c r="AK67" s="16">
        <f>окт!AK67+нояб!AK67+декаб!AK67</f>
        <v>0</v>
      </c>
      <c r="AL67" s="16">
        <f>окт!AL67+нояб!AL67+декаб!AL67</f>
        <v>0</v>
      </c>
      <c r="AM67" s="16">
        <f>окт!AM67+нояб!AM67+декаб!AM67</f>
        <v>0</v>
      </c>
      <c r="AN67" s="16">
        <f>окт!AN67+нояб!AN67+декаб!AN67</f>
        <v>0</v>
      </c>
      <c r="AO67" s="16">
        <f>окт!AO67+нояб!AO67+декаб!AO67</f>
        <v>0</v>
      </c>
      <c r="AP67" s="16">
        <f>окт!AP67+нояб!AP67+декаб!AP67</f>
        <v>0</v>
      </c>
      <c r="AQ67" s="16">
        <f>окт!AQ67+нояб!AQ67+декаб!AQ67</f>
        <v>0</v>
      </c>
      <c r="AR67" s="16">
        <f>окт!AR67+нояб!AR67+декаб!AR67</f>
        <v>0</v>
      </c>
      <c r="AS67" s="16">
        <f>окт!AS67+нояб!AS67+декаб!AS67</f>
        <v>0</v>
      </c>
      <c r="AT67" s="16">
        <f>окт!AT67+нояб!AT67+декаб!AT67</f>
        <v>0</v>
      </c>
      <c r="AU67" s="16">
        <f>окт!AU67+нояб!AU67+декаб!AU67</f>
        <v>0</v>
      </c>
      <c r="AV67" s="16">
        <f>окт!AV67+нояб!AV67+декаб!AV67</f>
        <v>0</v>
      </c>
      <c r="AW67" s="16">
        <f>окт!AW67+нояб!AW67+декаб!AW67</f>
        <v>0</v>
      </c>
      <c r="AX67" s="16">
        <f>окт!AX67+нояб!AX67+декаб!AX67</f>
        <v>0</v>
      </c>
      <c r="AY67" s="16">
        <f>окт!AY67+нояб!AY67+декаб!AY67</f>
        <v>0</v>
      </c>
      <c r="AZ67" s="16">
        <f>окт!AZ67+нояб!AZ67+декаб!AZ67</f>
        <v>0</v>
      </c>
      <c r="BA67" s="16">
        <f>окт!BA67+нояб!BA67+декаб!BA67</f>
        <v>0</v>
      </c>
      <c r="BB67" s="16">
        <f>окт!BB67+нояб!BB67+декаб!BB67</f>
        <v>0</v>
      </c>
      <c r="BC67" s="16">
        <f>окт!BC67+нояб!BC67+декаб!BC67</f>
        <v>0</v>
      </c>
      <c r="BD67" s="16">
        <f>окт!BD67+нояб!BD67+декаб!BD67</f>
        <v>0</v>
      </c>
      <c r="BE67" s="16">
        <f>окт!BE67+нояб!BE67+декаб!BE67</f>
        <v>0</v>
      </c>
      <c r="BF67" s="27">
        <f t="shared" si="0"/>
        <v>0</v>
      </c>
      <c r="BG67" s="28"/>
      <c r="BH67" s="17"/>
      <c r="BI67" s="16"/>
      <c r="BJ67" s="71">
        <v>6</v>
      </c>
    </row>
    <row r="68" spans="1:62" ht="15.75" customHeight="1">
      <c r="A68" s="14">
        <v>14</v>
      </c>
      <c r="B68" s="14" t="s">
        <v>147</v>
      </c>
      <c r="C68" s="16">
        <f>окт!C68+нояб!C68+декаб!C68</f>
        <v>0</v>
      </c>
      <c r="D68" s="16">
        <f>окт!D68+нояб!D68+декаб!D68</f>
        <v>0</v>
      </c>
      <c r="E68" s="16">
        <f>окт!E68+нояб!E68+декаб!E68</f>
        <v>0</v>
      </c>
      <c r="F68" s="16">
        <f>окт!F68+нояб!F68+декаб!F68</f>
        <v>0</v>
      </c>
      <c r="G68" s="16">
        <f>окт!G68+нояб!G68+декаб!G68</f>
        <v>0</v>
      </c>
      <c r="H68" s="16">
        <f>окт!H68+нояб!H68+декаб!H68</f>
        <v>0</v>
      </c>
      <c r="I68" s="16">
        <f>окт!I68+нояб!I68+декаб!I68</f>
        <v>0</v>
      </c>
      <c r="J68" s="16">
        <f>окт!J68+нояб!J68+декаб!J68</f>
        <v>0</v>
      </c>
      <c r="K68" s="16">
        <f>окт!K68+нояб!K68+декаб!K68</f>
        <v>0</v>
      </c>
      <c r="L68" s="16">
        <f>окт!L68+нояб!L68+декаб!L68</f>
        <v>0</v>
      </c>
      <c r="M68" s="16">
        <f>окт!M68+нояб!M68+декаб!M68</f>
        <v>0</v>
      </c>
      <c r="N68" s="16">
        <f>окт!N68+нояб!N68+декаб!N68</f>
        <v>0</v>
      </c>
      <c r="O68" s="16">
        <f>окт!O68+нояб!O68+декаб!O68</f>
        <v>0</v>
      </c>
      <c r="P68" s="16">
        <f>окт!P68+нояб!P68+декаб!P68</f>
        <v>0</v>
      </c>
      <c r="Q68" s="16">
        <f>окт!Q68+нояб!Q68+декаб!Q68</f>
        <v>0</v>
      </c>
      <c r="R68" s="16">
        <f>окт!R68+нояб!R68+декаб!R68</f>
        <v>0</v>
      </c>
      <c r="S68" s="16">
        <f>окт!S68+нояб!S68+декаб!S68</f>
        <v>0</v>
      </c>
      <c r="T68" s="16">
        <f>окт!T68+нояб!T68+декаб!T68</f>
        <v>0</v>
      </c>
      <c r="U68" s="16">
        <f>окт!U68+нояб!U68+декаб!U68</f>
        <v>0</v>
      </c>
      <c r="V68" s="16">
        <f>окт!V68+нояб!V68+декаб!V68</f>
        <v>0</v>
      </c>
      <c r="W68" s="16">
        <f>окт!W68+нояб!W68+декаб!W68</f>
        <v>0</v>
      </c>
      <c r="X68" s="16">
        <f>окт!X68+нояб!X68+декаб!X68</f>
        <v>0</v>
      </c>
      <c r="Y68" s="16">
        <f>окт!Y68+нояб!Y68+декаб!Y68</f>
        <v>0</v>
      </c>
      <c r="Z68" s="16">
        <f>окт!Z68+нояб!Z68+декаб!Z68</f>
        <v>0</v>
      </c>
      <c r="AA68" s="16">
        <f>окт!AA68+нояб!AA68+декаб!AA68</f>
        <v>0</v>
      </c>
      <c r="AB68" s="16">
        <f>окт!AB68+нояб!AB68+декаб!AB68</f>
        <v>0</v>
      </c>
      <c r="AC68" s="16">
        <f>окт!AC68+нояб!AC68+декаб!AC68</f>
        <v>0</v>
      </c>
      <c r="AD68" s="16">
        <f>окт!AD68+нояб!AD68+декаб!AD68</f>
        <v>0</v>
      </c>
      <c r="AE68" s="16">
        <f>окт!AE68+нояб!AE68+декаб!AE68</f>
        <v>0</v>
      </c>
      <c r="AF68" s="16">
        <f>окт!AF68+нояб!AF68+декаб!AF68</f>
        <v>0</v>
      </c>
      <c r="AG68" s="16">
        <f>окт!AG68+нояб!AG68+декаб!AG68</f>
        <v>0</v>
      </c>
      <c r="AH68" s="16">
        <f>окт!AH68+нояб!AH68+декаб!AH68</f>
        <v>0</v>
      </c>
      <c r="AI68" s="16">
        <f>окт!AI68+нояб!AI68+декаб!AI68</f>
        <v>0</v>
      </c>
      <c r="AJ68" s="16">
        <f>окт!AJ68+нояб!AJ68+декаб!AJ68</f>
        <v>0</v>
      </c>
      <c r="AK68" s="16">
        <f>окт!AK68+нояб!AK68+декаб!AK68</f>
        <v>0</v>
      </c>
      <c r="AL68" s="16">
        <f>окт!AL68+нояб!AL68+декаб!AL68</f>
        <v>0</v>
      </c>
      <c r="AM68" s="16">
        <f>окт!AM68+нояб!AM68+декаб!AM68</f>
        <v>0</v>
      </c>
      <c r="AN68" s="16">
        <f>окт!AN68+нояб!AN68+декаб!AN68</f>
        <v>0</v>
      </c>
      <c r="AO68" s="16">
        <f>окт!AO68+нояб!AO68+декаб!AO68</f>
        <v>0</v>
      </c>
      <c r="AP68" s="16">
        <f>окт!AP68+нояб!AP68+декаб!AP68</f>
        <v>0</v>
      </c>
      <c r="AQ68" s="16">
        <f>окт!AQ68+нояб!AQ68+декаб!AQ68</f>
        <v>0</v>
      </c>
      <c r="AR68" s="16">
        <f>окт!AR68+нояб!AR68+декаб!AR68</f>
        <v>0</v>
      </c>
      <c r="AS68" s="16">
        <f>окт!AS68+нояб!AS68+декаб!AS68</f>
        <v>0</v>
      </c>
      <c r="AT68" s="16">
        <f>окт!AT68+нояб!AT68+декаб!AT68</f>
        <v>0</v>
      </c>
      <c r="AU68" s="16">
        <f>окт!AU68+нояб!AU68+декаб!AU68</f>
        <v>0</v>
      </c>
      <c r="AV68" s="16">
        <f>окт!AV68+нояб!AV68+декаб!AV68</f>
        <v>0</v>
      </c>
      <c r="AW68" s="16">
        <f>окт!AW68+нояб!AW68+декаб!AW68</f>
        <v>0</v>
      </c>
      <c r="AX68" s="16">
        <f>окт!AX68+нояб!AX68+декаб!AX68</f>
        <v>0</v>
      </c>
      <c r="AY68" s="16">
        <f>окт!AY68+нояб!AY68+декаб!AY68</f>
        <v>0</v>
      </c>
      <c r="AZ68" s="16">
        <f>окт!AZ68+нояб!AZ68+декаб!AZ68</f>
        <v>0</v>
      </c>
      <c r="BA68" s="16">
        <f>окт!BA68+нояб!BA68+декаб!BA68</f>
        <v>0</v>
      </c>
      <c r="BB68" s="16">
        <f>окт!BB68+нояб!BB68+декаб!BB68</f>
        <v>0</v>
      </c>
      <c r="BC68" s="16">
        <f>окт!BC68+нояб!BC68+декаб!BC68</f>
        <v>0</v>
      </c>
      <c r="BD68" s="16">
        <f>окт!BD68+нояб!BD68+декаб!BD68</f>
        <v>0</v>
      </c>
      <c r="BE68" s="16">
        <f>окт!BE68+нояб!BE68+декаб!BE68</f>
        <v>0</v>
      </c>
      <c r="BF68" s="27">
        <f t="shared" si="0"/>
        <v>0</v>
      </c>
      <c r="BG68" s="28"/>
      <c r="BH68" s="17"/>
      <c r="BI68" s="16"/>
      <c r="BJ68" s="71" t="s">
        <v>74</v>
      </c>
    </row>
    <row r="69" spans="1:62" ht="15.75" customHeight="1">
      <c r="A69" s="14">
        <v>15</v>
      </c>
      <c r="B69" s="14" t="s">
        <v>148</v>
      </c>
      <c r="C69" s="16">
        <f>окт!C69+нояб!C69+декаб!C69</f>
        <v>0</v>
      </c>
      <c r="D69" s="16">
        <f>окт!D69+нояб!D69+декаб!D69</f>
        <v>0</v>
      </c>
      <c r="E69" s="16">
        <f>окт!E69+нояб!E69+декаб!E69</f>
        <v>0</v>
      </c>
      <c r="F69" s="16">
        <f>окт!F69+нояб!F69+декаб!F69</f>
        <v>0</v>
      </c>
      <c r="G69" s="16">
        <f>окт!G69+нояб!G69+декаб!G69</f>
        <v>0</v>
      </c>
      <c r="H69" s="16">
        <f>окт!H69+нояб!H69+декаб!H69</f>
        <v>0</v>
      </c>
      <c r="I69" s="16">
        <f>окт!I69+нояб!I69+декаб!I69</f>
        <v>0</v>
      </c>
      <c r="J69" s="16">
        <f>окт!J69+нояб!J69+декаб!J69</f>
        <v>0</v>
      </c>
      <c r="K69" s="16">
        <f>окт!K69+нояб!K69+декаб!K69</f>
        <v>0</v>
      </c>
      <c r="L69" s="16">
        <f>окт!L69+нояб!L69+декаб!L69</f>
        <v>0</v>
      </c>
      <c r="M69" s="16">
        <f>окт!M69+нояб!M69+декаб!M69</f>
        <v>0</v>
      </c>
      <c r="N69" s="16">
        <f>окт!N69+нояб!N69+декаб!N69</f>
        <v>0</v>
      </c>
      <c r="O69" s="16">
        <f>окт!O69+нояб!O69+декаб!O69</f>
        <v>0</v>
      </c>
      <c r="P69" s="16">
        <f>окт!P69+нояб!P69+декаб!P69</f>
        <v>0</v>
      </c>
      <c r="Q69" s="16">
        <f>окт!Q69+нояб!Q69+декаб!Q69</f>
        <v>0</v>
      </c>
      <c r="R69" s="16">
        <f>окт!R69+нояб!R69+декаб!R69</f>
        <v>0</v>
      </c>
      <c r="S69" s="16">
        <f>окт!S69+нояб!S69+декаб!S69</f>
        <v>0</v>
      </c>
      <c r="T69" s="16">
        <f>окт!T69+нояб!T69+декаб!T69</f>
        <v>0</v>
      </c>
      <c r="U69" s="16">
        <f>окт!U69+нояб!U69+декаб!U69</f>
        <v>0</v>
      </c>
      <c r="V69" s="16">
        <f>окт!V69+нояб!V69+декаб!V69</f>
        <v>0</v>
      </c>
      <c r="W69" s="16">
        <f>окт!W69+нояб!W69+декаб!W69</f>
        <v>0</v>
      </c>
      <c r="X69" s="16">
        <f>окт!X69+нояб!X69+декаб!X69</f>
        <v>0</v>
      </c>
      <c r="Y69" s="16">
        <f>окт!Y69+нояб!Y69+декаб!Y69</f>
        <v>0</v>
      </c>
      <c r="Z69" s="16">
        <f>окт!Z69+нояб!Z69+декаб!Z69</f>
        <v>0</v>
      </c>
      <c r="AA69" s="16">
        <f>окт!AA69+нояб!AA69+декаб!AA69</f>
        <v>0</v>
      </c>
      <c r="AB69" s="16">
        <f>окт!AB69+нояб!AB69+декаб!AB69</f>
        <v>0</v>
      </c>
      <c r="AC69" s="16">
        <f>окт!AC69+нояб!AC69+декаб!AC69</f>
        <v>0</v>
      </c>
      <c r="AD69" s="16">
        <f>окт!AD69+нояб!AD69+декаб!AD69</f>
        <v>0</v>
      </c>
      <c r="AE69" s="16">
        <f>окт!AE69+нояб!AE69+декаб!AE69</f>
        <v>0</v>
      </c>
      <c r="AF69" s="16">
        <f>окт!AF69+нояб!AF69+декаб!AF69</f>
        <v>0</v>
      </c>
      <c r="AG69" s="16">
        <f>окт!AG69+нояб!AG69+декаб!AG69</f>
        <v>0</v>
      </c>
      <c r="AH69" s="16">
        <f>окт!AH69+нояб!AH69+декаб!AH69</f>
        <v>0</v>
      </c>
      <c r="AI69" s="16">
        <f>окт!AI69+нояб!AI69+декаб!AI69</f>
        <v>0</v>
      </c>
      <c r="AJ69" s="16">
        <f>окт!AJ69+нояб!AJ69+декаб!AJ69</f>
        <v>0</v>
      </c>
      <c r="AK69" s="16">
        <f>окт!AK69+нояб!AK69+декаб!AK69</f>
        <v>0</v>
      </c>
      <c r="AL69" s="16">
        <f>окт!AL69+нояб!AL69+декаб!AL69</f>
        <v>0</v>
      </c>
      <c r="AM69" s="16">
        <f>окт!AM69+нояб!AM69+декаб!AM69</f>
        <v>0</v>
      </c>
      <c r="AN69" s="16">
        <f>окт!AN69+нояб!AN69+декаб!AN69</f>
        <v>0</v>
      </c>
      <c r="AO69" s="16">
        <f>окт!AO69+нояб!AO69+декаб!AO69</f>
        <v>0</v>
      </c>
      <c r="AP69" s="16">
        <f>окт!AP69+нояб!AP69+декаб!AP69</f>
        <v>0</v>
      </c>
      <c r="AQ69" s="16">
        <f>окт!AQ69+нояб!AQ69+декаб!AQ69</f>
        <v>0</v>
      </c>
      <c r="AR69" s="16">
        <f>окт!AR69+нояб!AR69+декаб!AR69</f>
        <v>0</v>
      </c>
      <c r="AS69" s="16">
        <f>окт!AS69+нояб!AS69+декаб!AS69</f>
        <v>0</v>
      </c>
      <c r="AT69" s="16">
        <f>окт!AT69+нояб!AT69+декаб!AT69</f>
        <v>0</v>
      </c>
      <c r="AU69" s="16">
        <f>окт!AU69+нояб!AU69+декаб!AU69</f>
        <v>0</v>
      </c>
      <c r="AV69" s="16">
        <f>окт!AV69+нояб!AV69+декаб!AV69</f>
        <v>0</v>
      </c>
      <c r="AW69" s="16">
        <f>окт!AW69+нояб!AW69+декаб!AW69</f>
        <v>0</v>
      </c>
      <c r="AX69" s="16">
        <f>окт!AX69+нояб!AX69+декаб!AX69</f>
        <v>0</v>
      </c>
      <c r="AY69" s="16">
        <f>окт!AY69+нояб!AY69+декаб!AY69</f>
        <v>0</v>
      </c>
      <c r="AZ69" s="16">
        <f>окт!AZ69+нояб!AZ69+декаб!AZ69</f>
        <v>0</v>
      </c>
      <c r="BA69" s="16">
        <f>окт!BA69+нояб!BA69+декаб!BA69</f>
        <v>0</v>
      </c>
      <c r="BB69" s="16">
        <f>окт!BB69+нояб!BB69+декаб!BB69</f>
        <v>0</v>
      </c>
      <c r="BC69" s="16">
        <f>окт!BC69+нояб!BC69+декаб!BC69</f>
        <v>0</v>
      </c>
      <c r="BD69" s="16">
        <f>окт!BD69+нояб!BD69+декаб!BD69</f>
        <v>0</v>
      </c>
      <c r="BE69" s="16">
        <f>окт!BE69+нояб!BE69+декаб!BE69</f>
        <v>0</v>
      </c>
      <c r="BF69" s="27">
        <f t="shared" si="0"/>
        <v>0</v>
      </c>
      <c r="BG69" s="28"/>
      <c r="BH69" s="17"/>
      <c r="BI69" s="16"/>
      <c r="BJ69" s="71" t="s">
        <v>75</v>
      </c>
    </row>
    <row r="70" spans="1:62" ht="15.75" customHeight="1">
      <c r="A70" s="14">
        <v>16</v>
      </c>
      <c r="B70" s="14" t="s">
        <v>149</v>
      </c>
      <c r="C70" s="16">
        <f>окт!C70+нояб!C70+декаб!C70</f>
        <v>0</v>
      </c>
      <c r="D70" s="16">
        <f>окт!D70+нояб!D70+декаб!D70</f>
        <v>0</v>
      </c>
      <c r="E70" s="16">
        <f>окт!E70+нояб!E70+декаб!E70</f>
        <v>0</v>
      </c>
      <c r="F70" s="16">
        <f>окт!F70+нояб!F70+декаб!F70</f>
        <v>0</v>
      </c>
      <c r="G70" s="16">
        <f>окт!G70+нояб!G70+декаб!G70</f>
        <v>0</v>
      </c>
      <c r="H70" s="16">
        <f>окт!H70+нояб!H70+декаб!H70</f>
        <v>0</v>
      </c>
      <c r="I70" s="16">
        <f>окт!I70+нояб!I70+декаб!I70</f>
        <v>0</v>
      </c>
      <c r="J70" s="16">
        <f>окт!J70+нояб!J70+декаб!J70</f>
        <v>0</v>
      </c>
      <c r="K70" s="16">
        <f>окт!K70+нояб!K70+декаб!K70</f>
        <v>0</v>
      </c>
      <c r="L70" s="16">
        <f>окт!L70+нояб!L70+декаб!L70</f>
        <v>0</v>
      </c>
      <c r="M70" s="16">
        <f>окт!M70+нояб!M70+декаб!M70</f>
        <v>0</v>
      </c>
      <c r="N70" s="16">
        <f>окт!N70+нояб!N70+декаб!N70</f>
        <v>0</v>
      </c>
      <c r="O70" s="16">
        <f>окт!O70+нояб!O70+декаб!O70</f>
        <v>0</v>
      </c>
      <c r="P70" s="16">
        <f>окт!P70+нояб!P70+декаб!P70</f>
        <v>0</v>
      </c>
      <c r="Q70" s="16">
        <f>окт!Q70+нояб!Q70+декаб!Q70</f>
        <v>0</v>
      </c>
      <c r="R70" s="16">
        <f>окт!R70+нояб!R70+декаб!R70</f>
        <v>0</v>
      </c>
      <c r="S70" s="16">
        <f>окт!S70+нояб!S70+декаб!S70</f>
        <v>0</v>
      </c>
      <c r="T70" s="16">
        <f>окт!T70+нояб!T70+декаб!T70</f>
        <v>0</v>
      </c>
      <c r="U70" s="16">
        <f>окт!U70+нояб!U70+декаб!U70</f>
        <v>0</v>
      </c>
      <c r="V70" s="16">
        <f>окт!V70+нояб!V70+декаб!V70</f>
        <v>0</v>
      </c>
      <c r="W70" s="16">
        <f>окт!W70+нояб!W70+декаб!W70</f>
        <v>0</v>
      </c>
      <c r="X70" s="16">
        <f>окт!X70+нояб!X70+декаб!X70</f>
        <v>0</v>
      </c>
      <c r="Y70" s="16">
        <f>окт!Y70+нояб!Y70+декаб!Y70</f>
        <v>0</v>
      </c>
      <c r="Z70" s="16">
        <f>окт!Z70+нояб!Z70+декаб!Z70</f>
        <v>0</v>
      </c>
      <c r="AA70" s="16">
        <f>окт!AA70+нояб!AA70+декаб!AA70</f>
        <v>0</v>
      </c>
      <c r="AB70" s="16">
        <f>окт!AB70+нояб!AB70+декаб!AB70</f>
        <v>0</v>
      </c>
      <c r="AC70" s="16">
        <f>окт!AC70+нояб!AC70+декаб!AC70</f>
        <v>0</v>
      </c>
      <c r="AD70" s="16">
        <f>окт!AD70+нояб!AD70+декаб!AD70</f>
        <v>0</v>
      </c>
      <c r="AE70" s="16">
        <f>окт!AE70+нояб!AE70+декаб!AE70</f>
        <v>0</v>
      </c>
      <c r="AF70" s="16">
        <f>окт!AF70+нояб!AF70+декаб!AF70</f>
        <v>0</v>
      </c>
      <c r="AG70" s="16">
        <f>окт!AG70+нояб!AG70+декаб!AG70</f>
        <v>0</v>
      </c>
      <c r="AH70" s="16">
        <f>окт!AH70+нояб!AH70+декаб!AH70</f>
        <v>0</v>
      </c>
      <c r="AI70" s="16">
        <f>окт!AI70+нояб!AI70+декаб!AI70</f>
        <v>0</v>
      </c>
      <c r="AJ70" s="16">
        <f>окт!AJ70+нояб!AJ70+декаб!AJ70</f>
        <v>0</v>
      </c>
      <c r="AK70" s="16">
        <f>окт!AK70+нояб!AK70+декаб!AK70</f>
        <v>0</v>
      </c>
      <c r="AL70" s="16">
        <f>окт!AL70+нояб!AL70+декаб!AL70</f>
        <v>0</v>
      </c>
      <c r="AM70" s="16">
        <f>окт!AM70+нояб!AM70+декаб!AM70</f>
        <v>0</v>
      </c>
      <c r="AN70" s="16">
        <f>окт!AN70+нояб!AN70+декаб!AN70</f>
        <v>0</v>
      </c>
      <c r="AO70" s="16">
        <f>окт!AO70+нояб!AO70+декаб!AO70</f>
        <v>0</v>
      </c>
      <c r="AP70" s="16">
        <f>окт!AP70+нояб!AP70+декаб!AP70</f>
        <v>0</v>
      </c>
      <c r="AQ70" s="16">
        <f>окт!AQ70+нояб!AQ70+декаб!AQ70</f>
        <v>0</v>
      </c>
      <c r="AR70" s="16">
        <f>окт!AR70+нояб!AR70+декаб!AR70</f>
        <v>0</v>
      </c>
      <c r="AS70" s="16">
        <f>окт!AS70+нояб!AS70+декаб!AS70</f>
        <v>0</v>
      </c>
      <c r="AT70" s="16">
        <f>окт!AT70+нояб!AT70+декаб!AT70</f>
        <v>0</v>
      </c>
      <c r="AU70" s="16">
        <f>окт!AU70+нояб!AU70+декаб!AU70</f>
        <v>0</v>
      </c>
      <c r="AV70" s="16">
        <f>окт!AV70+нояб!AV70+декаб!AV70</f>
        <v>0</v>
      </c>
      <c r="AW70" s="16">
        <f>окт!AW70+нояб!AW70+декаб!AW70</f>
        <v>0</v>
      </c>
      <c r="AX70" s="16">
        <f>окт!AX70+нояб!AX70+декаб!AX70</f>
        <v>0</v>
      </c>
      <c r="AY70" s="16">
        <f>окт!AY70+нояб!AY70+декаб!AY70</f>
        <v>0</v>
      </c>
      <c r="AZ70" s="16">
        <f>окт!AZ70+нояб!AZ70+декаб!AZ70</f>
        <v>0</v>
      </c>
      <c r="BA70" s="16">
        <f>окт!BA70+нояб!BA70+декаб!BA70</f>
        <v>0</v>
      </c>
      <c r="BB70" s="16">
        <f>окт!BB70+нояб!BB70+декаб!BB70</f>
        <v>0</v>
      </c>
      <c r="BC70" s="16">
        <f>окт!BC70+нояб!BC70+декаб!BC70</f>
        <v>0</v>
      </c>
      <c r="BD70" s="16">
        <f>окт!BD70+нояб!BD70+декаб!BD70</f>
        <v>0</v>
      </c>
      <c r="BE70" s="16">
        <f>окт!BE70+нояб!BE70+декаб!BE70</f>
        <v>0</v>
      </c>
      <c r="BF70" s="27">
        <f t="shared" si="0"/>
        <v>0</v>
      </c>
      <c r="BG70" s="28"/>
      <c r="BH70" s="17"/>
      <c r="BI70" s="16"/>
      <c r="BJ70" s="71">
        <v>10</v>
      </c>
    </row>
    <row r="71" spans="1:62" ht="15.75" customHeight="1">
      <c r="A71" s="14">
        <v>17</v>
      </c>
      <c r="B71" s="14" t="s">
        <v>144</v>
      </c>
      <c r="C71" s="16">
        <f>окт!C71+нояб!C71+декаб!C71</f>
        <v>0</v>
      </c>
      <c r="D71" s="16">
        <f>окт!D71+нояб!D71+декаб!D71</f>
        <v>0</v>
      </c>
      <c r="E71" s="16">
        <f>окт!E71+нояб!E71+декаб!E71</f>
        <v>0</v>
      </c>
      <c r="F71" s="16">
        <f>окт!F71+нояб!F71+декаб!F71</f>
        <v>0</v>
      </c>
      <c r="G71" s="16">
        <f>окт!G71+нояб!G71+декаб!G71</f>
        <v>0</v>
      </c>
      <c r="H71" s="16">
        <f>окт!H71+нояб!H71+декаб!H71</f>
        <v>0</v>
      </c>
      <c r="I71" s="16">
        <f>окт!I71+нояб!I71+декаб!I71</f>
        <v>0</v>
      </c>
      <c r="J71" s="16">
        <f>окт!J71+нояб!J71+декаб!J71</f>
        <v>0</v>
      </c>
      <c r="K71" s="16">
        <f>окт!K71+нояб!K71+декаб!K71</f>
        <v>0</v>
      </c>
      <c r="L71" s="16">
        <f>окт!L71+нояб!L71+декаб!L71</f>
        <v>0</v>
      </c>
      <c r="M71" s="16">
        <f>окт!M71+нояб!M71+декаб!M71</f>
        <v>0</v>
      </c>
      <c r="N71" s="16">
        <f>окт!N71+нояб!N71+декаб!N71</f>
        <v>0</v>
      </c>
      <c r="O71" s="16">
        <f>окт!O71+нояб!O71+декаб!O71</f>
        <v>0</v>
      </c>
      <c r="P71" s="16">
        <f>окт!P71+нояб!P71+декаб!P71</f>
        <v>0</v>
      </c>
      <c r="Q71" s="16">
        <f>окт!Q71+нояб!Q71+декаб!Q71</f>
        <v>0</v>
      </c>
      <c r="R71" s="16">
        <f>окт!R71+нояб!R71+декаб!R71</f>
        <v>0</v>
      </c>
      <c r="S71" s="16">
        <f>окт!S71+нояб!S71+декаб!S71</f>
        <v>0</v>
      </c>
      <c r="T71" s="16">
        <f>окт!T71+нояб!T71+декаб!T71</f>
        <v>0</v>
      </c>
      <c r="U71" s="16">
        <f>окт!U71+нояб!U71+декаб!U71</f>
        <v>0</v>
      </c>
      <c r="V71" s="16">
        <f>окт!V71+нояб!V71+декаб!V71</f>
        <v>0</v>
      </c>
      <c r="W71" s="16">
        <f>окт!W71+нояб!W71+декаб!W71</f>
        <v>0</v>
      </c>
      <c r="X71" s="16">
        <f>окт!X71+нояб!X71+декаб!X71</f>
        <v>0</v>
      </c>
      <c r="Y71" s="16">
        <f>окт!Y71+нояб!Y71+декаб!Y71</f>
        <v>0</v>
      </c>
      <c r="Z71" s="16">
        <f>окт!Z71+нояб!Z71+декаб!Z71</f>
        <v>0</v>
      </c>
      <c r="AA71" s="16">
        <f>окт!AA71+нояб!AA71+декаб!AA71</f>
        <v>0</v>
      </c>
      <c r="AB71" s="16">
        <f>окт!AB71+нояб!AB71+декаб!AB71</f>
        <v>0</v>
      </c>
      <c r="AC71" s="16">
        <f>окт!AC71+нояб!AC71+декаб!AC71</f>
        <v>0</v>
      </c>
      <c r="AD71" s="16">
        <f>окт!AD71+нояб!AD71+декаб!AD71</f>
        <v>0</v>
      </c>
      <c r="AE71" s="16">
        <f>окт!AE71+нояб!AE71+декаб!AE71</f>
        <v>0</v>
      </c>
      <c r="AF71" s="16">
        <f>окт!AF71+нояб!AF71+декаб!AF71</f>
        <v>0</v>
      </c>
      <c r="AG71" s="16">
        <f>окт!AG71+нояб!AG71+декаб!AG71</f>
        <v>0</v>
      </c>
      <c r="AH71" s="16">
        <f>окт!AH71+нояб!AH71+декаб!AH71</f>
        <v>0</v>
      </c>
      <c r="AI71" s="16">
        <f>окт!AI71+нояб!AI71+декаб!AI71</f>
        <v>0</v>
      </c>
      <c r="AJ71" s="16">
        <f>окт!AJ71+нояб!AJ71+декаб!AJ71</f>
        <v>0</v>
      </c>
      <c r="AK71" s="16">
        <f>окт!AK71+нояб!AK71+декаб!AK71</f>
        <v>0</v>
      </c>
      <c r="AL71" s="16">
        <f>окт!AL71+нояб!AL71+декаб!AL71</f>
        <v>0</v>
      </c>
      <c r="AM71" s="16">
        <f>окт!AM71+нояб!AM71+декаб!AM71</f>
        <v>0</v>
      </c>
      <c r="AN71" s="16">
        <f>окт!AN71+нояб!AN71+декаб!AN71</f>
        <v>0</v>
      </c>
      <c r="AO71" s="16">
        <f>окт!AO71+нояб!AO71+декаб!AO71</f>
        <v>0</v>
      </c>
      <c r="AP71" s="16">
        <f>окт!AP71+нояб!AP71+декаб!AP71</f>
        <v>0</v>
      </c>
      <c r="AQ71" s="16">
        <f>окт!AQ71+нояб!AQ71+декаб!AQ71</f>
        <v>0</v>
      </c>
      <c r="AR71" s="16">
        <f>окт!AR71+нояб!AR71+декаб!AR71</f>
        <v>0</v>
      </c>
      <c r="AS71" s="16">
        <f>окт!AS71+нояб!AS71+декаб!AS71</f>
        <v>0</v>
      </c>
      <c r="AT71" s="16">
        <f>окт!AT71+нояб!AT71+декаб!AT71</f>
        <v>0</v>
      </c>
      <c r="AU71" s="16">
        <f>окт!AU71+нояб!AU71+декаб!AU71</f>
        <v>0</v>
      </c>
      <c r="AV71" s="16">
        <f>окт!AV71+нояб!AV71+декаб!AV71</f>
        <v>0</v>
      </c>
      <c r="AW71" s="16">
        <f>окт!AW71+нояб!AW71+декаб!AW71</f>
        <v>0</v>
      </c>
      <c r="AX71" s="16">
        <f>окт!AX71+нояб!AX71+декаб!AX71</f>
        <v>0</v>
      </c>
      <c r="AY71" s="16">
        <f>окт!AY71+нояб!AY71+декаб!AY71</f>
        <v>0</v>
      </c>
      <c r="AZ71" s="16">
        <f>окт!AZ71+нояб!AZ71+декаб!AZ71</f>
        <v>0</v>
      </c>
      <c r="BA71" s="16">
        <f>окт!BA71+нояб!BA71+декаб!BA71</f>
        <v>0</v>
      </c>
      <c r="BB71" s="16">
        <f>окт!BB71+нояб!BB71+декаб!BB71</f>
        <v>0</v>
      </c>
      <c r="BC71" s="16">
        <f>окт!BC71+нояб!BC71+декаб!BC71</f>
        <v>0</v>
      </c>
      <c r="BD71" s="16">
        <f>окт!BD71+нояб!BD71+декаб!BD71</f>
        <v>0</v>
      </c>
      <c r="BE71" s="16">
        <f>окт!BE71+нояб!BE71+декаб!BE71</f>
        <v>0</v>
      </c>
      <c r="BF71" s="27">
        <f t="shared" ref="BF71:BF108" si="4">D71+F71+H71+J71+L71+N71+P71+R71+T71+V71+X71+Z71+AB71+AD71+AF71+AH71+AJ71+AL71+AN71+AP71+AR71+AT71+AV71+AX71+AZ71+BB71+BD71+BE71</f>
        <v>0</v>
      </c>
      <c r="BG71" s="28"/>
      <c r="BH71" s="17"/>
      <c r="BI71" s="16"/>
      <c r="BJ71" s="71">
        <v>12</v>
      </c>
    </row>
    <row r="72" spans="1:62" ht="15.75" customHeight="1">
      <c r="A72" s="14">
        <v>18</v>
      </c>
      <c r="B72" s="14" t="s">
        <v>150</v>
      </c>
      <c r="C72" s="16">
        <f>окт!C72+нояб!C72+декаб!C72</f>
        <v>0</v>
      </c>
      <c r="D72" s="16">
        <f>окт!D72+нояб!D72+декаб!D72</f>
        <v>0</v>
      </c>
      <c r="E72" s="16">
        <f>окт!E72+нояб!E72+декаб!E72</f>
        <v>0</v>
      </c>
      <c r="F72" s="16">
        <f>окт!F72+нояб!F72+декаб!F72</f>
        <v>0</v>
      </c>
      <c r="G72" s="16">
        <f>окт!G72+нояб!G72+декаб!G72</f>
        <v>0</v>
      </c>
      <c r="H72" s="16">
        <f>окт!H72+нояб!H72+декаб!H72</f>
        <v>0</v>
      </c>
      <c r="I72" s="16">
        <f>окт!I72+нояб!I72+декаб!I72</f>
        <v>0</v>
      </c>
      <c r="J72" s="16">
        <f>окт!J72+нояб!J72+декаб!J72</f>
        <v>0</v>
      </c>
      <c r="K72" s="16">
        <f>окт!K72+нояб!K72+декаб!K72</f>
        <v>0</v>
      </c>
      <c r="L72" s="16">
        <f>окт!L72+нояб!L72+декаб!L72</f>
        <v>0</v>
      </c>
      <c r="M72" s="16">
        <f>окт!M72+нояб!M72+декаб!M72</f>
        <v>0</v>
      </c>
      <c r="N72" s="16">
        <f>окт!N72+нояб!N72+декаб!N72</f>
        <v>0</v>
      </c>
      <c r="O72" s="16">
        <f>окт!O72+нояб!O72+декаб!O72</f>
        <v>0</v>
      </c>
      <c r="P72" s="16">
        <f>окт!P72+нояб!P72+декаб!P72</f>
        <v>0</v>
      </c>
      <c r="Q72" s="16">
        <f>окт!Q72+нояб!Q72+декаб!Q72</f>
        <v>0</v>
      </c>
      <c r="R72" s="16">
        <f>окт!R72+нояб!R72+декаб!R72</f>
        <v>0</v>
      </c>
      <c r="S72" s="16">
        <f>окт!S72+нояб!S72+декаб!S72</f>
        <v>0</v>
      </c>
      <c r="T72" s="16">
        <f>окт!T72+нояб!T72+декаб!T72</f>
        <v>0</v>
      </c>
      <c r="U72" s="16">
        <f>окт!U72+нояб!U72+декаб!U72</f>
        <v>0</v>
      </c>
      <c r="V72" s="16">
        <f>окт!V72+нояб!V72+декаб!V72</f>
        <v>0</v>
      </c>
      <c r="W72" s="16">
        <f>окт!W72+нояб!W72+декаб!W72</f>
        <v>0</v>
      </c>
      <c r="X72" s="16">
        <f>окт!X72+нояб!X72+декаб!X72</f>
        <v>0</v>
      </c>
      <c r="Y72" s="16">
        <f>окт!Y72+нояб!Y72+декаб!Y72</f>
        <v>0</v>
      </c>
      <c r="Z72" s="16">
        <f>окт!Z72+нояб!Z72+декаб!Z72</f>
        <v>0</v>
      </c>
      <c r="AA72" s="16">
        <f>окт!AA72+нояб!AA72+декаб!AA72</f>
        <v>0</v>
      </c>
      <c r="AB72" s="16">
        <f>окт!AB72+нояб!AB72+декаб!AB72</f>
        <v>0</v>
      </c>
      <c r="AC72" s="16">
        <f>окт!AC72+нояб!AC72+декаб!AC72</f>
        <v>0</v>
      </c>
      <c r="AD72" s="16">
        <f>окт!AD72+нояб!AD72+декаб!AD72</f>
        <v>0</v>
      </c>
      <c r="AE72" s="16">
        <f>окт!AE72+нояб!AE72+декаб!AE72</f>
        <v>0</v>
      </c>
      <c r="AF72" s="16">
        <f>окт!AF72+нояб!AF72+декаб!AF72</f>
        <v>0</v>
      </c>
      <c r="AG72" s="16">
        <f>окт!AG72+нояб!AG72+декаб!AG72</f>
        <v>0</v>
      </c>
      <c r="AH72" s="16">
        <f>окт!AH72+нояб!AH72+декаб!AH72</f>
        <v>0</v>
      </c>
      <c r="AI72" s="16">
        <f>окт!AI72+нояб!AI72+декаб!AI72</f>
        <v>0</v>
      </c>
      <c r="AJ72" s="16">
        <f>окт!AJ72+нояб!AJ72+декаб!AJ72</f>
        <v>0</v>
      </c>
      <c r="AK72" s="16">
        <f>окт!AK72+нояб!AK72+декаб!AK72</f>
        <v>0</v>
      </c>
      <c r="AL72" s="16">
        <f>окт!AL72+нояб!AL72+декаб!AL72</f>
        <v>0</v>
      </c>
      <c r="AM72" s="16">
        <f>окт!AM72+нояб!AM72+декаб!AM72</f>
        <v>0</v>
      </c>
      <c r="AN72" s="16">
        <f>окт!AN72+нояб!AN72+декаб!AN72</f>
        <v>0</v>
      </c>
      <c r="AO72" s="16">
        <f>окт!AO72+нояб!AO72+декаб!AO72</f>
        <v>0</v>
      </c>
      <c r="AP72" s="16">
        <f>окт!AP72+нояб!AP72+декаб!AP72</f>
        <v>0</v>
      </c>
      <c r="AQ72" s="16">
        <f>окт!AQ72+нояб!AQ72+декаб!AQ72</f>
        <v>0</v>
      </c>
      <c r="AR72" s="16">
        <f>окт!AR72+нояб!AR72+декаб!AR72</f>
        <v>0</v>
      </c>
      <c r="AS72" s="16">
        <f>окт!AS72+нояб!AS72+декаб!AS72</f>
        <v>0</v>
      </c>
      <c r="AT72" s="16">
        <f>окт!AT72+нояб!AT72+декаб!AT72</f>
        <v>0</v>
      </c>
      <c r="AU72" s="16">
        <f>окт!AU72+нояб!AU72+декаб!AU72</f>
        <v>0</v>
      </c>
      <c r="AV72" s="16">
        <f>окт!AV72+нояб!AV72+декаб!AV72</f>
        <v>0</v>
      </c>
      <c r="AW72" s="16">
        <f>окт!AW72+нояб!AW72+декаб!AW72</f>
        <v>0</v>
      </c>
      <c r="AX72" s="16">
        <f>окт!AX72+нояб!AX72+декаб!AX72</f>
        <v>0</v>
      </c>
      <c r="AY72" s="16">
        <f>окт!AY72+нояб!AY72+декаб!AY72</f>
        <v>0</v>
      </c>
      <c r="AZ72" s="16">
        <f>окт!AZ72+нояб!AZ72+декаб!AZ72</f>
        <v>0</v>
      </c>
      <c r="BA72" s="16">
        <f>окт!BA72+нояб!BA72+декаб!BA72</f>
        <v>0</v>
      </c>
      <c r="BB72" s="16">
        <f>окт!BB72+нояб!BB72+декаб!BB72</f>
        <v>0</v>
      </c>
      <c r="BC72" s="16">
        <f>окт!BC72+нояб!BC72+декаб!BC72</f>
        <v>0</v>
      </c>
      <c r="BD72" s="16">
        <f>окт!BD72+нояб!BD72+декаб!BD72</f>
        <v>0</v>
      </c>
      <c r="BE72" s="16">
        <f>окт!BE72+нояб!BE72+декаб!BE72</f>
        <v>0</v>
      </c>
      <c r="BF72" s="27">
        <f t="shared" si="4"/>
        <v>0</v>
      </c>
      <c r="BG72" s="28"/>
      <c r="BH72" s="17"/>
      <c r="BI72" s="16"/>
      <c r="BJ72" s="71" t="s">
        <v>82</v>
      </c>
    </row>
    <row r="73" spans="1:62" ht="15.75" customHeight="1">
      <c r="A73" s="14">
        <v>19</v>
      </c>
      <c r="B73" s="14" t="s">
        <v>151</v>
      </c>
      <c r="C73" s="16">
        <f>окт!C73+нояб!C73+декаб!C73</f>
        <v>0</v>
      </c>
      <c r="D73" s="16">
        <f>окт!D73+нояб!D73+декаб!D73</f>
        <v>0</v>
      </c>
      <c r="E73" s="16">
        <f>окт!E73+нояб!E73+декаб!E73</f>
        <v>0</v>
      </c>
      <c r="F73" s="16">
        <f>окт!F73+нояб!F73+декаб!F73</f>
        <v>0</v>
      </c>
      <c r="G73" s="16">
        <f>окт!G73+нояб!G73+декаб!G73</f>
        <v>0</v>
      </c>
      <c r="H73" s="16">
        <f>окт!H73+нояб!H73+декаб!H73</f>
        <v>0</v>
      </c>
      <c r="I73" s="16">
        <f>окт!I73+нояб!I73+декаб!I73</f>
        <v>0</v>
      </c>
      <c r="J73" s="16">
        <f>окт!J73+нояб!J73+декаб!J73</f>
        <v>0</v>
      </c>
      <c r="K73" s="16">
        <f>окт!K73+нояб!K73+декаб!K73</f>
        <v>0</v>
      </c>
      <c r="L73" s="16">
        <f>окт!L73+нояб!L73+декаб!L73</f>
        <v>0</v>
      </c>
      <c r="M73" s="16">
        <f>окт!M73+нояб!M73+декаб!M73</f>
        <v>0</v>
      </c>
      <c r="N73" s="16">
        <f>окт!N73+нояб!N73+декаб!N73</f>
        <v>0</v>
      </c>
      <c r="O73" s="16">
        <f>окт!O73+нояб!O73+декаб!O73</f>
        <v>0</v>
      </c>
      <c r="P73" s="16">
        <f>окт!P73+нояб!P73+декаб!P73</f>
        <v>0</v>
      </c>
      <c r="Q73" s="16">
        <f>окт!Q73+нояб!Q73+декаб!Q73</f>
        <v>0</v>
      </c>
      <c r="R73" s="16">
        <f>окт!R73+нояб!R73+декаб!R73</f>
        <v>0</v>
      </c>
      <c r="S73" s="16">
        <f>окт!S73+нояб!S73+декаб!S73</f>
        <v>0</v>
      </c>
      <c r="T73" s="16">
        <f>окт!T73+нояб!T73+декаб!T73</f>
        <v>0</v>
      </c>
      <c r="U73" s="16">
        <f>окт!U73+нояб!U73+декаб!U73</f>
        <v>0</v>
      </c>
      <c r="V73" s="16">
        <f>окт!V73+нояб!V73+декаб!V73</f>
        <v>0</v>
      </c>
      <c r="W73" s="16">
        <f>окт!W73+нояб!W73+декаб!W73</f>
        <v>0</v>
      </c>
      <c r="X73" s="16">
        <f>окт!X73+нояб!X73+декаб!X73</f>
        <v>0</v>
      </c>
      <c r="Y73" s="16">
        <f>окт!Y73+нояб!Y73+декаб!Y73</f>
        <v>0</v>
      </c>
      <c r="Z73" s="16">
        <f>окт!Z73+нояб!Z73+декаб!Z73</f>
        <v>0</v>
      </c>
      <c r="AA73" s="16">
        <f>окт!AA73+нояб!AA73+декаб!AA73</f>
        <v>0</v>
      </c>
      <c r="AB73" s="16">
        <f>окт!AB73+нояб!AB73+декаб!AB73</f>
        <v>0</v>
      </c>
      <c r="AC73" s="16">
        <f>окт!AC73+нояб!AC73+декаб!AC73</f>
        <v>0</v>
      </c>
      <c r="AD73" s="16">
        <f>окт!AD73+нояб!AD73+декаб!AD73</f>
        <v>0</v>
      </c>
      <c r="AE73" s="16">
        <f>окт!AE73+нояб!AE73+декаб!AE73</f>
        <v>0</v>
      </c>
      <c r="AF73" s="16">
        <f>окт!AF73+нояб!AF73+декаб!AF73</f>
        <v>0</v>
      </c>
      <c r="AG73" s="16">
        <f>окт!AG73+нояб!AG73+декаб!AG73</f>
        <v>0</v>
      </c>
      <c r="AH73" s="16">
        <f>окт!AH73+нояб!AH73+декаб!AH73</f>
        <v>0</v>
      </c>
      <c r="AI73" s="16">
        <f>окт!AI73+нояб!AI73+декаб!AI73</f>
        <v>0</v>
      </c>
      <c r="AJ73" s="16">
        <f>окт!AJ73+нояб!AJ73+декаб!AJ73</f>
        <v>0</v>
      </c>
      <c r="AK73" s="16">
        <f>окт!AK73+нояб!AK73+декаб!AK73</f>
        <v>0</v>
      </c>
      <c r="AL73" s="16">
        <f>окт!AL73+нояб!AL73+декаб!AL73</f>
        <v>0</v>
      </c>
      <c r="AM73" s="16">
        <f>окт!AM73+нояб!AM73+декаб!AM73</f>
        <v>0</v>
      </c>
      <c r="AN73" s="16">
        <f>окт!AN73+нояб!AN73+декаб!AN73</f>
        <v>0</v>
      </c>
      <c r="AO73" s="16">
        <f>окт!AO73+нояб!AO73+декаб!AO73</f>
        <v>0</v>
      </c>
      <c r="AP73" s="16">
        <f>окт!AP73+нояб!AP73+декаб!AP73</f>
        <v>0</v>
      </c>
      <c r="AQ73" s="16">
        <f>окт!AQ73+нояб!AQ73+декаб!AQ73</f>
        <v>0</v>
      </c>
      <c r="AR73" s="16">
        <f>окт!AR73+нояб!AR73+декаб!AR73</f>
        <v>0</v>
      </c>
      <c r="AS73" s="16">
        <f>окт!AS73+нояб!AS73+декаб!AS73</f>
        <v>0</v>
      </c>
      <c r="AT73" s="16">
        <f>окт!AT73+нояб!AT73+декаб!AT73</f>
        <v>0</v>
      </c>
      <c r="AU73" s="16">
        <f>окт!AU73+нояб!AU73+декаб!AU73</f>
        <v>0</v>
      </c>
      <c r="AV73" s="16">
        <f>окт!AV73+нояб!AV73+декаб!AV73</f>
        <v>0</v>
      </c>
      <c r="AW73" s="16">
        <f>окт!AW73+нояб!AW73+декаб!AW73</f>
        <v>0</v>
      </c>
      <c r="AX73" s="16">
        <f>окт!AX73+нояб!AX73+декаб!AX73</f>
        <v>0</v>
      </c>
      <c r="AY73" s="16">
        <f>окт!AY73+нояб!AY73+декаб!AY73</f>
        <v>0</v>
      </c>
      <c r="AZ73" s="16">
        <f>окт!AZ73+нояб!AZ73+декаб!AZ73</f>
        <v>0</v>
      </c>
      <c r="BA73" s="16">
        <f>окт!BA73+нояб!BA73+декаб!BA73</f>
        <v>0</v>
      </c>
      <c r="BB73" s="16">
        <f>окт!BB73+нояб!BB73+декаб!BB73</f>
        <v>0</v>
      </c>
      <c r="BC73" s="16">
        <f>окт!BC73+нояб!BC73+декаб!BC73</f>
        <v>0</v>
      </c>
      <c r="BD73" s="16">
        <f>окт!BD73+нояб!BD73+декаб!BD73</f>
        <v>0</v>
      </c>
      <c r="BE73" s="16">
        <f>окт!BE73+нояб!BE73+декаб!BE73</f>
        <v>0</v>
      </c>
      <c r="BF73" s="27">
        <f t="shared" si="4"/>
        <v>0</v>
      </c>
      <c r="BG73" s="28"/>
      <c r="BH73" s="17"/>
      <c r="BI73" s="16"/>
      <c r="BJ73" s="71" t="s">
        <v>83</v>
      </c>
    </row>
    <row r="74" spans="1:62" ht="15.75" customHeight="1">
      <c r="A74" s="14">
        <v>20</v>
      </c>
      <c r="B74" s="14" t="s">
        <v>152</v>
      </c>
      <c r="C74" s="16">
        <f>окт!C74+нояб!C74+декаб!C74</f>
        <v>0</v>
      </c>
      <c r="D74" s="16">
        <f>окт!D74+нояб!D74+декаб!D74</f>
        <v>0</v>
      </c>
      <c r="E74" s="16">
        <f>окт!E74+нояб!E74+декаб!E74</f>
        <v>0</v>
      </c>
      <c r="F74" s="16">
        <f>окт!F74+нояб!F74+декаб!F74</f>
        <v>0</v>
      </c>
      <c r="G74" s="16">
        <f>окт!G74+нояб!G74+декаб!G74</f>
        <v>0</v>
      </c>
      <c r="H74" s="16">
        <f>окт!H74+нояб!H74+декаб!H74</f>
        <v>0</v>
      </c>
      <c r="I74" s="16">
        <f>окт!I74+нояб!I74+декаб!I74</f>
        <v>0</v>
      </c>
      <c r="J74" s="16">
        <f>окт!J74+нояб!J74+декаб!J74</f>
        <v>0</v>
      </c>
      <c r="K74" s="16">
        <f>окт!K74+нояб!K74+декаб!K74</f>
        <v>0</v>
      </c>
      <c r="L74" s="16">
        <f>окт!L74+нояб!L74+декаб!L74</f>
        <v>0</v>
      </c>
      <c r="M74" s="16">
        <f>окт!M74+нояб!M74+декаб!M74</f>
        <v>0</v>
      </c>
      <c r="N74" s="16">
        <f>окт!N74+нояб!N74+декаб!N74</f>
        <v>0</v>
      </c>
      <c r="O74" s="16">
        <f>окт!O74+нояб!O74+декаб!O74</f>
        <v>0</v>
      </c>
      <c r="P74" s="16">
        <f>окт!P74+нояб!P74+декаб!P74</f>
        <v>0</v>
      </c>
      <c r="Q74" s="16">
        <f>окт!Q74+нояб!Q74+декаб!Q74</f>
        <v>0</v>
      </c>
      <c r="R74" s="16">
        <f>окт!R74+нояб!R74+декаб!R74</f>
        <v>0</v>
      </c>
      <c r="S74" s="16">
        <f>окт!S74+нояб!S74+декаб!S74</f>
        <v>0</v>
      </c>
      <c r="T74" s="16">
        <f>окт!T74+нояб!T74+декаб!T74</f>
        <v>0</v>
      </c>
      <c r="U74" s="16">
        <f>окт!U74+нояб!U74+декаб!U74</f>
        <v>0</v>
      </c>
      <c r="V74" s="16">
        <f>окт!V74+нояб!V74+декаб!V74</f>
        <v>0</v>
      </c>
      <c r="W74" s="16">
        <f>окт!W74+нояб!W74+декаб!W74</f>
        <v>0</v>
      </c>
      <c r="X74" s="16">
        <f>окт!X74+нояб!X74+декаб!X74</f>
        <v>0</v>
      </c>
      <c r="Y74" s="16">
        <f>окт!Y74+нояб!Y74+декаб!Y74</f>
        <v>0</v>
      </c>
      <c r="Z74" s="16">
        <f>окт!Z74+нояб!Z74+декаб!Z74</f>
        <v>0</v>
      </c>
      <c r="AA74" s="16">
        <f>окт!AA74+нояб!AA74+декаб!AA74</f>
        <v>0</v>
      </c>
      <c r="AB74" s="16">
        <f>окт!AB74+нояб!AB74+декаб!AB74</f>
        <v>0</v>
      </c>
      <c r="AC74" s="16">
        <f>окт!AC74+нояб!AC74+декаб!AC74</f>
        <v>0</v>
      </c>
      <c r="AD74" s="16">
        <f>окт!AD74+нояб!AD74+декаб!AD74</f>
        <v>0</v>
      </c>
      <c r="AE74" s="16">
        <f>окт!AE74+нояб!AE74+декаб!AE74</f>
        <v>0</v>
      </c>
      <c r="AF74" s="16">
        <f>окт!AF74+нояб!AF74+декаб!AF74</f>
        <v>0</v>
      </c>
      <c r="AG74" s="16">
        <f>окт!AG74+нояб!AG74+декаб!AG74</f>
        <v>0</v>
      </c>
      <c r="AH74" s="16">
        <f>окт!AH74+нояб!AH74+декаб!AH74</f>
        <v>0</v>
      </c>
      <c r="AI74" s="16">
        <f>окт!AI74+нояб!AI74+декаб!AI74</f>
        <v>0</v>
      </c>
      <c r="AJ74" s="16">
        <f>окт!AJ74+нояб!AJ74+декаб!AJ74</f>
        <v>0</v>
      </c>
      <c r="AK74" s="16">
        <f>окт!AK74+нояб!AK74+декаб!AK74</f>
        <v>0</v>
      </c>
      <c r="AL74" s="16">
        <f>окт!AL74+нояб!AL74+декаб!AL74</f>
        <v>0</v>
      </c>
      <c r="AM74" s="16">
        <f>окт!AM74+нояб!AM74+декаб!AM74</f>
        <v>0</v>
      </c>
      <c r="AN74" s="16">
        <f>окт!AN74+нояб!AN74+декаб!AN74</f>
        <v>0</v>
      </c>
      <c r="AO74" s="16">
        <f>окт!AO74+нояб!AO74+декаб!AO74</f>
        <v>0</v>
      </c>
      <c r="AP74" s="16">
        <f>окт!AP74+нояб!AP74+декаб!AP74</f>
        <v>0</v>
      </c>
      <c r="AQ74" s="16">
        <f>окт!AQ74+нояб!AQ74+декаб!AQ74</f>
        <v>0</v>
      </c>
      <c r="AR74" s="16">
        <f>окт!AR74+нояб!AR74+декаб!AR74</f>
        <v>0</v>
      </c>
      <c r="AS74" s="16">
        <f>окт!AS74+нояб!AS74+декаб!AS74</f>
        <v>0</v>
      </c>
      <c r="AT74" s="16">
        <f>окт!AT74+нояб!AT74+декаб!AT74</f>
        <v>0</v>
      </c>
      <c r="AU74" s="16">
        <f>окт!AU74+нояб!AU74+декаб!AU74</f>
        <v>0</v>
      </c>
      <c r="AV74" s="16">
        <f>окт!AV74+нояб!AV74+декаб!AV74</f>
        <v>0</v>
      </c>
      <c r="AW74" s="16">
        <f>окт!AW74+нояб!AW74+декаб!AW74</f>
        <v>0</v>
      </c>
      <c r="AX74" s="16">
        <f>окт!AX74+нояб!AX74+декаб!AX74</f>
        <v>0</v>
      </c>
      <c r="AY74" s="16">
        <f>окт!AY74+нояб!AY74+декаб!AY74</f>
        <v>0</v>
      </c>
      <c r="AZ74" s="16">
        <f>окт!AZ74+нояб!AZ74+декаб!AZ74</f>
        <v>0</v>
      </c>
      <c r="BA74" s="16">
        <f>окт!BA74+нояб!BA74+декаб!BA74</f>
        <v>0</v>
      </c>
      <c r="BB74" s="16">
        <f>окт!BB74+нояб!BB74+декаб!BB74</f>
        <v>0</v>
      </c>
      <c r="BC74" s="16">
        <f>окт!BC74+нояб!BC74+декаб!BC74</f>
        <v>0</v>
      </c>
      <c r="BD74" s="16">
        <f>окт!BD74+нояб!BD74+декаб!BD74</f>
        <v>0</v>
      </c>
      <c r="BE74" s="16">
        <f>окт!BE74+нояб!BE74+декаб!BE74</f>
        <v>0</v>
      </c>
      <c r="BF74" s="27">
        <f t="shared" si="4"/>
        <v>0</v>
      </c>
      <c r="BG74" s="28"/>
      <c r="BH74" s="17"/>
      <c r="BI74" s="16"/>
      <c r="BJ74" s="71">
        <v>11</v>
      </c>
    </row>
    <row r="75" spans="1:62" ht="15.75" customHeight="1">
      <c r="A75" s="14">
        <v>21</v>
      </c>
      <c r="B75" s="14" t="s">
        <v>153</v>
      </c>
      <c r="C75" s="16">
        <f>окт!C75+нояб!C75+декаб!C75</f>
        <v>0</v>
      </c>
      <c r="D75" s="16">
        <f>окт!D75+нояб!D75+декаб!D75</f>
        <v>0</v>
      </c>
      <c r="E75" s="16">
        <f>окт!E75+нояб!E75+декаб!E75</f>
        <v>0</v>
      </c>
      <c r="F75" s="16">
        <f>окт!F75+нояб!F75+декаб!F75</f>
        <v>0</v>
      </c>
      <c r="G75" s="16">
        <f>окт!G75+нояб!G75+декаб!G75</f>
        <v>0</v>
      </c>
      <c r="H75" s="16">
        <f>окт!H75+нояб!H75+декаб!H75</f>
        <v>0</v>
      </c>
      <c r="I75" s="16">
        <f>окт!I75+нояб!I75+декаб!I75</f>
        <v>0</v>
      </c>
      <c r="J75" s="16">
        <f>окт!J75+нояб!J75+декаб!J75</f>
        <v>0</v>
      </c>
      <c r="K75" s="16">
        <f>окт!K75+нояб!K75+декаб!K75</f>
        <v>0</v>
      </c>
      <c r="L75" s="16">
        <f>окт!L75+нояб!L75+декаб!L75</f>
        <v>0</v>
      </c>
      <c r="M75" s="16">
        <f>окт!M75+нояб!M75+декаб!M75</f>
        <v>0</v>
      </c>
      <c r="N75" s="16">
        <f>окт!N75+нояб!N75+декаб!N75</f>
        <v>0</v>
      </c>
      <c r="O75" s="16">
        <f>окт!O75+нояб!O75+декаб!O75</f>
        <v>0</v>
      </c>
      <c r="P75" s="16">
        <f>окт!P75+нояб!P75+декаб!P75</f>
        <v>0</v>
      </c>
      <c r="Q75" s="16">
        <f>окт!Q75+нояб!Q75+декаб!Q75</f>
        <v>0</v>
      </c>
      <c r="R75" s="16">
        <f>окт!R75+нояб!R75+декаб!R75</f>
        <v>0</v>
      </c>
      <c r="S75" s="16">
        <f>окт!S75+нояб!S75+декаб!S75</f>
        <v>0</v>
      </c>
      <c r="T75" s="16">
        <f>окт!T75+нояб!T75+декаб!T75</f>
        <v>0</v>
      </c>
      <c r="U75" s="16">
        <f>окт!U75+нояб!U75+декаб!U75</f>
        <v>0</v>
      </c>
      <c r="V75" s="16">
        <f>окт!V75+нояб!V75+декаб!V75</f>
        <v>0</v>
      </c>
      <c r="W75" s="16">
        <f>окт!W75+нояб!W75+декаб!W75</f>
        <v>0</v>
      </c>
      <c r="X75" s="16">
        <f>окт!X75+нояб!X75+декаб!X75</f>
        <v>0</v>
      </c>
      <c r="Y75" s="16">
        <f>окт!Y75+нояб!Y75+декаб!Y75</f>
        <v>0</v>
      </c>
      <c r="Z75" s="16">
        <f>окт!Z75+нояб!Z75+декаб!Z75</f>
        <v>0</v>
      </c>
      <c r="AA75" s="16">
        <f>окт!AA75+нояб!AA75+декаб!AA75</f>
        <v>0</v>
      </c>
      <c r="AB75" s="16">
        <f>окт!AB75+нояб!AB75+декаб!AB75</f>
        <v>0</v>
      </c>
      <c r="AC75" s="16">
        <f>окт!AC75+нояб!AC75+декаб!AC75</f>
        <v>0</v>
      </c>
      <c r="AD75" s="16">
        <f>окт!AD75+нояб!AD75+декаб!AD75</f>
        <v>0</v>
      </c>
      <c r="AE75" s="16">
        <f>окт!AE75+нояб!AE75+декаб!AE75</f>
        <v>0</v>
      </c>
      <c r="AF75" s="16">
        <f>окт!AF75+нояб!AF75+декаб!AF75</f>
        <v>0</v>
      </c>
      <c r="AG75" s="16">
        <f>окт!AG75+нояб!AG75+декаб!AG75</f>
        <v>0</v>
      </c>
      <c r="AH75" s="16">
        <f>окт!AH75+нояб!AH75+декаб!AH75</f>
        <v>0</v>
      </c>
      <c r="AI75" s="16">
        <f>окт!AI75+нояб!AI75+декаб!AI75</f>
        <v>0</v>
      </c>
      <c r="AJ75" s="16">
        <f>окт!AJ75+нояб!AJ75+декаб!AJ75</f>
        <v>0</v>
      </c>
      <c r="AK75" s="16">
        <f>окт!AK75+нояб!AK75+декаб!AK75</f>
        <v>0</v>
      </c>
      <c r="AL75" s="16">
        <f>окт!AL75+нояб!AL75+декаб!AL75</f>
        <v>0</v>
      </c>
      <c r="AM75" s="16">
        <f>окт!AM75+нояб!AM75+декаб!AM75</f>
        <v>0</v>
      </c>
      <c r="AN75" s="16">
        <f>окт!AN75+нояб!AN75+декаб!AN75</f>
        <v>0</v>
      </c>
      <c r="AO75" s="16">
        <f>окт!AO75+нояб!AO75+декаб!AO75</f>
        <v>0</v>
      </c>
      <c r="AP75" s="16">
        <f>окт!AP75+нояб!AP75+декаб!AP75</f>
        <v>0</v>
      </c>
      <c r="AQ75" s="16">
        <f>окт!AQ75+нояб!AQ75+декаб!AQ75</f>
        <v>0</v>
      </c>
      <c r="AR75" s="16">
        <f>окт!AR75+нояб!AR75+декаб!AR75</f>
        <v>0</v>
      </c>
      <c r="AS75" s="16">
        <f>окт!AS75+нояб!AS75+декаб!AS75</f>
        <v>0</v>
      </c>
      <c r="AT75" s="16">
        <f>окт!AT75+нояб!AT75+декаб!AT75</f>
        <v>0</v>
      </c>
      <c r="AU75" s="16">
        <f>окт!AU75+нояб!AU75+декаб!AU75</f>
        <v>0</v>
      </c>
      <c r="AV75" s="16">
        <f>окт!AV75+нояб!AV75+декаб!AV75</f>
        <v>0</v>
      </c>
      <c r="AW75" s="16">
        <f>окт!AW75+нояб!AW75+декаб!AW75</f>
        <v>0</v>
      </c>
      <c r="AX75" s="16">
        <f>окт!AX75+нояб!AX75+декаб!AX75</f>
        <v>0</v>
      </c>
      <c r="AY75" s="16">
        <f>окт!AY75+нояб!AY75+декаб!AY75</f>
        <v>0</v>
      </c>
      <c r="AZ75" s="16">
        <f>окт!AZ75+нояб!AZ75+декаб!AZ75</f>
        <v>0</v>
      </c>
      <c r="BA75" s="16">
        <f>окт!BA75+нояб!BA75+декаб!BA75</f>
        <v>0</v>
      </c>
      <c r="BB75" s="16">
        <f>окт!BB75+нояб!BB75+декаб!BB75</f>
        <v>0</v>
      </c>
      <c r="BC75" s="16">
        <f>окт!BC75+нояб!BC75+декаб!BC75</f>
        <v>0</v>
      </c>
      <c r="BD75" s="16">
        <f>окт!BD75+нояб!BD75+декаб!BD75</f>
        <v>0</v>
      </c>
      <c r="BE75" s="16">
        <f>окт!BE75+нояб!BE75+декаб!BE75</f>
        <v>0</v>
      </c>
      <c r="BF75" s="27">
        <f t="shared" si="4"/>
        <v>0</v>
      </c>
      <c r="BG75" s="28"/>
      <c r="BH75" s="17"/>
      <c r="BI75" s="16"/>
      <c r="BJ75" s="71" t="s">
        <v>84</v>
      </c>
    </row>
    <row r="76" spans="1:62" ht="15.75" customHeight="1">
      <c r="A76" s="14">
        <v>22</v>
      </c>
      <c r="B76" s="14" t="s">
        <v>154</v>
      </c>
      <c r="C76" s="16">
        <f>окт!C76+нояб!C76+декаб!C76</f>
        <v>0</v>
      </c>
      <c r="D76" s="16">
        <f>окт!D76+нояб!D76+декаб!D76</f>
        <v>0</v>
      </c>
      <c r="E76" s="16">
        <f>окт!E76+нояб!E76+декаб!E76</f>
        <v>0</v>
      </c>
      <c r="F76" s="16">
        <f>окт!F76+нояб!F76+декаб!F76</f>
        <v>0</v>
      </c>
      <c r="G76" s="16">
        <f>окт!G76+нояб!G76+декаб!G76</f>
        <v>0</v>
      </c>
      <c r="H76" s="16">
        <f>окт!H76+нояб!H76+декаб!H76</f>
        <v>0</v>
      </c>
      <c r="I76" s="16">
        <f>окт!I76+нояб!I76+декаб!I76</f>
        <v>0</v>
      </c>
      <c r="J76" s="16">
        <f>окт!J76+нояб!J76+декаб!J76</f>
        <v>0</v>
      </c>
      <c r="K76" s="16">
        <f>окт!K76+нояб!K76+декаб!K76</f>
        <v>0</v>
      </c>
      <c r="L76" s="16">
        <f>окт!L76+нояб!L76+декаб!L76</f>
        <v>0</v>
      </c>
      <c r="M76" s="16">
        <f>окт!M76+нояб!M76+декаб!M76</f>
        <v>0</v>
      </c>
      <c r="N76" s="16">
        <f>окт!N76+нояб!N76+декаб!N76</f>
        <v>0</v>
      </c>
      <c r="O76" s="16">
        <f>окт!O76+нояб!O76+декаб!O76</f>
        <v>0</v>
      </c>
      <c r="P76" s="16">
        <f>окт!P76+нояб!P76+декаб!P76</f>
        <v>0</v>
      </c>
      <c r="Q76" s="16">
        <f>окт!Q76+нояб!Q76+декаб!Q76</f>
        <v>0</v>
      </c>
      <c r="R76" s="16">
        <f>окт!R76+нояб!R76+декаб!R76</f>
        <v>0</v>
      </c>
      <c r="S76" s="16">
        <f>окт!S76+нояб!S76+декаб!S76</f>
        <v>0</v>
      </c>
      <c r="T76" s="16">
        <f>окт!T76+нояб!T76+декаб!T76</f>
        <v>0</v>
      </c>
      <c r="U76" s="16">
        <f>окт!U76+нояб!U76+декаб!U76</f>
        <v>0</v>
      </c>
      <c r="V76" s="16">
        <f>окт!V76+нояб!V76+декаб!V76</f>
        <v>0</v>
      </c>
      <c r="W76" s="16">
        <f>окт!W76+нояб!W76+декаб!W76</f>
        <v>0</v>
      </c>
      <c r="X76" s="16">
        <f>окт!X76+нояб!X76+декаб!X76</f>
        <v>0</v>
      </c>
      <c r="Y76" s="16">
        <f>окт!Y76+нояб!Y76+декаб!Y76</f>
        <v>0</v>
      </c>
      <c r="Z76" s="16">
        <f>окт!Z76+нояб!Z76+декаб!Z76</f>
        <v>0</v>
      </c>
      <c r="AA76" s="16">
        <f>окт!AA76+нояб!AA76+декаб!AA76</f>
        <v>0</v>
      </c>
      <c r="AB76" s="16">
        <f>окт!AB76+нояб!AB76+декаб!AB76</f>
        <v>0</v>
      </c>
      <c r="AC76" s="16">
        <f>окт!AC76+нояб!AC76+декаб!AC76</f>
        <v>0</v>
      </c>
      <c r="AD76" s="16">
        <f>окт!AD76+нояб!AD76+декаб!AD76</f>
        <v>0</v>
      </c>
      <c r="AE76" s="16">
        <f>окт!AE76+нояб!AE76+декаб!AE76</f>
        <v>0</v>
      </c>
      <c r="AF76" s="16">
        <f>окт!AF76+нояб!AF76+декаб!AF76</f>
        <v>0</v>
      </c>
      <c r="AG76" s="16">
        <f>окт!AG76+нояб!AG76+декаб!AG76</f>
        <v>0</v>
      </c>
      <c r="AH76" s="16">
        <f>окт!AH76+нояб!AH76+декаб!AH76</f>
        <v>0</v>
      </c>
      <c r="AI76" s="16">
        <f>окт!AI76+нояб!AI76+декаб!AI76</f>
        <v>0</v>
      </c>
      <c r="AJ76" s="16">
        <f>окт!AJ76+нояб!AJ76+декаб!AJ76</f>
        <v>0</v>
      </c>
      <c r="AK76" s="16">
        <f>окт!AK76+нояб!AK76+декаб!AK76</f>
        <v>0</v>
      </c>
      <c r="AL76" s="16">
        <f>окт!AL76+нояб!AL76+декаб!AL76</f>
        <v>0</v>
      </c>
      <c r="AM76" s="16">
        <f>окт!AM76+нояб!AM76+декаб!AM76</f>
        <v>0</v>
      </c>
      <c r="AN76" s="16">
        <f>окт!AN76+нояб!AN76+декаб!AN76</f>
        <v>0</v>
      </c>
      <c r="AO76" s="16">
        <f>окт!AO76+нояб!AO76+декаб!AO76</f>
        <v>0</v>
      </c>
      <c r="AP76" s="16">
        <f>окт!AP76+нояб!AP76+декаб!AP76</f>
        <v>0</v>
      </c>
      <c r="AQ76" s="16">
        <f>окт!AQ76+нояб!AQ76+декаб!AQ76</f>
        <v>0</v>
      </c>
      <c r="AR76" s="16">
        <f>окт!AR76+нояб!AR76+декаб!AR76</f>
        <v>0</v>
      </c>
      <c r="AS76" s="16">
        <f>окт!AS76+нояб!AS76+декаб!AS76</f>
        <v>0</v>
      </c>
      <c r="AT76" s="16">
        <f>окт!AT76+нояб!AT76+декаб!AT76</f>
        <v>0</v>
      </c>
      <c r="AU76" s="16">
        <f>окт!AU76+нояб!AU76+декаб!AU76</f>
        <v>0</v>
      </c>
      <c r="AV76" s="16">
        <f>окт!AV76+нояб!AV76+декаб!AV76</f>
        <v>0</v>
      </c>
      <c r="AW76" s="16">
        <f>окт!AW76+нояб!AW76+декаб!AW76</f>
        <v>0</v>
      </c>
      <c r="AX76" s="16">
        <f>окт!AX76+нояб!AX76+декаб!AX76</f>
        <v>0</v>
      </c>
      <c r="AY76" s="16">
        <f>окт!AY76+нояб!AY76+декаб!AY76</f>
        <v>0</v>
      </c>
      <c r="AZ76" s="16">
        <f>окт!AZ76+нояб!AZ76+декаб!AZ76</f>
        <v>0</v>
      </c>
      <c r="BA76" s="16">
        <f>окт!BA76+нояб!BA76+декаб!BA76</f>
        <v>0</v>
      </c>
      <c r="BB76" s="16">
        <f>окт!BB76+нояб!BB76+декаб!BB76</f>
        <v>0</v>
      </c>
      <c r="BC76" s="16">
        <f>окт!BC76+нояб!BC76+декаб!BC76</f>
        <v>0</v>
      </c>
      <c r="BD76" s="16">
        <f>окт!BD76+нояб!BD76+декаб!BD76</f>
        <v>0</v>
      </c>
      <c r="BE76" s="16">
        <f>окт!BE76+нояб!BE76+декаб!BE76</f>
        <v>0</v>
      </c>
      <c r="BF76" s="27">
        <f t="shared" si="4"/>
        <v>0</v>
      </c>
      <c r="BG76" s="28"/>
      <c r="BH76" s="17"/>
      <c r="BI76" s="16"/>
      <c r="BJ76" s="71" t="s">
        <v>85</v>
      </c>
    </row>
    <row r="77" spans="1:62" ht="15.75" customHeight="1">
      <c r="A77" s="14">
        <v>23</v>
      </c>
      <c r="B77" s="14" t="s">
        <v>155</v>
      </c>
      <c r="C77" s="16">
        <f>окт!C77+нояб!C77+декаб!C77</f>
        <v>0</v>
      </c>
      <c r="D77" s="16">
        <f>окт!D77+нояб!D77+декаб!D77</f>
        <v>0</v>
      </c>
      <c r="E77" s="16">
        <f>окт!E77+нояб!E77+декаб!E77</f>
        <v>0</v>
      </c>
      <c r="F77" s="16">
        <f>окт!F77+нояб!F77+декаб!F77</f>
        <v>0</v>
      </c>
      <c r="G77" s="16">
        <f>окт!G77+нояб!G77+декаб!G77</f>
        <v>0</v>
      </c>
      <c r="H77" s="16">
        <f>окт!H77+нояб!H77+декаб!H77</f>
        <v>0</v>
      </c>
      <c r="I77" s="16">
        <f>окт!I77+нояб!I77+декаб!I77</f>
        <v>0</v>
      </c>
      <c r="J77" s="16">
        <f>окт!J77+нояб!J77+декаб!J77</f>
        <v>0</v>
      </c>
      <c r="K77" s="16">
        <f>окт!K77+нояб!K77+декаб!K77</f>
        <v>0</v>
      </c>
      <c r="L77" s="16">
        <f>окт!L77+нояб!L77+декаб!L77</f>
        <v>0</v>
      </c>
      <c r="M77" s="16">
        <f>окт!M77+нояб!M77+декаб!M77</f>
        <v>0</v>
      </c>
      <c r="N77" s="16">
        <f>окт!N77+нояб!N77+декаб!N77</f>
        <v>0</v>
      </c>
      <c r="O77" s="16">
        <f>окт!O77+нояб!O77+декаб!O77</f>
        <v>0</v>
      </c>
      <c r="P77" s="16">
        <f>окт!P77+нояб!P77+декаб!P77</f>
        <v>0</v>
      </c>
      <c r="Q77" s="16">
        <f>окт!Q77+нояб!Q77+декаб!Q77</f>
        <v>0</v>
      </c>
      <c r="R77" s="16">
        <f>окт!R77+нояб!R77+декаб!R77</f>
        <v>0</v>
      </c>
      <c r="S77" s="16">
        <f>окт!S77+нояб!S77+декаб!S77</f>
        <v>0</v>
      </c>
      <c r="T77" s="16">
        <f>окт!T77+нояб!T77+декаб!T77</f>
        <v>0</v>
      </c>
      <c r="U77" s="16">
        <f>окт!U77+нояб!U77+декаб!U77</f>
        <v>0</v>
      </c>
      <c r="V77" s="16">
        <f>окт!V77+нояб!V77+декаб!V77</f>
        <v>0</v>
      </c>
      <c r="W77" s="16">
        <f>окт!W77+нояб!W77+декаб!W77</f>
        <v>0</v>
      </c>
      <c r="X77" s="16">
        <f>окт!X77+нояб!X77+декаб!X77</f>
        <v>0</v>
      </c>
      <c r="Y77" s="16">
        <f>окт!Y77+нояб!Y77+декаб!Y77</f>
        <v>0</v>
      </c>
      <c r="Z77" s="16">
        <f>окт!Z77+нояб!Z77+декаб!Z77</f>
        <v>0</v>
      </c>
      <c r="AA77" s="16">
        <f>окт!AA77+нояб!AA77+декаб!AA77</f>
        <v>0</v>
      </c>
      <c r="AB77" s="16">
        <f>окт!AB77+нояб!AB77+декаб!AB77</f>
        <v>0</v>
      </c>
      <c r="AC77" s="16">
        <f>окт!AC77+нояб!AC77+декаб!AC77</f>
        <v>0</v>
      </c>
      <c r="AD77" s="16">
        <f>окт!AD77+нояб!AD77+декаб!AD77</f>
        <v>0</v>
      </c>
      <c r="AE77" s="16">
        <f>окт!AE77+нояб!AE77+декаб!AE77</f>
        <v>0</v>
      </c>
      <c r="AF77" s="16">
        <f>окт!AF77+нояб!AF77+декаб!AF77</f>
        <v>0</v>
      </c>
      <c r="AG77" s="16">
        <f>окт!AG77+нояб!AG77+декаб!AG77</f>
        <v>0</v>
      </c>
      <c r="AH77" s="16">
        <f>окт!AH77+нояб!AH77+декаб!AH77</f>
        <v>0</v>
      </c>
      <c r="AI77" s="16">
        <f>окт!AI77+нояб!AI77+декаб!AI77</f>
        <v>0</v>
      </c>
      <c r="AJ77" s="16">
        <f>окт!AJ77+нояб!AJ77+декаб!AJ77</f>
        <v>0</v>
      </c>
      <c r="AK77" s="16">
        <f>окт!AK77+нояб!AK77+декаб!AK77</f>
        <v>0</v>
      </c>
      <c r="AL77" s="16">
        <f>окт!AL77+нояб!AL77+декаб!AL77</f>
        <v>0</v>
      </c>
      <c r="AM77" s="16">
        <f>окт!AM77+нояб!AM77+декаб!AM77</f>
        <v>0</v>
      </c>
      <c r="AN77" s="16">
        <f>окт!AN77+нояб!AN77+декаб!AN77</f>
        <v>0</v>
      </c>
      <c r="AO77" s="16">
        <f>окт!AO77+нояб!AO77+декаб!AO77</f>
        <v>0</v>
      </c>
      <c r="AP77" s="16">
        <f>окт!AP77+нояб!AP77+декаб!AP77</f>
        <v>0</v>
      </c>
      <c r="AQ77" s="16">
        <f>окт!AQ77+нояб!AQ77+декаб!AQ77</f>
        <v>0</v>
      </c>
      <c r="AR77" s="16">
        <f>окт!AR77+нояб!AR77+декаб!AR77</f>
        <v>0</v>
      </c>
      <c r="AS77" s="16">
        <f>окт!AS77+нояб!AS77+декаб!AS77</f>
        <v>0</v>
      </c>
      <c r="AT77" s="16">
        <f>окт!AT77+нояб!AT77+декаб!AT77</f>
        <v>0</v>
      </c>
      <c r="AU77" s="16">
        <f>окт!AU77+нояб!AU77+декаб!AU77</f>
        <v>0</v>
      </c>
      <c r="AV77" s="16">
        <f>окт!AV77+нояб!AV77+декаб!AV77</f>
        <v>0</v>
      </c>
      <c r="AW77" s="16">
        <f>окт!AW77+нояб!AW77+декаб!AW77</f>
        <v>0</v>
      </c>
      <c r="AX77" s="16">
        <f>окт!AX77+нояб!AX77+декаб!AX77</f>
        <v>0</v>
      </c>
      <c r="AY77" s="16">
        <f>окт!AY77+нояб!AY77+декаб!AY77</f>
        <v>0</v>
      </c>
      <c r="AZ77" s="16">
        <f>окт!AZ77+нояб!AZ77+декаб!AZ77</f>
        <v>0</v>
      </c>
      <c r="BA77" s="16">
        <f>окт!BA77+нояб!BA77+декаб!BA77</f>
        <v>0</v>
      </c>
      <c r="BB77" s="16">
        <f>окт!BB77+нояб!BB77+декаб!BB77</f>
        <v>0</v>
      </c>
      <c r="BC77" s="16">
        <f>окт!BC77+нояб!BC77+декаб!BC77</f>
        <v>0</v>
      </c>
      <c r="BD77" s="16">
        <f>окт!BD77+нояб!BD77+декаб!BD77</f>
        <v>0</v>
      </c>
      <c r="BE77" s="16">
        <f>окт!BE77+нояб!BE77+декаб!BE77</f>
        <v>0</v>
      </c>
      <c r="BF77" s="27">
        <f t="shared" si="4"/>
        <v>0</v>
      </c>
      <c r="BG77" s="28"/>
      <c r="BH77" s="17"/>
      <c r="BI77" s="16"/>
      <c r="BJ77" s="71" t="s">
        <v>86</v>
      </c>
    </row>
    <row r="78" spans="1:62" ht="15.75" customHeight="1">
      <c r="A78" s="14">
        <v>24</v>
      </c>
      <c r="B78" s="14" t="s">
        <v>156</v>
      </c>
      <c r="C78" s="16">
        <f>окт!C78+нояб!C78+декаб!C78</f>
        <v>0</v>
      </c>
      <c r="D78" s="16">
        <f>окт!D78+нояб!D78+декаб!D78</f>
        <v>0</v>
      </c>
      <c r="E78" s="16">
        <f>окт!E78+нояб!E78+декаб!E78</f>
        <v>0</v>
      </c>
      <c r="F78" s="16">
        <f>окт!F78+нояб!F78+декаб!F78</f>
        <v>0</v>
      </c>
      <c r="G78" s="16">
        <f>окт!G78+нояб!G78+декаб!G78</f>
        <v>0</v>
      </c>
      <c r="H78" s="16">
        <f>окт!H78+нояб!H78+декаб!H78</f>
        <v>0</v>
      </c>
      <c r="I78" s="16">
        <f>окт!I78+нояб!I78+декаб!I78</f>
        <v>0</v>
      </c>
      <c r="J78" s="16">
        <f>окт!J78+нояб!J78+декаб!J78</f>
        <v>0</v>
      </c>
      <c r="K78" s="16">
        <f>окт!K78+нояб!K78+декаб!K78</f>
        <v>0</v>
      </c>
      <c r="L78" s="16">
        <f>окт!L78+нояб!L78+декаб!L78</f>
        <v>0</v>
      </c>
      <c r="M78" s="16">
        <f>окт!M78+нояб!M78+декаб!M78</f>
        <v>0</v>
      </c>
      <c r="N78" s="16">
        <f>окт!N78+нояб!N78+декаб!N78</f>
        <v>0</v>
      </c>
      <c r="O78" s="16">
        <f>окт!O78+нояб!O78+декаб!O78</f>
        <v>0</v>
      </c>
      <c r="P78" s="16">
        <f>окт!P78+нояб!P78+декаб!P78</f>
        <v>0</v>
      </c>
      <c r="Q78" s="16">
        <f>окт!Q78+нояб!Q78+декаб!Q78</f>
        <v>0</v>
      </c>
      <c r="R78" s="16">
        <f>окт!R78+нояб!R78+декаб!R78</f>
        <v>0</v>
      </c>
      <c r="S78" s="16">
        <f>окт!S78+нояб!S78+декаб!S78</f>
        <v>0</v>
      </c>
      <c r="T78" s="16">
        <f>окт!T78+нояб!T78+декаб!T78</f>
        <v>0</v>
      </c>
      <c r="U78" s="16">
        <f>окт!U78+нояб!U78+декаб!U78</f>
        <v>0</v>
      </c>
      <c r="V78" s="16">
        <f>окт!V78+нояб!V78+декаб!V78</f>
        <v>0</v>
      </c>
      <c r="W78" s="16">
        <f>окт!W78+нояб!W78+декаб!W78</f>
        <v>0</v>
      </c>
      <c r="X78" s="16">
        <f>окт!X78+нояб!X78+декаб!X78</f>
        <v>0</v>
      </c>
      <c r="Y78" s="16">
        <f>окт!Y78+нояб!Y78+декаб!Y78</f>
        <v>0</v>
      </c>
      <c r="Z78" s="16">
        <f>окт!Z78+нояб!Z78+декаб!Z78</f>
        <v>0</v>
      </c>
      <c r="AA78" s="16">
        <f>окт!AA78+нояб!AA78+декаб!AA78</f>
        <v>0</v>
      </c>
      <c r="AB78" s="16">
        <f>окт!AB78+нояб!AB78+декаб!AB78</f>
        <v>0</v>
      </c>
      <c r="AC78" s="16">
        <f>окт!AC78+нояб!AC78+декаб!AC78</f>
        <v>0</v>
      </c>
      <c r="AD78" s="16">
        <f>окт!AD78+нояб!AD78+декаб!AD78</f>
        <v>0</v>
      </c>
      <c r="AE78" s="16">
        <f>окт!AE78+нояб!AE78+декаб!AE78</f>
        <v>0</v>
      </c>
      <c r="AF78" s="16">
        <f>окт!AF78+нояб!AF78+декаб!AF78</f>
        <v>0</v>
      </c>
      <c r="AG78" s="16">
        <f>окт!AG78+нояб!AG78+декаб!AG78</f>
        <v>0</v>
      </c>
      <c r="AH78" s="16">
        <f>окт!AH78+нояб!AH78+декаб!AH78</f>
        <v>0</v>
      </c>
      <c r="AI78" s="16">
        <f>окт!AI78+нояб!AI78+декаб!AI78</f>
        <v>0</v>
      </c>
      <c r="AJ78" s="16">
        <f>окт!AJ78+нояб!AJ78+декаб!AJ78</f>
        <v>0</v>
      </c>
      <c r="AK78" s="16">
        <f>окт!AK78+нояб!AK78+декаб!AK78</f>
        <v>0</v>
      </c>
      <c r="AL78" s="16">
        <f>окт!AL78+нояб!AL78+декаб!AL78</f>
        <v>0</v>
      </c>
      <c r="AM78" s="16">
        <f>окт!AM78+нояб!AM78+декаб!AM78</f>
        <v>0</v>
      </c>
      <c r="AN78" s="16">
        <f>окт!AN78+нояб!AN78+декаб!AN78</f>
        <v>0</v>
      </c>
      <c r="AO78" s="16">
        <f>окт!AO78+нояб!AO78+декаб!AO78</f>
        <v>0</v>
      </c>
      <c r="AP78" s="16">
        <f>окт!AP78+нояб!AP78+декаб!AP78</f>
        <v>0</v>
      </c>
      <c r="AQ78" s="16">
        <f>окт!AQ78+нояб!AQ78+декаб!AQ78</f>
        <v>0</v>
      </c>
      <c r="AR78" s="16">
        <f>окт!AR78+нояб!AR78+декаб!AR78</f>
        <v>0</v>
      </c>
      <c r="AS78" s="16">
        <f>окт!AS78+нояб!AS78+декаб!AS78</f>
        <v>0</v>
      </c>
      <c r="AT78" s="16">
        <f>окт!AT78+нояб!AT78+декаб!AT78</f>
        <v>0</v>
      </c>
      <c r="AU78" s="16">
        <f>окт!AU78+нояб!AU78+декаб!AU78</f>
        <v>0</v>
      </c>
      <c r="AV78" s="16">
        <f>окт!AV78+нояб!AV78+декаб!AV78</f>
        <v>0</v>
      </c>
      <c r="AW78" s="16">
        <f>окт!AW78+нояб!AW78+декаб!AW78</f>
        <v>0</v>
      </c>
      <c r="AX78" s="16">
        <f>окт!AX78+нояб!AX78+декаб!AX78</f>
        <v>0</v>
      </c>
      <c r="AY78" s="16">
        <f>окт!AY78+нояб!AY78+декаб!AY78</f>
        <v>0</v>
      </c>
      <c r="AZ78" s="16">
        <f>окт!AZ78+нояб!AZ78+декаб!AZ78</f>
        <v>0</v>
      </c>
      <c r="BA78" s="16">
        <f>окт!BA78+нояб!BA78+декаб!BA78</f>
        <v>0</v>
      </c>
      <c r="BB78" s="16">
        <f>окт!BB78+нояб!BB78+декаб!BB78</f>
        <v>0</v>
      </c>
      <c r="BC78" s="16">
        <f>окт!BC78+нояб!BC78+декаб!BC78</f>
        <v>0</v>
      </c>
      <c r="BD78" s="16">
        <f>окт!BD78+нояб!BD78+декаб!BD78</f>
        <v>0</v>
      </c>
      <c r="BE78" s="16">
        <f>окт!BE78+нояб!BE78+декаб!BE78</f>
        <v>0</v>
      </c>
      <c r="BF78" s="27">
        <f t="shared" si="4"/>
        <v>0</v>
      </c>
      <c r="BG78" s="28"/>
      <c r="BH78" s="17"/>
      <c r="BI78" s="16"/>
      <c r="BJ78" s="71">
        <v>11</v>
      </c>
    </row>
    <row r="79" spans="1:62" ht="15.75" customHeight="1">
      <c r="A79" s="14">
        <v>25</v>
      </c>
      <c r="B79" s="14" t="s">
        <v>157</v>
      </c>
      <c r="C79" s="16">
        <f>окт!C79+нояб!C79+декаб!C79</f>
        <v>0</v>
      </c>
      <c r="D79" s="16">
        <f>окт!D79+нояб!D79+декаб!D79</f>
        <v>0</v>
      </c>
      <c r="E79" s="16">
        <f>окт!E79+нояб!E79+декаб!E79</f>
        <v>0</v>
      </c>
      <c r="F79" s="16">
        <f>окт!F79+нояб!F79+декаб!F79</f>
        <v>0</v>
      </c>
      <c r="G79" s="16">
        <f>окт!G79+нояб!G79+декаб!G79</f>
        <v>0</v>
      </c>
      <c r="H79" s="16">
        <f>окт!H79+нояб!H79+декаб!H79</f>
        <v>0</v>
      </c>
      <c r="I79" s="16">
        <f>окт!I79+нояб!I79+декаб!I79</f>
        <v>0</v>
      </c>
      <c r="J79" s="16">
        <f>окт!J79+нояб!J79+декаб!J79</f>
        <v>0</v>
      </c>
      <c r="K79" s="16">
        <f>окт!K79+нояб!K79+декаб!K79</f>
        <v>0</v>
      </c>
      <c r="L79" s="16">
        <f>окт!L79+нояб!L79+декаб!L79</f>
        <v>0</v>
      </c>
      <c r="M79" s="16">
        <f>окт!M79+нояб!M79+декаб!M79</f>
        <v>0</v>
      </c>
      <c r="N79" s="16">
        <f>окт!N79+нояб!N79+декаб!N79</f>
        <v>0</v>
      </c>
      <c r="O79" s="16">
        <f>окт!O79+нояб!O79+декаб!O79</f>
        <v>0</v>
      </c>
      <c r="P79" s="16">
        <f>окт!P79+нояб!P79+декаб!P79</f>
        <v>0</v>
      </c>
      <c r="Q79" s="16">
        <f>окт!Q79+нояб!Q79+декаб!Q79</f>
        <v>0</v>
      </c>
      <c r="R79" s="16">
        <f>окт!R79+нояб!R79+декаб!R79</f>
        <v>0</v>
      </c>
      <c r="S79" s="16">
        <f>окт!S79+нояб!S79+декаб!S79</f>
        <v>0</v>
      </c>
      <c r="T79" s="16">
        <f>окт!T79+нояб!T79+декаб!T79</f>
        <v>0</v>
      </c>
      <c r="U79" s="16">
        <f>окт!U79+нояб!U79+декаб!U79</f>
        <v>0</v>
      </c>
      <c r="V79" s="16">
        <f>окт!V79+нояб!V79+декаб!V79</f>
        <v>0</v>
      </c>
      <c r="W79" s="16">
        <f>окт!W79+нояб!W79+декаб!W79</f>
        <v>0</v>
      </c>
      <c r="X79" s="16">
        <f>окт!X79+нояб!X79+декаб!X79</f>
        <v>0</v>
      </c>
      <c r="Y79" s="16">
        <f>окт!Y79+нояб!Y79+декаб!Y79</f>
        <v>0</v>
      </c>
      <c r="Z79" s="16">
        <f>окт!Z79+нояб!Z79+декаб!Z79</f>
        <v>0</v>
      </c>
      <c r="AA79" s="16">
        <f>окт!AA79+нояб!AA79+декаб!AA79</f>
        <v>0</v>
      </c>
      <c r="AB79" s="16">
        <f>окт!AB79+нояб!AB79+декаб!AB79</f>
        <v>0</v>
      </c>
      <c r="AC79" s="16">
        <f>окт!AC79+нояб!AC79+декаб!AC79</f>
        <v>0</v>
      </c>
      <c r="AD79" s="16">
        <f>окт!AD79+нояб!AD79+декаб!AD79</f>
        <v>0</v>
      </c>
      <c r="AE79" s="16">
        <f>окт!AE79+нояб!AE79+декаб!AE79</f>
        <v>0</v>
      </c>
      <c r="AF79" s="16">
        <f>окт!AF79+нояб!AF79+декаб!AF79</f>
        <v>0</v>
      </c>
      <c r="AG79" s="16">
        <f>окт!AG79+нояб!AG79+декаб!AG79</f>
        <v>0</v>
      </c>
      <c r="AH79" s="16">
        <f>окт!AH79+нояб!AH79+декаб!AH79</f>
        <v>0</v>
      </c>
      <c r="AI79" s="16">
        <f>окт!AI79+нояб!AI79+декаб!AI79</f>
        <v>0</v>
      </c>
      <c r="AJ79" s="16">
        <f>окт!AJ79+нояб!AJ79+декаб!AJ79</f>
        <v>0</v>
      </c>
      <c r="AK79" s="16">
        <f>окт!AK79+нояб!AK79+декаб!AK79</f>
        <v>0</v>
      </c>
      <c r="AL79" s="16">
        <f>окт!AL79+нояб!AL79+декаб!AL79</f>
        <v>0</v>
      </c>
      <c r="AM79" s="16">
        <f>окт!AM79+нояб!AM79+декаб!AM79</f>
        <v>0</v>
      </c>
      <c r="AN79" s="16">
        <f>окт!AN79+нояб!AN79+декаб!AN79</f>
        <v>0</v>
      </c>
      <c r="AO79" s="16">
        <f>окт!AO79+нояб!AO79+декаб!AO79</f>
        <v>0</v>
      </c>
      <c r="AP79" s="16">
        <f>окт!AP79+нояб!AP79+декаб!AP79</f>
        <v>0</v>
      </c>
      <c r="AQ79" s="16">
        <f>окт!AQ79+нояб!AQ79+декаб!AQ79</f>
        <v>0</v>
      </c>
      <c r="AR79" s="16">
        <f>окт!AR79+нояб!AR79+декаб!AR79</f>
        <v>0</v>
      </c>
      <c r="AS79" s="16">
        <f>окт!AS79+нояб!AS79+декаб!AS79</f>
        <v>0</v>
      </c>
      <c r="AT79" s="16">
        <f>окт!AT79+нояб!AT79+декаб!AT79</f>
        <v>0</v>
      </c>
      <c r="AU79" s="16">
        <f>окт!AU79+нояб!AU79+декаб!AU79</f>
        <v>0</v>
      </c>
      <c r="AV79" s="16">
        <f>окт!AV79+нояб!AV79+декаб!AV79</f>
        <v>0</v>
      </c>
      <c r="AW79" s="16">
        <f>окт!AW79+нояб!AW79+декаб!AW79</f>
        <v>0</v>
      </c>
      <c r="AX79" s="16">
        <f>окт!AX79+нояб!AX79+декаб!AX79</f>
        <v>0</v>
      </c>
      <c r="AY79" s="16">
        <f>окт!AY79+нояб!AY79+декаб!AY79</f>
        <v>0</v>
      </c>
      <c r="AZ79" s="16">
        <f>окт!AZ79+нояб!AZ79+декаб!AZ79</f>
        <v>0</v>
      </c>
      <c r="BA79" s="16">
        <f>окт!BA79+нояб!BA79+декаб!BA79</f>
        <v>0</v>
      </c>
      <c r="BB79" s="16">
        <f>окт!BB79+нояб!BB79+декаб!BB79</f>
        <v>0</v>
      </c>
      <c r="BC79" s="16">
        <f>окт!BC79+нояб!BC79+декаб!BC79</f>
        <v>0</v>
      </c>
      <c r="BD79" s="16">
        <f>окт!BD79+нояб!BD79+декаб!BD79</f>
        <v>0</v>
      </c>
      <c r="BE79" s="16">
        <f>окт!BE79+нояб!BE79+декаб!BE79</f>
        <v>0</v>
      </c>
      <c r="BF79" s="27">
        <f t="shared" si="4"/>
        <v>0</v>
      </c>
      <c r="BG79" s="28"/>
      <c r="BH79" s="17"/>
      <c r="BI79" s="16"/>
      <c r="BJ79" s="71">
        <v>15</v>
      </c>
    </row>
    <row r="80" spans="1:62" ht="15.75" customHeight="1">
      <c r="A80" s="14">
        <v>26</v>
      </c>
      <c r="B80" s="14" t="s">
        <v>158</v>
      </c>
      <c r="C80" s="16">
        <f>окт!C80+нояб!C80+декаб!C80</f>
        <v>0</v>
      </c>
      <c r="D80" s="16">
        <f>окт!D80+нояб!D80+декаб!D80</f>
        <v>0</v>
      </c>
      <c r="E80" s="16">
        <f>окт!E80+нояб!E80+декаб!E80</f>
        <v>0</v>
      </c>
      <c r="F80" s="16">
        <f>окт!F80+нояб!F80+декаб!F80</f>
        <v>0</v>
      </c>
      <c r="G80" s="16">
        <f>окт!G80+нояб!G80+декаб!G80</f>
        <v>0</v>
      </c>
      <c r="H80" s="16">
        <f>окт!H80+нояб!H80+декаб!H80</f>
        <v>0</v>
      </c>
      <c r="I80" s="16">
        <f>окт!I80+нояб!I80+декаб!I80</f>
        <v>0</v>
      </c>
      <c r="J80" s="16">
        <f>окт!J80+нояб!J80+декаб!J80</f>
        <v>0</v>
      </c>
      <c r="K80" s="16">
        <f>окт!K80+нояб!K80+декаб!K80</f>
        <v>0</v>
      </c>
      <c r="L80" s="16">
        <f>окт!L80+нояб!L80+декаб!L80</f>
        <v>0</v>
      </c>
      <c r="M80" s="16">
        <f>окт!M80+нояб!M80+декаб!M80</f>
        <v>0</v>
      </c>
      <c r="N80" s="16">
        <f>окт!N80+нояб!N80+декаб!N80</f>
        <v>0</v>
      </c>
      <c r="O80" s="16">
        <f>окт!O80+нояб!O80+декаб!O80</f>
        <v>0</v>
      </c>
      <c r="P80" s="16">
        <f>окт!P80+нояб!P80+декаб!P80</f>
        <v>0</v>
      </c>
      <c r="Q80" s="16">
        <f>окт!Q80+нояб!Q80+декаб!Q80</f>
        <v>0</v>
      </c>
      <c r="R80" s="16">
        <f>окт!R80+нояб!R80+декаб!R80</f>
        <v>0</v>
      </c>
      <c r="S80" s="16">
        <f>окт!S80+нояб!S80+декаб!S80</f>
        <v>0</v>
      </c>
      <c r="T80" s="16">
        <f>окт!T80+нояб!T80+декаб!T80</f>
        <v>0</v>
      </c>
      <c r="U80" s="16">
        <f>окт!U80+нояб!U80+декаб!U80</f>
        <v>0</v>
      </c>
      <c r="V80" s="16">
        <f>окт!V80+нояб!V80+декаб!V80</f>
        <v>0</v>
      </c>
      <c r="W80" s="16">
        <f>окт!W80+нояб!W80+декаб!W80</f>
        <v>0</v>
      </c>
      <c r="X80" s="16">
        <f>окт!X80+нояб!X80+декаб!X80</f>
        <v>0</v>
      </c>
      <c r="Y80" s="16">
        <f>окт!Y80+нояб!Y80+декаб!Y80</f>
        <v>0</v>
      </c>
      <c r="Z80" s="16">
        <f>окт!Z80+нояб!Z80+декаб!Z80</f>
        <v>0</v>
      </c>
      <c r="AA80" s="16">
        <f>окт!AA80+нояб!AA80+декаб!AA80</f>
        <v>0</v>
      </c>
      <c r="AB80" s="16">
        <f>окт!AB80+нояб!AB80+декаб!AB80</f>
        <v>0</v>
      </c>
      <c r="AC80" s="16">
        <f>окт!AC80+нояб!AC80+декаб!AC80</f>
        <v>0</v>
      </c>
      <c r="AD80" s="16">
        <f>окт!AD80+нояб!AD80+декаб!AD80</f>
        <v>0</v>
      </c>
      <c r="AE80" s="16">
        <f>окт!AE80+нояб!AE80+декаб!AE80</f>
        <v>0</v>
      </c>
      <c r="AF80" s="16">
        <f>окт!AF80+нояб!AF80+декаб!AF80</f>
        <v>0</v>
      </c>
      <c r="AG80" s="16">
        <f>окт!AG80+нояб!AG80+декаб!AG80</f>
        <v>0</v>
      </c>
      <c r="AH80" s="16">
        <f>окт!AH80+нояб!AH80+декаб!AH80</f>
        <v>0</v>
      </c>
      <c r="AI80" s="16">
        <f>окт!AI80+нояб!AI80+декаб!AI80</f>
        <v>0</v>
      </c>
      <c r="AJ80" s="16">
        <f>окт!AJ80+нояб!AJ80+декаб!AJ80</f>
        <v>0</v>
      </c>
      <c r="AK80" s="16">
        <f>окт!AK80+нояб!AK80+декаб!AK80</f>
        <v>0</v>
      </c>
      <c r="AL80" s="16">
        <f>окт!AL80+нояб!AL80+декаб!AL80</f>
        <v>0</v>
      </c>
      <c r="AM80" s="16">
        <f>окт!AM80+нояб!AM80+декаб!AM80</f>
        <v>0</v>
      </c>
      <c r="AN80" s="16">
        <f>окт!AN80+нояб!AN80+декаб!AN80</f>
        <v>0</v>
      </c>
      <c r="AO80" s="16">
        <f>окт!AO80+нояб!AO80+декаб!AO80</f>
        <v>0</v>
      </c>
      <c r="AP80" s="16">
        <f>окт!AP80+нояб!AP80+декаб!AP80</f>
        <v>0</v>
      </c>
      <c r="AQ80" s="16">
        <f>окт!AQ80+нояб!AQ80+декаб!AQ80</f>
        <v>0</v>
      </c>
      <c r="AR80" s="16">
        <f>окт!AR80+нояб!AR80+декаб!AR80</f>
        <v>0</v>
      </c>
      <c r="AS80" s="16">
        <f>окт!AS80+нояб!AS80+декаб!AS80</f>
        <v>0</v>
      </c>
      <c r="AT80" s="16">
        <f>окт!AT80+нояб!AT80+декаб!AT80</f>
        <v>0</v>
      </c>
      <c r="AU80" s="16">
        <f>окт!AU80+нояб!AU80+декаб!AU80</f>
        <v>0</v>
      </c>
      <c r="AV80" s="16">
        <f>окт!AV80+нояб!AV80+декаб!AV80</f>
        <v>0</v>
      </c>
      <c r="AW80" s="16">
        <f>окт!AW80+нояб!AW80+декаб!AW80</f>
        <v>0</v>
      </c>
      <c r="AX80" s="16">
        <f>окт!AX80+нояб!AX80+декаб!AX80</f>
        <v>0</v>
      </c>
      <c r="AY80" s="16">
        <f>окт!AY80+нояб!AY80+декаб!AY80</f>
        <v>0</v>
      </c>
      <c r="AZ80" s="16">
        <f>окт!AZ80+нояб!AZ80+декаб!AZ80</f>
        <v>0</v>
      </c>
      <c r="BA80" s="16">
        <f>окт!BA80+нояб!BA80+декаб!BA80</f>
        <v>0</v>
      </c>
      <c r="BB80" s="16">
        <f>окт!BB80+нояб!BB80+декаб!BB80</f>
        <v>0</v>
      </c>
      <c r="BC80" s="16">
        <f>окт!BC80+нояб!BC80+декаб!BC80</f>
        <v>0</v>
      </c>
      <c r="BD80" s="16">
        <f>окт!BD80+нояб!BD80+декаб!BD80</f>
        <v>0</v>
      </c>
      <c r="BE80" s="16">
        <f>окт!BE80+нояб!BE80+декаб!BE80</f>
        <v>0</v>
      </c>
      <c r="BF80" s="27">
        <f t="shared" si="4"/>
        <v>0</v>
      </c>
      <c r="BG80" s="28"/>
      <c r="BH80" s="17"/>
      <c r="BI80" s="16"/>
      <c r="BJ80" s="71">
        <v>17</v>
      </c>
    </row>
    <row r="81" spans="1:82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0</v>
      </c>
      <c r="AN81" s="19">
        <f t="shared" si="6"/>
        <v>0</v>
      </c>
      <c r="AO81" s="19">
        <f t="shared" si="6"/>
        <v>0</v>
      </c>
      <c r="AP81" s="19">
        <f t="shared" si="6"/>
        <v>0</v>
      </c>
      <c r="AQ81" s="19">
        <f t="shared" si="6"/>
        <v>0</v>
      </c>
      <c r="AR81" s="19">
        <f t="shared" si="6"/>
        <v>0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0</v>
      </c>
      <c r="AX81" s="19">
        <f t="shared" si="6"/>
        <v>0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0</v>
      </c>
      <c r="BF81" s="24">
        <f>SUM(BF55:BF80)</f>
        <v>0</v>
      </c>
      <c r="BG81" s="19"/>
      <c r="BH81" s="24"/>
      <c r="BI81" s="16"/>
      <c r="BJ81" s="16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</row>
    <row r="82" spans="1:82" s="9" customFormat="1" ht="61.5" customHeight="1">
      <c r="A82" s="7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100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98</v>
      </c>
      <c r="BD82" s="175"/>
      <c r="BE82" s="5" t="s">
        <v>59</v>
      </c>
      <c r="BF82" s="6" t="s">
        <v>60</v>
      </c>
      <c r="BG82" s="7" t="s">
        <v>61</v>
      </c>
      <c r="BH82" s="7" t="s">
        <v>96</v>
      </c>
      <c r="BI82" s="67" t="s">
        <v>62</v>
      </c>
      <c r="BJ82" s="8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82" s="9" customFormat="1" ht="20.25" customHeight="1" thickBot="1">
      <c r="A83" s="7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8"/>
      <c r="BJ83" s="68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</row>
    <row r="84" spans="1:82" s="18" customFormat="1" ht="15.75" customHeight="1">
      <c r="A84" s="13">
        <v>1</v>
      </c>
      <c r="B84" s="30" t="s">
        <v>112</v>
      </c>
      <c r="C84" s="16">
        <f>окт!C84+нояб!C84+декаб!C84</f>
        <v>0</v>
      </c>
      <c r="D84" s="16">
        <f>окт!D84+нояб!D84+декаб!D84</f>
        <v>0</v>
      </c>
      <c r="E84" s="16">
        <f>окт!E84+нояб!E84+декаб!E84</f>
        <v>0</v>
      </c>
      <c r="F84" s="16">
        <f>окт!F84+нояб!F84+декаб!F84</f>
        <v>0</v>
      </c>
      <c r="G84" s="16">
        <f>окт!G84+нояб!G84+декаб!G84</f>
        <v>0</v>
      </c>
      <c r="H84" s="16">
        <f>окт!H84+нояб!H84+декаб!H84</f>
        <v>0</v>
      </c>
      <c r="I84" s="16">
        <f>окт!I84+нояб!I84+декаб!I84</f>
        <v>0</v>
      </c>
      <c r="J84" s="16">
        <f>окт!J84+нояб!J84+декаб!J84</f>
        <v>0</v>
      </c>
      <c r="K84" s="16">
        <f>окт!K84+нояб!K84+декаб!K84</f>
        <v>0</v>
      </c>
      <c r="L84" s="16">
        <f>окт!L84+нояб!L84+декаб!L84</f>
        <v>0</v>
      </c>
      <c r="M84" s="16">
        <f>окт!M84+нояб!M84+декаб!M84</f>
        <v>0</v>
      </c>
      <c r="N84" s="16">
        <f>окт!N84+нояб!N84+декаб!N84</f>
        <v>0</v>
      </c>
      <c r="O84" s="16">
        <f>окт!O84+нояб!O84+декаб!O84</f>
        <v>0</v>
      </c>
      <c r="P84" s="16">
        <f>окт!P84+нояб!P84+декаб!P84</f>
        <v>0</v>
      </c>
      <c r="Q84" s="16">
        <f>окт!Q84+нояб!Q84+декаб!Q84</f>
        <v>0</v>
      </c>
      <c r="R84" s="16">
        <f>окт!R84+нояб!R84+декаб!R84</f>
        <v>0</v>
      </c>
      <c r="S84" s="16">
        <f>окт!S84+нояб!S84+декаб!S84</f>
        <v>0</v>
      </c>
      <c r="T84" s="16">
        <f>окт!T84+нояб!T84+декаб!T84</f>
        <v>0</v>
      </c>
      <c r="U84" s="16">
        <f>окт!U84+нояб!U84+декаб!U84</f>
        <v>0</v>
      </c>
      <c r="V84" s="16">
        <f>окт!V84+нояб!V84+декаб!V84</f>
        <v>0</v>
      </c>
      <c r="W84" s="16">
        <f>окт!W84+нояб!W84+декаб!W84</f>
        <v>0</v>
      </c>
      <c r="X84" s="16">
        <f>окт!X84+нояб!X84+декаб!X84</f>
        <v>0</v>
      </c>
      <c r="Y84" s="16">
        <f>окт!Y84+нояб!Y84+декаб!Y84</f>
        <v>0</v>
      </c>
      <c r="Z84" s="16">
        <f>окт!Z84+нояб!Z84+декаб!Z84</f>
        <v>0</v>
      </c>
      <c r="AA84" s="16">
        <f>окт!AA84+нояб!AA84+декаб!AA84</f>
        <v>0</v>
      </c>
      <c r="AB84" s="16">
        <f>окт!AB84+нояб!AB84+декаб!AB84</f>
        <v>0</v>
      </c>
      <c r="AC84" s="16">
        <f>окт!AC84+нояб!AC84+декаб!AC84</f>
        <v>0</v>
      </c>
      <c r="AD84" s="16">
        <f>окт!AD84+нояб!AD84+декаб!AD84</f>
        <v>0</v>
      </c>
      <c r="AE84" s="16">
        <f>окт!AE84+нояб!AE84+декаб!AE84</f>
        <v>0</v>
      </c>
      <c r="AF84" s="16">
        <f>окт!AF84+нояб!AF84+декаб!AF84</f>
        <v>0</v>
      </c>
      <c r="AG84" s="16">
        <f>окт!AG84+нояб!AG84+декаб!AG84</f>
        <v>0</v>
      </c>
      <c r="AH84" s="16">
        <f>окт!AH84+нояб!AH84+декаб!AH84</f>
        <v>0</v>
      </c>
      <c r="AI84" s="16">
        <f>окт!AI84+нояб!AI84+декаб!AI84</f>
        <v>0</v>
      </c>
      <c r="AJ84" s="16">
        <f>окт!AJ84+нояб!AJ84+декаб!AJ84</f>
        <v>0</v>
      </c>
      <c r="AK84" s="16">
        <f>окт!AK84+нояб!AK84+декаб!AK84</f>
        <v>0</v>
      </c>
      <c r="AL84" s="16">
        <f>окт!AL84+нояб!AL84+декаб!AL84</f>
        <v>0</v>
      </c>
      <c r="AM84" s="16">
        <f>окт!AM84+нояб!AM84+декаб!AM84</f>
        <v>0</v>
      </c>
      <c r="AN84" s="16">
        <f>окт!AN84+нояб!AN84+декаб!AN84</f>
        <v>0</v>
      </c>
      <c r="AO84" s="16">
        <f>окт!AO84+нояб!AO84+декаб!AO84</f>
        <v>0</v>
      </c>
      <c r="AP84" s="16">
        <f>окт!AP84+нояб!AP84+декаб!AP84</f>
        <v>0</v>
      </c>
      <c r="AQ84" s="16">
        <f>окт!AQ84+нояб!AQ84+декаб!AQ84</f>
        <v>0</v>
      </c>
      <c r="AR84" s="16">
        <f>окт!AR84+нояб!AR84+декаб!AR84</f>
        <v>0</v>
      </c>
      <c r="AS84" s="16">
        <f>окт!AS84+нояб!AS84+декаб!AS84</f>
        <v>0</v>
      </c>
      <c r="AT84" s="16">
        <f>окт!AT84+нояб!AT84+декаб!AT84</f>
        <v>0</v>
      </c>
      <c r="AU84" s="16">
        <f>окт!AU84+нояб!AU84+декаб!AU84</f>
        <v>0</v>
      </c>
      <c r="AV84" s="16">
        <f>окт!AV84+нояб!AV84+декаб!AV84</f>
        <v>0</v>
      </c>
      <c r="AW84" s="16">
        <f>окт!AW84+нояб!AW84+декаб!AW84</f>
        <v>0</v>
      </c>
      <c r="AX84" s="16">
        <f>окт!AX84+нояб!AX84+декаб!AX84</f>
        <v>0</v>
      </c>
      <c r="AY84" s="16">
        <f>окт!AY84+нояб!AY84+декаб!AY84</f>
        <v>0</v>
      </c>
      <c r="AZ84" s="16">
        <f>окт!AZ84+нояб!AZ84+декаб!AZ84</f>
        <v>0</v>
      </c>
      <c r="BA84" s="16">
        <f>окт!BA84+нояб!BA84+декаб!BA84</f>
        <v>0</v>
      </c>
      <c r="BB84" s="16">
        <f>окт!BB84+нояб!BB84+декаб!BB84</f>
        <v>0</v>
      </c>
      <c r="BC84" s="16">
        <f>окт!BC84+нояб!BC84+декаб!BC84</f>
        <v>0</v>
      </c>
      <c r="BD84" s="16">
        <f>окт!BD84+нояб!BD84+декаб!BD84</f>
        <v>0</v>
      </c>
      <c r="BE84" s="16">
        <f>окт!BE84+нояб!BE84+декаб!BE84</f>
        <v>0</v>
      </c>
      <c r="BF84" s="27">
        <f t="shared" si="4"/>
        <v>0</v>
      </c>
      <c r="BG84" s="31"/>
      <c r="BH84" s="17"/>
      <c r="BI84" s="16"/>
      <c r="BJ84" s="72">
        <v>2</v>
      </c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</row>
    <row r="85" spans="1:82" s="18" customFormat="1" ht="15.75" customHeight="1">
      <c r="A85" s="13">
        <v>2</v>
      </c>
      <c r="B85" s="30" t="s">
        <v>113</v>
      </c>
      <c r="C85" s="16">
        <f>окт!C85+нояб!C85+декаб!C85</f>
        <v>0</v>
      </c>
      <c r="D85" s="16">
        <f>окт!D85+нояб!D85+декаб!D85</f>
        <v>0</v>
      </c>
      <c r="E85" s="16">
        <f>окт!E85+нояб!E85+декаб!E85</f>
        <v>0</v>
      </c>
      <c r="F85" s="16">
        <f>окт!F85+нояб!F85+декаб!F85</f>
        <v>0</v>
      </c>
      <c r="G85" s="16">
        <f>окт!G85+нояб!G85+декаб!G85</f>
        <v>0</v>
      </c>
      <c r="H85" s="16">
        <f>окт!H85+нояб!H85+декаб!H85</f>
        <v>0</v>
      </c>
      <c r="I85" s="16">
        <f>окт!I85+нояб!I85+декаб!I85</f>
        <v>0</v>
      </c>
      <c r="J85" s="16">
        <f>окт!J85+нояб!J85+декаб!J85</f>
        <v>0</v>
      </c>
      <c r="K85" s="16">
        <f>окт!K85+нояб!K85+декаб!K85</f>
        <v>0</v>
      </c>
      <c r="L85" s="16">
        <f>окт!L85+нояб!L85+декаб!L85</f>
        <v>0</v>
      </c>
      <c r="M85" s="16">
        <f>окт!M85+нояб!M85+декаб!M85</f>
        <v>0</v>
      </c>
      <c r="N85" s="16">
        <f>окт!N85+нояб!N85+декаб!N85</f>
        <v>0</v>
      </c>
      <c r="O85" s="16">
        <f>окт!O85+нояб!O85+декаб!O85</f>
        <v>0</v>
      </c>
      <c r="P85" s="16">
        <f>окт!P85+нояб!P85+декаб!P85</f>
        <v>0</v>
      </c>
      <c r="Q85" s="16">
        <f>окт!Q85+нояб!Q85+декаб!Q85</f>
        <v>0</v>
      </c>
      <c r="R85" s="16">
        <f>окт!R85+нояб!R85+декаб!R85</f>
        <v>0</v>
      </c>
      <c r="S85" s="16">
        <f>окт!S85+нояб!S85+декаб!S85</f>
        <v>0</v>
      </c>
      <c r="T85" s="16">
        <f>окт!T85+нояб!T85+декаб!T85</f>
        <v>0</v>
      </c>
      <c r="U85" s="16">
        <f>окт!U85+нояб!U85+декаб!U85</f>
        <v>0</v>
      </c>
      <c r="V85" s="16">
        <f>окт!V85+нояб!V85+декаб!V85</f>
        <v>0</v>
      </c>
      <c r="W85" s="16">
        <f>окт!W85+нояб!W85+декаб!W85</f>
        <v>0</v>
      </c>
      <c r="X85" s="16">
        <f>окт!X85+нояб!X85+декаб!X85</f>
        <v>0</v>
      </c>
      <c r="Y85" s="16">
        <f>окт!Y85+нояб!Y85+декаб!Y85</f>
        <v>0</v>
      </c>
      <c r="Z85" s="16">
        <f>окт!Z85+нояб!Z85+декаб!Z85</f>
        <v>0</v>
      </c>
      <c r="AA85" s="16">
        <f>окт!AA85+нояб!AA85+декаб!AA85</f>
        <v>0</v>
      </c>
      <c r="AB85" s="16">
        <f>окт!AB85+нояб!AB85+декаб!AB85</f>
        <v>0</v>
      </c>
      <c r="AC85" s="16">
        <f>окт!AC85+нояб!AC85+декаб!AC85</f>
        <v>0</v>
      </c>
      <c r="AD85" s="16">
        <f>окт!AD85+нояб!AD85+декаб!AD85</f>
        <v>0</v>
      </c>
      <c r="AE85" s="16">
        <f>окт!AE85+нояб!AE85+декаб!AE85</f>
        <v>0</v>
      </c>
      <c r="AF85" s="16">
        <f>окт!AF85+нояб!AF85+декаб!AF85</f>
        <v>0</v>
      </c>
      <c r="AG85" s="16">
        <f>окт!AG85+нояб!AG85+декаб!AG85</f>
        <v>0</v>
      </c>
      <c r="AH85" s="16">
        <f>окт!AH85+нояб!AH85+декаб!AH85</f>
        <v>0</v>
      </c>
      <c r="AI85" s="16">
        <f>окт!AI85+нояб!AI85+декаб!AI85</f>
        <v>0</v>
      </c>
      <c r="AJ85" s="16">
        <f>окт!AJ85+нояб!AJ85+декаб!AJ85</f>
        <v>0</v>
      </c>
      <c r="AK85" s="16">
        <f>окт!AK85+нояб!AK85+декаб!AK85</f>
        <v>0</v>
      </c>
      <c r="AL85" s="16">
        <f>окт!AL85+нояб!AL85+декаб!AL85</f>
        <v>0</v>
      </c>
      <c r="AM85" s="16">
        <f>окт!AM85+нояб!AM85+декаб!AM85</f>
        <v>0</v>
      </c>
      <c r="AN85" s="16">
        <f>окт!AN85+нояб!AN85+декаб!AN85</f>
        <v>0</v>
      </c>
      <c r="AO85" s="16">
        <f>окт!AO85+нояб!AO85+декаб!AO85</f>
        <v>0</v>
      </c>
      <c r="AP85" s="16">
        <f>окт!AP85+нояб!AP85+декаб!AP85</f>
        <v>0</v>
      </c>
      <c r="AQ85" s="16">
        <f>окт!AQ85+нояб!AQ85+декаб!AQ85</f>
        <v>0</v>
      </c>
      <c r="AR85" s="16">
        <f>окт!AR85+нояб!AR85+декаб!AR85</f>
        <v>0</v>
      </c>
      <c r="AS85" s="16">
        <f>окт!AS85+нояб!AS85+декаб!AS85</f>
        <v>0</v>
      </c>
      <c r="AT85" s="16">
        <f>окт!AT85+нояб!AT85+декаб!AT85</f>
        <v>0</v>
      </c>
      <c r="AU85" s="16">
        <f>окт!AU85+нояб!AU85+декаб!AU85</f>
        <v>0</v>
      </c>
      <c r="AV85" s="16">
        <f>окт!AV85+нояб!AV85+декаб!AV85</f>
        <v>0</v>
      </c>
      <c r="AW85" s="16">
        <f>окт!AW85+нояб!AW85+декаб!AW85</f>
        <v>0</v>
      </c>
      <c r="AX85" s="16">
        <f>окт!AX85+нояб!AX85+декаб!AX85</f>
        <v>0</v>
      </c>
      <c r="AY85" s="16">
        <f>окт!AY85+нояб!AY85+декаб!AY85</f>
        <v>0</v>
      </c>
      <c r="AZ85" s="16">
        <f>окт!AZ85+нояб!AZ85+декаб!AZ85</f>
        <v>0</v>
      </c>
      <c r="BA85" s="16">
        <f>окт!BA85+нояб!BA85+декаб!BA85</f>
        <v>0</v>
      </c>
      <c r="BB85" s="16">
        <f>окт!BB85+нояб!BB85+декаб!BB85</f>
        <v>0</v>
      </c>
      <c r="BC85" s="16">
        <f>окт!BC85+нояб!BC85+декаб!BC85</f>
        <v>0</v>
      </c>
      <c r="BD85" s="16">
        <f>окт!BD85+нояб!BD85+декаб!BD85</f>
        <v>0</v>
      </c>
      <c r="BE85" s="16">
        <f>окт!BE85+нояб!BE85+декаб!BE85</f>
        <v>0</v>
      </c>
      <c r="BF85" s="27">
        <f t="shared" si="4"/>
        <v>0</v>
      </c>
      <c r="BG85" s="31"/>
      <c r="BH85" s="17"/>
      <c r="BI85" s="16"/>
      <c r="BJ85" s="73" t="s">
        <v>72</v>
      </c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</row>
    <row r="86" spans="1:82" s="18" customFormat="1" ht="15.75" customHeight="1">
      <c r="A86" s="13">
        <v>3</v>
      </c>
      <c r="B86" s="30" t="s">
        <v>114</v>
      </c>
      <c r="C86" s="16">
        <f>окт!C86+нояб!C86+декаб!C86</f>
        <v>0</v>
      </c>
      <c r="D86" s="16">
        <f>окт!D86+нояб!D86+декаб!D86</f>
        <v>0</v>
      </c>
      <c r="E86" s="16">
        <f>окт!E86+нояб!E86+декаб!E86</f>
        <v>0</v>
      </c>
      <c r="F86" s="16">
        <f>окт!F86+нояб!F86+декаб!F86</f>
        <v>0</v>
      </c>
      <c r="G86" s="16">
        <f>окт!G86+нояб!G86+декаб!G86</f>
        <v>0</v>
      </c>
      <c r="H86" s="16">
        <f>окт!H86+нояб!H86+декаб!H86</f>
        <v>0</v>
      </c>
      <c r="I86" s="16">
        <f>окт!I86+нояб!I86+декаб!I86</f>
        <v>0</v>
      </c>
      <c r="J86" s="16">
        <f>окт!J86+нояб!J86+декаб!J86</f>
        <v>0</v>
      </c>
      <c r="K86" s="16">
        <f>окт!K86+нояб!K86+декаб!K86</f>
        <v>0</v>
      </c>
      <c r="L86" s="16">
        <f>окт!L86+нояб!L86+декаб!L86</f>
        <v>0</v>
      </c>
      <c r="M86" s="16">
        <f>окт!M86+нояб!M86+декаб!M86</f>
        <v>0</v>
      </c>
      <c r="N86" s="16">
        <f>окт!N86+нояб!N86+декаб!N86</f>
        <v>0</v>
      </c>
      <c r="O86" s="16">
        <f>окт!O86+нояб!O86+декаб!O86</f>
        <v>0</v>
      </c>
      <c r="P86" s="16">
        <f>окт!P86+нояб!P86+декаб!P86</f>
        <v>0</v>
      </c>
      <c r="Q86" s="16">
        <f>окт!Q86+нояб!Q86+декаб!Q86</f>
        <v>0</v>
      </c>
      <c r="R86" s="16">
        <f>окт!R86+нояб!R86+декаб!R86</f>
        <v>0</v>
      </c>
      <c r="S86" s="16">
        <f>окт!S86+нояб!S86+декаб!S86</f>
        <v>0</v>
      </c>
      <c r="T86" s="16">
        <f>окт!T86+нояб!T86+декаб!T86</f>
        <v>0</v>
      </c>
      <c r="U86" s="16">
        <f>окт!U86+нояб!U86+декаб!U86</f>
        <v>0</v>
      </c>
      <c r="V86" s="16">
        <f>окт!V86+нояб!V86+декаб!V86</f>
        <v>0</v>
      </c>
      <c r="W86" s="16">
        <f>окт!W86+нояб!W86+декаб!W86</f>
        <v>0</v>
      </c>
      <c r="X86" s="16">
        <f>окт!X86+нояб!X86+декаб!X86</f>
        <v>0</v>
      </c>
      <c r="Y86" s="16">
        <f>окт!Y86+нояб!Y86+декаб!Y86</f>
        <v>0</v>
      </c>
      <c r="Z86" s="16">
        <f>окт!Z86+нояб!Z86+декаб!Z86</f>
        <v>0</v>
      </c>
      <c r="AA86" s="16">
        <f>окт!AA86+нояб!AA86+декаб!AA86</f>
        <v>0</v>
      </c>
      <c r="AB86" s="16">
        <f>окт!AB86+нояб!AB86+декаб!AB86</f>
        <v>0</v>
      </c>
      <c r="AC86" s="16">
        <f>окт!AC86+нояб!AC86+декаб!AC86</f>
        <v>0</v>
      </c>
      <c r="AD86" s="16">
        <f>окт!AD86+нояб!AD86+декаб!AD86</f>
        <v>0</v>
      </c>
      <c r="AE86" s="16">
        <f>окт!AE86+нояб!AE86+декаб!AE86</f>
        <v>0</v>
      </c>
      <c r="AF86" s="16">
        <f>окт!AF86+нояб!AF86+декаб!AF86</f>
        <v>0</v>
      </c>
      <c r="AG86" s="16">
        <f>окт!AG86+нояб!AG86+декаб!AG86</f>
        <v>0</v>
      </c>
      <c r="AH86" s="16">
        <f>окт!AH86+нояб!AH86+декаб!AH86</f>
        <v>0</v>
      </c>
      <c r="AI86" s="16">
        <f>окт!AI86+нояб!AI86+декаб!AI86</f>
        <v>0</v>
      </c>
      <c r="AJ86" s="16">
        <f>окт!AJ86+нояб!AJ86+декаб!AJ86</f>
        <v>0</v>
      </c>
      <c r="AK86" s="16">
        <f>окт!AK86+нояб!AK86+декаб!AK86</f>
        <v>0</v>
      </c>
      <c r="AL86" s="16">
        <f>окт!AL86+нояб!AL86+декаб!AL86</f>
        <v>0</v>
      </c>
      <c r="AM86" s="16">
        <f>окт!AM86+нояб!AM86+декаб!AM86</f>
        <v>0</v>
      </c>
      <c r="AN86" s="16">
        <f>окт!AN86+нояб!AN86+декаб!AN86</f>
        <v>0</v>
      </c>
      <c r="AO86" s="16">
        <f>окт!AO86+нояб!AO86+декаб!AO86</f>
        <v>0</v>
      </c>
      <c r="AP86" s="16">
        <f>окт!AP86+нояб!AP86+декаб!AP86</f>
        <v>0</v>
      </c>
      <c r="AQ86" s="16">
        <f>окт!AQ86+нояб!AQ86+декаб!AQ86</f>
        <v>0</v>
      </c>
      <c r="AR86" s="16">
        <f>окт!AR86+нояб!AR86+декаб!AR86</f>
        <v>0</v>
      </c>
      <c r="AS86" s="16">
        <f>окт!AS86+нояб!AS86+декаб!AS86</f>
        <v>0</v>
      </c>
      <c r="AT86" s="16">
        <f>окт!AT86+нояб!AT86+декаб!AT86</f>
        <v>0</v>
      </c>
      <c r="AU86" s="16">
        <f>окт!AU86+нояб!AU86+декаб!AU86</f>
        <v>0</v>
      </c>
      <c r="AV86" s="16">
        <f>окт!AV86+нояб!AV86+декаб!AV86</f>
        <v>0</v>
      </c>
      <c r="AW86" s="16">
        <f>окт!AW86+нояб!AW86+декаб!AW86</f>
        <v>0</v>
      </c>
      <c r="AX86" s="16">
        <f>окт!AX86+нояб!AX86+декаб!AX86</f>
        <v>0</v>
      </c>
      <c r="AY86" s="16">
        <f>окт!AY86+нояб!AY86+декаб!AY86</f>
        <v>0</v>
      </c>
      <c r="AZ86" s="16">
        <f>окт!AZ86+нояб!AZ86+декаб!AZ86</f>
        <v>0</v>
      </c>
      <c r="BA86" s="16">
        <f>окт!BA86+нояб!BA86+декаб!BA86</f>
        <v>0</v>
      </c>
      <c r="BB86" s="16">
        <f>окт!BB86+нояб!BB86+декаб!BB86</f>
        <v>0</v>
      </c>
      <c r="BC86" s="16">
        <f>окт!BC86+нояб!BC86+декаб!BC86</f>
        <v>0</v>
      </c>
      <c r="BD86" s="16">
        <f>окт!BD86+нояб!BD86+декаб!BD86</f>
        <v>0</v>
      </c>
      <c r="BE86" s="16">
        <f>окт!BE86+нояб!BE86+декаб!BE86</f>
        <v>0</v>
      </c>
      <c r="BF86" s="27">
        <f t="shared" si="4"/>
        <v>0</v>
      </c>
      <c r="BG86" s="31"/>
      <c r="BH86" s="17"/>
      <c r="BI86" s="16"/>
      <c r="BJ86" s="71" t="s">
        <v>73</v>
      </c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</row>
    <row r="87" spans="1:82" s="18" customFormat="1" ht="15.75" customHeight="1">
      <c r="A87" s="13">
        <v>4</v>
      </c>
      <c r="B87" s="30" t="s">
        <v>115</v>
      </c>
      <c r="C87" s="16">
        <f>окт!C87+нояб!C87+декаб!C87</f>
        <v>0</v>
      </c>
      <c r="D87" s="16">
        <f>окт!D87+нояб!D87+декаб!D87</f>
        <v>0</v>
      </c>
      <c r="E87" s="16">
        <f>окт!E87+нояб!E87+декаб!E87</f>
        <v>0</v>
      </c>
      <c r="F87" s="16">
        <f>окт!F87+нояб!F87+декаб!F87</f>
        <v>0</v>
      </c>
      <c r="G87" s="16">
        <f>окт!G87+нояб!G87+декаб!G87</f>
        <v>0</v>
      </c>
      <c r="H87" s="16">
        <f>окт!H87+нояб!H87+декаб!H87</f>
        <v>0</v>
      </c>
      <c r="I87" s="16">
        <f>окт!I87+нояб!I87+декаб!I87</f>
        <v>0</v>
      </c>
      <c r="J87" s="16">
        <f>окт!J87+нояб!J87+декаб!J87</f>
        <v>0</v>
      </c>
      <c r="K87" s="16">
        <f>окт!K87+нояб!K87+декаб!K87</f>
        <v>0</v>
      </c>
      <c r="L87" s="16">
        <f>окт!L87+нояб!L87+декаб!L87</f>
        <v>0</v>
      </c>
      <c r="M87" s="16">
        <f>окт!M87+нояб!M87+декаб!M87</f>
        <v>0</v>
      </c>
      <c r="N87" s="16">
        <f>окт!N87+нояб!N87+декаб!N87</f>
        <v>0</v>
      </c>
      <c r="O87" s="16">
        <f>окт!O87+нояб!O87+декаб!O87</f>
        <v>0</v>
      </c>
      <c r="P87" s="16">
        <f>окт!P87+нояб!P87+декаб!P87</f>
        <v>0</v>
      </c>
      <c r="Q87" s="16">
        <f>окт!Q87+нояб!Q87+декаб!Q87</f>
        <v>0</v>
      </c>
      <c r="R87" s="16">
        <f>окт!R87+нояб!R87+декаб!R87</f>
        <v>0</v>
      </c>
      <c r="S87" s="16">
        <f>окт!S87+нояб!S87+декаб!S87</f>
        <v>0</v>
      </c>
      <c r="T87" s="16">
        <f>окт!T87+нояб!T87+декаб!T87</f>
        <v>0</v>
      </c>
      <c r="U87" s="16">
        <f>окт!U87+нояб!U87+декаб!U87</f>
        <v>0</v>
      </c>
      <c r="V87" s="16">
        <f>окт!V87+нояб!V87+декаб!V87</f>
        <v>0</v>
      </c>
      <c r="W87" s="16">
        <f>окт!W87+нояб!W87+декаб!W87</f>
        <v>0</v>
      </c>
      <c r="X87" s="16">
        <f>окт!X87+нояб!X87+декаб!X87</f>
        <v>0</v>
      </c>
      <c r="Y87" s="16">
        <f>окт!Y87+нояб!Y87+декаб!Y87</f>
        <v>0</v>
      </c>
      <c r="Z87" s="16">
        <f>окт!Z87+нояб!Z87+декаб!Z87</f>
        <v>0</v>
      </c>
      <c r="AA87" s="16">
        <f>окт!AA87+нояб!AA87+декаб!AA87</f>
        <v>0</v>
      </c>
      <c r="AB87" s="16">
        <f>окт!AB87+нояб!AB87+декаб!AB87</f>
        <v>0</v>
      </c>
      <c r="AC87" s="16">
        <f>окт!AC87+нояб!AC87+декаб!AC87</f>
        <v>0</v>
      </c>
      <c r="AD87" s="16">
        <f>окт!AD87+нояб!AD87+декаб!AD87</f>
        <v>0</v>
      </c>
      <c r="AE87" s="16">
        <f>окт!AE87+нояб!AE87+декаб!AE87</f>
        <v>0</v>
      </c>
      <c r="AF87" s="16">
        <f>окт!AF87+нояб!AF87+декаб!AF87</f>
        <v>0</v>
      </c>
      <c r="AG87" s="16">
        <f>окт!AG87+нояб!AG87+декаб!AG87</f>
        <v>0</v>
      </c>
      <c r="AH87" s="16">
        <f>окт!AH87+нояб!AH87+декаб!AH87</f>
        <v>0</v>
      </c>
      <c r="AI87" s="16">
        <f>окт!AI87+нояб!AI87+декаб!AI87</f>
        <v>0</v>
      </c>
      <c r="AJ87" s="16">
        <f>окт!AJ87+нояб!AJ87+декаб!AJ87</f>
        <v>0</v>
      </c>
      <c r="AK87" s="16">
        <f>окт!AK87+нояб!AK87+декаб!AK87</f>
        <v>0</v>
      </c>
      <c r="AL87" s="16">
        <f>окт!AL87+нояб!AL87+декаб!AL87</f>
        <v>0</v>
      </c>
      <c r="AM87" s="16">
        <f>окт!AM87+нояб!AM87+декаб!AM87</f>
        <v>0</v>
      </c>
      <c r="AN87" s="16">
        <f>окт!AN87+нояб!AN87+декаб!AN87</f>
        <v>0</v>
      </c>
      <c r="AO87" s="16">
        <f>окт!AO87+нояб!AO87+декаб!AO87</f>
        <v>0</v>
      </c>
      <c r="AP87" s="16">
        <f>окт!AP87+нояб!AP87+декаб!AP87</f>
        <v>0</v>
      </c>
      <c r="AQ87" s="16">
        <f>окт!AQ87+нояб!AQ87+декаб!AQ87</f>
        <v>0</v>
      </c>
      <c r="AR87" s="16">
        <f>окт!AR87+нояб!AR87+декаб!AR87</f>
        <v>0</v>
      </c>
      <c r="AS87" s="16">
        <f>окт!AS87+нояб!AS87+декаб!AS87</f>
        <v>0</v>
      </c>
      <c r="AT87" s="16">
        <f>окт!AT87+нояб!AT87+декаб!AT87</f>
        <v>0</v>
      </c>
      <c r="AU87" s="16">
        <f>окт!AU87+нояб!AU87+декаб!AU87</f>
        <v>0</v>
      </c>
      <c r="AV87" s="16">
        <f>окт!AV87+нояб!AV87+декаб!AV87</f>
        <v>0</v>
      </c>
      <c r="AW87" s="16">
        <f>окт!AW87+нояб!AW87+декаб!AW87</f>
        <v>0</v>
      </c>
      <c r="AX87" s="16">
        <f>окт!AX87+нояб!AX87+декаб!AX87</f>
        <v>0</v>
      </c>
      <c r="AY87" s="16">
        <f>окт!AY87+нояб!AY87+декаб!AY87</f>
        <v>0</v>
      </c>
      <c r="AZ87" s="16">
        <f>окт!AZ87+нояб!AZ87+декаб!AZ87</f>
        <v>0</v>
      </c>
      <c r="BA87" s="16">
        <f>окт!BA87+нояб!BA87+декаб!BA87</f>
        <v>0</v>
      </c>
      <c r="BB87" s="16">
        <f>окт!BB87+нояб!BB87+декаб!BB87</f>
        <v>0</v>
      </c>
      <c r="BC87" s="16">
        <f>окт!BC87+нояб!BC87+декаб!BC87</f>
        <v>0</v>
      </c>
      <c r="BD87" s="16">
        <f>окт!BD87+нояб!BD87+декаб!BD87</f>
        <v>0</v>
      </c>
      <c r="BE87" s="16">
        <f>окт!BE87+нояб!BE87+декаб!BE87</f>
        <v>0</v>
      </c>
      <c r="BF87" s="27">
        <f t="shared" si="4"/>
        <v>0</v>
      </c>
      <c r="BG87" s="31"/>
      <c r="BH87" s="17"/>
      <c r="BI87" s="16"/>
      <c r="BJ87" s="71" t="s">
        <v>95</v>
      </c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</row>
    <row r="88" spans="1:82" s="18" customFormat="1" ht="15.75" customHeight="1">
      <c r="A88" s="13">
        <v>5</v>
      </c>
      <c r="B88" s="30" t="s">
        <v>57</v>
      </c>
      <c r="C88" s="16">
        <f>окт!C88+нояб!C88+декаб!C88</f>
        <v>0</v>
      </c>
      <c r="D88" s="16">
        <f>окт!D88+нояб!D88+декаб!D88</f>
        <v>0</v>
      </c>
      <c r="E88" s="16">
        <f>окт!E88+нояб!E88+декаб!E88</f>
        <v>0</v>
      </c>
      <c r="F88" s="16">
        <f>окт!F88+нояб!F88+декаб!F88</f>
        <v>0</v>
      </c>
      <c r="G88" s="16">
        <f>окт!G88+нояб!G88+декаб!G88</f>
        <v>0</v>
      </c>
      <c r="H88" s="16">
        <f>окт!H88+нояб!H88+декаб!H88</f>
        <v>0</v>
      </c>
      <c r="I88" s="16">
        <f>окт!I88+нояб!I88+декаб!I88</f>
        <v>0</v>
      </c>
      <c r="J88" s="16">
        <f>окт!J88+нояб!J88+декаб!J88</f>
        <v>0</v>
      </c>
      <c r="K88" s="16">
        <f>окт!K88+нояб!K88+декаб!K88</f>
        <v>0</v>
      </c>
      <c r="L88" s="16">
        <f>окт!L88+нояб!L88+декаб!L88</f>
        <v>0</v>
      </c>
      <c r="M88" s="16">
        <f>окт!M88+нояб!M88+декаб!M88</f>
        <v>0</v>
      </c>
      <c r="N88" s="16">
        <f>окт!N88+нояб!N88+декаб!N88</f>
        <v>0</v>
      </c>
      <c r="O88" s="16">
        <f>окт!O88+нояб!O88+декаб!O88</f>
        <v>0</v>
      </c>
      <c r="P88" s="16">
        <f>окт!P88+нояб!P88+декаб!P88</f>
        <v>0</v>
      </c>
      <c r="Q88" s="16">
        <f>окт!Q88+нояб!Q88+декаб!Q88</f>
        <v>0</v>
      </c>
      <c r="R88" s="16">
        <f>окт!R88+нояб!R88+декаб!R88</f>
        <v>0</v>
      </c>
      <c r="S88" s="16">
        <f>окт!S88+нояб!S88+декаб!S88</f>
        <v>0</v>
      </c>
      <c r="T88" s="16">
        <f>окт!T88+нояб!T88+декаб!T88</f>
        <v>0</v>
      </c>
      <c r="U88" s="16">
        <f>окт!U88+нояб!U88+декаб!U88</f>
        <v>0</v>
      </c>
      <c r="V88" s="16">
        <f>окт!V88+нояб!V88+декаб!V88</f>
        <v>0</v>
      </c>
      <c r="W88" s="16">
        <f>окт!W88+нояб!W88+декаб!W88</f>
        <v>0</v>
      </c>
      <c r="X88" s="16">
        <f>окт!X88+нояб!X88+декаб!X88</f>
        <v>0</v>
      </c>
      <c r="Y88" s="16">
        <f>окт!Y88+нояб!Y88+декаб!Y88</f>
        <v>0</v>
      </c>
      <c r="Z88" s="16">
        <f>окт!Z88+нояб!Z88+декаб!Z88</f>
        <v>0</v>
      </c>
      <c r="AA88" s="16">
        <f>окт!AA88+нояб!AA88+декаб!AA88</f>
        <v>0</v>
      </c>
      <c r="AB88" s="16">
        <f>окт!AB88+нояб!AB88+декаб!AB88</f>
        <v>0</v>
      </c>
      <c r="AC88" s="16">
        <f>окт!AC88+нояб!AC88+декаб!AC88</f>
        <v>0</v>
      </c>
      <c r="AD88" s="16">
        <f>окт!AD88+нояб!AD88+декаб!AD88</f>
        <v>0</v>
      </c>
      <c r="AE88" s="16">
        <f>окт!AE88+нояб!AE88+декаб!AE88</f>
        <v>0</v>
      </c>
      <c r="AF88" s="16">
        <f>окт!AF88+нояб!AF88+декаб!AF88</f>
        <v>0</v>
      </c>
      <c r="AG88" s="16">
        <f>окт!AG88+нояб!AG88+декаб!AG88</f>
        <v>0</v>
      </c>
      <c r="AH88" s="16">
        <f>окт!AH88+нояб!AH88+декаб!AH88</f>
        <v>0</v>
      </c>
      <c r="AI88" s="16">
        <f>окт!AI88+нояб!AI88+декаб!AI88</f>
        <v>0</v>
      </c>
      <c r="AJ88" s="16">
        <f>окт!AJ88+нояб!AJ88+декаб!AJ88</f>
        <v>0</v>
      </c>
      <c r="AK88" s="16">
        <f>окт!AK88+нояб!AK88+декаб!AK88</f>
        <v>0</v>
      </c>
      <c r="AL88" s="16">
        <f>окт!AL88+нояб!AL88+декаб!AL88</f>
        <v>0</v>
      </c>
      <c r="AM88" s="16">
        <f>окт!AM88+нояб!AM88+декаб!AM88</f>
        <v>0</v>
      </c>
      <c r="AN88" s="16">
        <f>окт!AN88+нояб!AN88+декаб!AN88</f>
        <v>0</v>
      </c>
      <c r="AO88" s="16">
        <f>окт!AO88+нояб!AO88+декаб!AO88</f>
        <v>0</v>
      </c>
      <c r="AP88" s="16">
        <f>окт!AP88+нояб!AP88+декаб!AP88</f>
        <v>0</v>
      </c>
      <c r="AQ88" s="16">
        <f>окт!AQ88+нояб!AQ88+декаб!AQ88</f>
        <v>0</v>
      </c>
      <c r="AR88" s="16">
        <f>окт!AR88+нояб!AR88+декаб!AR88</f>
        <v>0</v>
      </c>
      <c r="AS88" s="16">
        <f>окт!AS88+нояб!AS88+декаб!AS88</f>
        <v>0</v>
      </c>
      <c r="AT88" s="16">
        <f>окт!AT88+нояб!AT88+декаб!AT88</f>
        <v>0</v>
      </c>
      <c r="AU88" s="16">
        <f>окт!AU88+нояб!AU88+декаб!AU88</f>
        <v>0</v>
      </c>
      <c r="AV88" s="16">
        <f>окт!AV88+нояб!AV88+декаб!AV88</f>
        <v>0</v>
      </c>
      <c r="AW88" s="16">
        <f>окт!AW88+нояб!AW88+декаб!AW88</f>
        <v>0</v>
      </c>
      <c r="AX88" s="16">
        <f>окт!AX88+нояб!AX88+декаб!AX88</f>
        <v>0</v>
      </c>
      <c r="AY88" s="16">
        <f>окт!AY88+нояб!AY88+декаб!AY88</f>
        <v>0</v>
      </c>
      <c r="AZ88" s="16">
        <f>окт!AZ88+нояб!AZ88+декаб!AZ88</f>
        <v>0</v>
      </c>
      <c r="BA88" s="16">
        <f>окт!BA88+нояб!BA88+декаб!BA88</f>
        <v>0</v>
      </c>
      <c r="BB88" s="16">
        <f>окт!BB88+нояб!BB88+декаб!BB88</f>
        <v>0</v>
      </c>
      <c r="BC88" s="16">
        <f>окт!BC88+нояб!BC88+декаб!BC88</f>
        <v>0</v>
      </c>
      <c r="BD88" s="16">
        <f>окт!BD88+нояб!BD88+декаб!BD88</f>
        <v>0</v>
      </c>
      <c r="BE88" s="16">
        <f>окт!BE88+нояб!BE88+декаб!BE88</f>
        <v>0</v>
      </c>
      <c r="BF88" s="27">
        <f t="shared" si="4"/>
        <v>0</v>
      </c>
      <c r="BG88" s="31"/>
      <c r="BH88" s="17"/>
      <c r="BI88" s="16"/>
      <c r="BJ88" s="71">
        <v>6</v>
      </c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</row>
    <row r="89" spans="1:82" s="18" customFormat="1" ht="15.75" customHeight="1">
      <c r="A89" s="13">
        <v>6</v>
      </c>
      <c r="B89" s="30" t="s">
        <v>116</v>
      </c>
      <c r="C89" s="16">
        <f>окт!C89+нояб!C89+декаб!C89</f>
        <v>0</v>
      </c>
      <c r="D89" s="16">
        <f>окт!D89+нояб!D89+декаб!D89</f>
        <v>0</v>
      </c>
      <c r="E89" s="16">
        <f>окт!E89+нояб!E89+декаб!E89</f>
        <v>0</v>
      </c>
      <c r="F89" s="16">
        <f>окт!F89+нояб!F89+декаб!F89</f>
        <v>0</v>
      </c>
      <c r="G89" s="16">
        <f>окт!G89+нояб!G89+декаб!G89</f>
        <v>0</v>
      </c>
      <c r="H89" s="16">
        <f>окт!H89+нояб!H89+декаб!H89</f>
        <v>0</v>
      </c>
      <c r="I89" s="16">
        <f>окт!I89+нояб!I89+декаб!I89</f>
        <v>0</v>
      </c>
      <c r="J89" s="16">
        <f>окт!J89+нояб!J89+декаб!J89</f>
        <v>0</v>
      </c>
      <c r="K89" s="16">
        <f>окт!K89+нояб!K89+декаб!K89</f>
        <v>0</v>
      </c>
      <c r="L89" s="16">
        <f>окт!L89+нояб!L89+декаб!L89</f>
        <v>0</v>
      </c>
      <c r="M89" s="16">
        <f>окт!M89+нояб!M89+декаб!M89</f>
        <v>0</v>
      </c>
      <c r="N89" s="16">
        <f>окт!N89+нояб!N89+декаб!N89</f>
        <v>0</v>
      </c>
      <c r="O89" s="16">
        <f>окт!O89+нояб!O89+декаб!O89</f>
        <v>0</v>
      </c>
      <c r="P89" s="16">
        <f>окт!P89+нояб!P89+декаб!P89</f>
        <v>0</v>
      </c>
      <c r="Q89" s="16">
        <f>окт!Q89+нояб!Q89+декаб!Q89</f>
        <v>0</v>
      </c>
      <c r="R89" s="16">
        <f>окт!R89+нояб!R89+декаб!R89</f>
        <v>0</v>
      </c>
      <c r="S89" s="16">
        <f>окт!S89+нояб!S89+декаб!S89</f>
        <v>0</v>
      </c>
      <c r="T89" s="16">
        <f>окт!T89+нояб!T89+декаб!T89</f>
        <v>0</v>
      </c>
      <c r="U89" s="16">
        <f>окт!U89+нояб!U89+декаб!U89</f>
        <v>0</v>
      </c>
      <c r="V89" s="16">
        <f>окт!V89+нояб!V89+декаб!V89</f>
        <v>0</v>
      </c>
      <c r="W89" s="16">
        <f>окт!W89+нояб!W89+декаб!W89</f>
        <v>0</v>
      </c>
      <c r="X89" s="16">
        <f>окт!X89+нояб!X89+декаб!X89</f>
        <v>0</v>
      </c>
      <c r="Y89" s="16">
        <f>окт!Y89+нояб!Y89+декаб!Y89</f>
        <v>0</v>
      </c>
      <c r="Z89" s="16">
        <f>окт!Z89+нояб!Z89+декаб!Z89</f>
        <v>0</v>
      </c>
      <c r="AA89" s="16">
        <f>окт!AA89+нояб!AA89+декаб!AA89</f>
        <v>0</v>
      </c>
      <c r="AB89" s="16">
        <f>окт!AB89+нояб!AB89+декаб!AB89</f>
        <v>0</v>
      </c>
      <c r="AC89" s="16">
        <f>окт!AC89+нояб!AC89+декаб!AC89</f>
        <v>0</v>
      </c>
      <c r="AD89" s="16">
        <f>окт!AD89+нояб!AD89+декаб!AD89</f>
        <v>0</v>
      </c>
      <c r="AE89" s="16">
        <f>окт!AE89+нояб!AE89+декаб!AE89</f>
        <v>0</v>
      </c>
      <c r="AF89" s="16">
        <f>окт!AF89+нояб!AF89+декаб!AF89</f>
        <v>0</v>
      </c>
      <c r="AG89" s="16">
        <f>окт!AG89+нояб!AG89+декаб!AG89</f>
        <v>0</v>
      </c>
      <c r="AH89" s="16">
        <f>окт!AH89+нояб!AH89+декаб!AH89</f>
        <v>0</v>
      </c>
      <c r="AI89" s="16">
        <f>окт!AI89+нояб!AI89+декаб!AI89</f>
        <v>0</v>
      </c>
      <c r="AJ89" s="16">
        <f>окт!AJ89+нояб!AJ89+декаб!AJ89</f>
        <v>0</v>
      </c>
      <c r="AK89" s="16">
        <f>окт!AK89+нояб!AK89+декаб!AK89</f>
        <v>0</v>
      </c>
      <c r="AL89" s="16">
        <f>окт!AL89+нояб!AL89+декаб!AL89</f>
        <v>0</v>
      </c>
      <c r="AM89" s="16">
        <f>окт!AM89+нояб!AM89+декаб!AM89</f>
        <v>0</v>
      </c>
      <c r="AN89" s="16">
        <f>окт!AN89+нояб!AN89+декаб!AN89</f>
        <v>0</v>
      </c>
      <c r="AO89" s="16">
        <f>окт!AO89+нояб!AO89+декаб!AO89</f>
        <v>0</v>
      </c>
      <c r="AP89" s="16">
        <f>окт!AP89+нояб!AP89+декаб!AP89</f>
        <v>0</v>
      </c>
      <c r="AQ89" s="16">
        <f>окт!AQ89+нояб!AQ89+декаб!AQ89</f>
        <v>0</v>
      </c>
      <c r="AR89" s="16">
        <f>окт!AR89+нояб!AR89+декаб!AR89</f>
        <v>0</v>
      </c>
      <c r="AS89" s="16">
        <f>окт!AS89+нояб!AS89+декаб!AS89</f>
        <v>0</v>
      </c>
      <c r="AT89" s="16">
        <f>окт!AT89+нояб!AT89+декаб!AT89</f>
        <v>0</v>
      </c>
      <c r="AU89" s="16">
        <f>окт!AU89+нояб!AU89+декаб!AU89</f>
        <v>0</v>
      </c>
      <c r="AV89" s="16">
        <f>окт!AV89+нояб!AV89+декаб!AV89</f>
        <v>0</v>
      </c>
      <c r="AW89" s="16">
        <f>окт!AW89+нояб!AW89+декаб!AW89</f>
        <v>0</v>
      </c>
      <c r="AX89" s="16">
        <f>окт!AX89+нояб!AX89+декаб!AX89</f>
        <v>0</v>
      </c>
      <c r="AY89" s="16">
        <f>окт!AY89+нояб!AY89+декаб!AY89</f>
        <v>0</v>
      </c>
      <c r="AZ89" s="16">
        <f>окт!AZ89+нояб!AZ89+декаб!AZ89</f>
        <v>0</v>
      </c>
      <c r="BA89" s="16">
        <f>окт!BA89+нояб!BA89+декаб!BA89</f>
        <v>0</v>
      </c>
      <c r="BB89" s="16">
        <f>окт!BB89+нояб!BB89+декаб!BB89</f>
        <v>0</v>
      </c>
      <c r="BC89" s="16">
        <f>окт!BC89+нояб!BC89+декаб!BC89</f>
        <v>0</v>
      </c>
      <c r="BD89" s="16">
        <f>окт!BD89+нояб!BD89+декаб!BD89</f>
        <v>0</v>
      </c>
      <c r="BE89" s="16">
        <f>окт!BE89+нояб!BE89+декаб!BE89</f>
        <v>0</v>
      </c>
      <c r="BF89" s="27">
        <f t="shared" si="4"/>
        <v>0</v>
      </c>
      <c r="BG89" s="31"/>
      <c r="BH89" s="17"/>
      <c r="BI89" s="16"/>
      <c r="BJ89" s="71" t="s">
        <v>70</v>
      </c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</row>
    <row r="90" spans="1:82" s="18" customFormat="1" ht="15.75" customHeight="1">
      <c r="A90" s="13">
        <v>7</v>
      </c>
      <c r="B90" s="30" t="s">
        <v>117</v>
      </c>
      <c r="C90" s="16">
        <f>окт!C90+нояб!C90+декаб!C90</f>
        <v>0</v>
      </c>
      <c r="D90" s="16">
        <f>окт!D90+нояб!D90+декаб!D90</f>
        <v>0</v>
      </c>
      <c r="E90" s="16">
        <f>окт!E90+нояб!E90+декаб!E90</f>
        <v>0</v>
      </c>
      <c r="F90" s="16">
        <f>окт!F90+нояб!F90+декаб!F90</f>
        <v>0</v>
      </c>
      <c r="G90" s="16">
        <f>окт!G90+нояб!G90+декаб!G90</f>
        <v>0</v>
      </c>
      <c r="H90" s="16">
        <f>окт!H90+нояб!H90+декаб!H90</f>
        <v>0</v>
      </c>
      <c r="I90" s="16">
        <f>окт!I90+нояб!I90+декаб!I90</f>
        <v>0</v>
      </c>
      <c r="J90" s="16">
        <f>окт!J90+нояб!J90+декаб!J90</f>
        <v>0</v>
      </c>
      <c r="K90" s="16">
        <f>окт!K90+нояб!K90+декаб!K90</f>
        <v>0</v>
      </c>
      <c r="L90" s="16">
        <f>окт!L90+нояб!L90+декаб!L90</f>
        <v>0</v>
      </c>
      <c r="M90" s="16">
        <f>окт!M90+нояб!M90+декаб!M90</f>
        <v>0</v>
      </c>
      <c r="N90" s="16">
        <f>окт!N90+нояб!N90+декаб!N90</f>
        <v>0</v>
      </c>
      <c r="O90" s="16">
        <f>окт!O90+нояб!O90+декаб!O90</f>
        <v>0</v>
      </c>
      <c r="P90" s="16">
        <f>окт!P90+нояб!P90+декаб!P90</f>
        <v>0</v>
      </c>
      <c r="Q90" s="16">
        <f>окт!Q90+нояб!Q90+декаб!Q90</f>
        <v>0</v>
      </c>
      <c r="R90" s="16">
        <f>окт!R90+нояб!R90+декаб!R90</f>
        <v>0</v>
      </c>
      <c r="S90" s="16">
        <f>окт!S90+нояб!S90+декаб!S90</f>
        <v>0</v>
      </c>
      <c r="T90" s="16">
        <f>окт!T90+нояб!T90+декаб!T90</f>
        <v>0</v>
      </c>
      <c r="U90" s="16">
        <f>окт!U90+нояб!U90+декаб!U90</f>
        <v>0</v>
      </c>
      <c r="V90" s="16">
        <f>окт!V90+нояб!V90+декаб!V90</f>
        <v>0</v>
      </c>
      <c r="W90" s="16">
        <f>окт!W90+нояб!W90+декаб!W90</f>
        <v>0</v>
      </c>
      <c r="X90" s="16">
        <f>окт!X90+нояб!X90+декаб!X90</f>
        <v>0</v>
      </c>
      <c r="Y90" s="16">
        <f>окт!Y90+нояб!Y90+декаб!Y90</f>
        <v>0</v>
      </c>
      <c r="Z90" s="16">
        <f>окт!Z90+нояб!Z90+декаб!Z90</f>
        <v>0</v>
      </c>
      <c r="AA90" s="16">
        <f>окт!AA90+нояб!AA90+декаб!AA90</f>
        <v>0</v>
      </c>
      <c r="AB90" s="16">
        <f>окт!AB90+нояб!AB90+декаб!AB90</f>
        <v>0</v>
      </c>
      <c r="AC90" s="16">
        <f>окт!AC90+нояб!AC90+декаб!AC90</f>
        <v>0</v>
      </c>
      <c r="AD90" s="16">
        <f>окт!AD90+нояб!AD90+декаб!AD90</f>
        <v>0</v>
      </c>
      <c r="AE90" s="16">
        <f>окт!AE90+нояб!AE90+декаб!AE90</f>
        <v>0</v>
      </c>
      <c r="AF90" s="16">
        <f>окт!AF90+нояб!AF90+декаб!AF90</f>
        <v>0</v>
      </c>
      <c r="AG90" s="16">
        <f>окт!AG90+нояб!AG90+декаб!AG90</f>
        <v>0</v>
      </c>
      <c r="AH90" s="16">
        <f>окт!AH90+нояб!AH90+декаб!AH90</f>
        <v>0</v>
      </c>
      <c r="AI90" s="16">
        <f>окт!AI90+нояб!AI90+декаб!AI90</f>
        <v>0</v>
      </c>
      <c r="AJ90" s="16">
        <f>окт!AJ90+нояб!AJ90+декаб!AJ90</f>
        <v>0</v>
      </c>
      <c r="AK90" s="16">
        <f>окт!AK90+нояб!AK90+декаб!AK90</f>
        <v>0</v>
      </c>
      <c r="AL90" s="16">
        <f>окт!AL90+нояб!AL90+декаб!AL90</f>
        <v>0</v>
      </c>
      <c r="AM90" s="16">
        <f>окт!AM90+нояб!AM90+декаб!AM90</f>
        <v>0</v>
      </c>
      <c r="AN90" s="16">
        <f>окт!AN90+нояб!AN90+декаб!AN90</f>
        <v>0</v>
      </c>
      <c r="AO90" s="16">
        <f>окт!AO90+нояб!AO90+декаб!AO90</f>
        <v>0</v>
      </c>
      <c r="AP90" s="16">
        <f>окт!AP90+нояб!AP90+декаб!AP90</f>
        <v>0</v>
      </c>
      <c r="AQ90" s="16">
        <f>окт!AQ90+нояб!AQ90+декаб!AQ90</f>
        <v>0</v>
      </c>
      <c r="AR90" s="16">
        <f>окт!AR90+нояб!AR90+декаб!AR90</f>
        <v>0</v>
      </c>
      <c r="AS90" s="16">
        <f>окт!AS90+нояб!AS90+декаб!AS90</f>
        <v>0</v>
      </c>
      <c r="AT90" s="16">
        <f>окт!AT90+нояб!AT90+декаб!AT90</f>
        <v>0</v>
      </c>
      <c r="AU90" s="16">
        <f>окт!AU90+нояб!AU90+декаб!AU90</f>
        <v>0</v>
      </c>
      <c r="AV90" s="16">
        <f>окт!AV90+нояб!AV90+декаб!AV90</f>
        <v>0</v>
      </c>
      <c r="AW90" s="16">
        <f>окт!AW90+нояб!AW90+декаб!AW90</f>
        <v>0</v>
      </c>
      <c r="AX90" s="16">
        <f>окт!AX90+нояб!AX90+декаб!AX90</f>
        <v>0</v>
      </c>
      <c r="AY90" s="16">
        <f>окт!AY90+нояб!AY90+декаб!AY90</f>
        <v>0</v>
      </c>
      <c r="AZ90" s="16">
        <f>окт!AZ90+нояб!AZ90+декаб!AZ90</f>
        <v>0</v>
      </c>
      <c r="BA90" s="16">
        <f>окт!BA90+нояб!BA90+декаб!BA90</f>
        <v>0</v>
      </c>
      <c r="BB90" s="16">
        <f>окт!BB90+нояб!BB90+декаб!BB90</f>
        <v>0</v>
      </c>
      <c r="BC90" s="16">
        <f>окт!BC90+нояб!BC90+декаб!BC90</f>
        <v>0</v>
      </c>
      <c r="BD90" s="16">
        <f>окт!BD90+нояб!BD90+декаб!BD90</f>
        <v>0</v>
      </c>
      <c r="BE90" s="16">
        <f>окт!BE90+нояб!BE90+декаб!BE90</f>
        <v>0</v>
      </c>
      <c r="BF90" s="27">
        <f t="shared" si="4"/>
        <v>0</v>
      </c>
      <c r="BG90" s="31"/>
      <c r="BH90" s="17"/>
      <c r="BI90" s="16"/>
      <c r="BJ90" s="71" t="s">
        <v>74</v>
      </c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</row>
    <row r="91" spans="1:82" s="18" customFormat="1" ht="15.75" customHeight="1">
      <c r="A91" s="13">
        <v>8</v>
      </c>
      <c r="B91" s="30" t="s">
        <v>118</v>
      </c>
      <c r="C91" s="16">
        <f>окт!C91+нояб!C91+декаб!C91</f>
        <v>0</v>
      </c>
      <c r="D91" s="16">
        <f>окт!D91+нояб!D91+декаб!D91</f>
        <v>0</v>
      </c>
      <c r="E91" s="16">
        <f>окт!E91+нояб!E91+декаб!E91</f>
        <v>0</v>
      </c>
      <c r="F91" s="16">
        <f>окт!F91+нояб!F91+декаб!F91</f>
        <v>0</v>
      </c>
      <c r="G91" s="16">
        <f>окт!G91+нояб!G91+декаб!G91</f>
        <v>0</v>
      </c>
      <c r="H91" s="16">
        <f>окт!H91+нояб!H91+декаб!H91</f>
        <v>0</v>
      </c>
      <c r="I91" s="16">
        <f>окт!I91+нояб!I91+декаб!I91</f>
        <v>0</v>
      </c>
      <c r="J91" s="16">
        <f>окт!J91+нояб!J91+декаб!J91</f>
        <v>0</v>
      </c>
      <c r="K91" s="16">
        <f>окт!K91+нояб!K91+декаб!K91</f>
        <v>0</v>
      </c>
      <c r="L91" s="16">
        <f>окт!L91+нояб!L91+декаб!L91</f>
        <v>0</v>
      </c>
      <c r="M91" s="16">
        <f>окт!M91+нояб!M91+декаб!M91</f>
        <v>0</v>
      </c>
      <c r="N91" s="16">
        <f>окт!N91+нояб!N91+декаб!N91</f>
        <v>0</v>
      </c>
      <c r="O91" s="16">
        <f>окт!O91+нояб!O91+декаб!O91</f>
        <v>0</v>
      </c>
      <c r="P91" s="16">
        <f>окт!P91+нояб!P91+декаб!P91</f>
        <v>0</v>
      </c>
      <c r="Q91" s="16">
        <f>окт!Q91+нояб!Q91+декаб!Q91</f>
        <v>0</v>
      </c>
      <c r="R91" s="16">
        <f>окт!R91+нояб!R91+декаб!R91</f>
        <v>0</v>
      </c>
      <c r="S91" s="16">
        <f>окт!S91+нояб!S91+декаб!S91</f>
        <v>0</v>
      </c>
      <c r="T91" s="16">
        <f>окт!T91+нояб!T91+декаб!T91</f>
        <v>0</v>
      </c>
      <c r="U91" s="16">
        <f>окт!U91+нояб!U91+декаб!U91</f>
        <v>0</v>
      </c>
      <c r="V91" s="16">
        <f>окт!V91+нояб!V91+декаб!V91</f>
        <v>0</v>
      </c>
      <c r="W91" s="16">
        <f>окт!W91+нояб!W91+декаб!W91</f>
        <v>0</v>
      </c>
      <c r="X91" s="16">
        <f>окт!X91+нояб!X91+декаб!X91</f>
        <v>0</v>
      </c>
      <c r="Y91" s="16">
        <f>окт!Y91+нояб!Y91+декаб!Y91</f>
        <v>0</v>
      </c>
      <c r="Z91" s="16">
        <f>окт!Z91+нояб!Z91+декаб!Z91</f>
        <v>0</v>
      </c>
      <c r="AA91" s="16">
        <f>окт!AA91+нояб!AA91+декаб!AA91</f>
        <v>0</v>
      </c>
      <c r="AB91" s="16">
        <f>окт!AB91+нояб!AB91+декаб!AB91</f>
        <v>0</v>
      </c>
      <c r="AC91" s="16">
        <f>окт!AC91+нояб!AC91+декаб!AC91</f>
        <v>0</v>
      </c>
      <c r="AD91" s="16">
        <f>окт!AD91+нояб!AD91+декаб!AD91</f>
        <v>0</v>
      </c>
      <c r="AE91" s="16">
        <f>окт!AE91+нояб!AE91+декаб!AE91</f>
        <v>0</v>
      </c>
      <c r="AF91" s="16">
        <f>окт!AF91+нояб!AF91+декаб!AF91</f>
        <v>0</v>
      </c>
      <c r="AG91" s="16">
        <f>окт!AG91+нояб!AG91+декаб!AG91</f>
        <v>0</v>
      </c>
      <c r="AH91" s="16">
        <f>окт!AH91+нояб!AH91+декаб!AH91</f>
        <v>0</v>
      </c>
      <c r="AI91" s="16">
        <f>окт!AI91+нояб!AI91+декаб!AI91</f>
        <v>0</v>
      </c>
      <c r="AJ91" s="16">
        <f>окт!AJ91+нояб!AJ91+декаб!AJ91</f>
        <v>0</v>
      </c>
      <c r="AK91" s="16">
        <f>окт!AK91+нояб!AK91+декаб!AK91</f>
        <v>0</v>
      </c>
      <c r="AL91" s="16">
        <f>окт!AL91+нояб!AL91+декаб!AL91</f>
        <v>0</v>
      </c>
      <c r="AM91" s="16">
        <f>окт!AM91+нояб!AM91+декаб!AM91</f>
        <v>0</v>
      </c>
      <c r="AN91" s="16">
        <f>окт!AN91+нояб!AN91+декаб!AN91</f>
        <v>0</v>
      </c>
      <c r="AO91" s="16">
        <f>окт!AO91+нояб!AO91+декаб!AO91</f>
        <v>0</v>
      </c>
      <c r="AP91" s="16">
        <f>окт!AP91+нояб!AP91+декаб!AP91</f>
        <v>0</v>
      </c>
      <c r="AQ91" s="16">
        <f>окт!AQ91+нояб!AQ91+декаб!AQ91</f>
        <v>0</v>
      </c>
      <c r="AR91" s="16">
        <f>окт!AR91+нояб!AR91+декаб!AR91</f>
        <v>0</v>
      </c>
      <c r="AS91" s="16">
        <f>окт!AS91+нояб!AS91+декаб!AS91</f>
        <v>0</v>
      </c>
      <c r="AT91" s="16">
        <f>окт!AT91+нояб!AT91+декаб!AT91</f>
        <v>0</v>
      </c>
      <c r="AU91" s="16">
        <f>окт!AU91+нояб!AU91+декаб!AU91</f>
        <v>0</v>
      </c>
      <c r="AV91" s="16">
        <f>окт!AV91+нояб!AV91+декаб!AV91</f>
        <v>0</v>
      </c>
      <c r="AW91" s="16">
        <f>окт!AW91+нояб!AW91+декаб!AW91</f>
        <v>0</v>
      </c>
      <c r="AX91" s="16">
        <f>окт!AX91+нояб!AX91+декаб!AX91</f>
        <v>0</v>
      </c>
      <c r="AY91" s="16">
        <f>окт!AY91+нояб!AY91+декаб!AY91</f>
        <v>0</v>
      </c>
      <c r="AZ91" s="16">
        <f>окт!AZ91+нояб!AZ91+декаб!AZ91</f>
        <v>0</v>
      </c>
      <c r="BA91" s="16">
        <f>окт!BA91+нояб!BA91+декаб!BA91</f>
        <v>0</v>
      </c>
      <c r="BB91" s="16">
        <f>окт!BB91+нояб!BB91+декаб!BB91</f>
        <v>0</v>
      </c>
      <c r="BC91" s="16">
        <f>окт!BC91+нояб!BC91+декаб!BC91</f>
        <v>0</v>
      </c>
      <c r="BD91" s="16">
        <f>окт!BD91+нояб!BD91+декаб!BD91</f>
        <v>0</v>
      </c>
      <c r="BE91" s="16">
        <f>окт!BE91+нояб!BE91+декаб!BE91</f>
        <v>0</v>
      </c>
      <c r="BF91" s="27">
        <f t="shared" si="4"/>
        <v>0</v>
      </c>
      <c r="BG91" s="31"/>
      <c r="BH91" s="17"/>
      <c r="BI91" s="16"/>
      <c r="BJ91" s="71" t="s">
        <v>75</v>
      </c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</row>
    <row r="92" spans="1:82" ht="15.75" customHeight="1">
      <c r="A92" s="13">
        <v>9</v>
      </c>
      <c r="B92" s="30" t="s">
        <v>119</v>
      </c>
      <c r="C92" s="16">
        <f>окт!C92+нояб!C92+декаб!C92</f>
        <v>0</v>
      </c>
      <c r="D92" s="16">
        <f>окт!D92+нояб!D92+декаб!D92</f>
        <v>0</v>
      </c>
      <c r="E92" s="16">
        <f>окт!E92+нояб!E92+декаб!E92</f>
        <v>0</v>
      </c>
      <c r="F92" s="16">
        <f>окт!F92+нояб!F92+декаб!F92</f>
        <v>0</v>
      </c>
      <c r="G92" s="16">
        <f>окт!G92+нояб!G92+декаб!G92</f>
        <v>0</v>
      </c>
      <c r="H92" s="16">
        <f>окт!H92+нояб!H92+декаб!H92</f>
        <v>0</v>
      </c>
      <c r="I92" s="16">
        <f>окт!I92+нояб!I92+декаб!I92</f>
        <v>0</v>
      </c>
      <c r="J92" s="16">
        <f>окт!J92+нояб!J92+декаб!J92</f>
        <v>0</v>
      </c>
      <c r="K92" s="16">
        <f>окт!K92+нояб!K92+декаб!K92</f>
        <v>0</v>
      </c>
      <c r="L92" s="16">
        <f>окт!L92+нояб!L92+декаб!L92</f>
        <v>0</v>
      </c>
      <c r="M92" s="16">
        <f>окт!M92+нояб!M92+декаб!M92</f>
        <v>0</v>
      </c>
      <c r="N92" s="16">
        <f>окт!N92+нояб!N92+декаб!N92</f>
        <v>0</v>
      </c>
      <c r="O92" s="16">
        <f>окт!O92+нояб!O92+декаб!O92</f>
        <v>0</v>
      </c>
      <c r="P92" s="16">
        <f>окт!P92+нояб!P92+декаб!P92</f>
        <v>0</v>
      </c>
      <c r="Q92" s="16">
        <f>окт!Q92+нояб!Q92+декаб!Q92</f>
        <v>0</v>
      </c>
      <c r="R92" s="16">
        <f>окт!R92+нояб!R92+декаб!R92</f>
        <v>0</v>
      </c>
      <c r="S92" s="16">
        <f>окт!S92+нояб!S92+декаб!S92</f>
        <v>0</v>
      </c>
      <c r="T92" s="16">
        <f>окт!T92+нояб!T92+декаб!T92</f>
        <v>0</v>
      </c>
      <c r="U92" s="16">
        <f>окт!U92+нояб!U92+декаб!U92</f>
        <v>0</v>
      </c>
      <c r="V92" s="16">
        <f>окт!V92+нояб!V92+декаб!V92</f>
        <v>0</v>
      </c>
      <c r="W92" s="16">
        <f>окт!W92+нояб!W92+декаб!W92</f>
        <v>0</v>
      </c>
      <c r="X92" s="16">
        <f>окт!X92+нояб!X92+декаб!X92</f>
        <v>0</v>
      </c>
      <c r="Y92" s="16">
        <f>окт!Y92+нояб!Y92+декаб!Y92</f>
        <v>0</v>
      </c>
      <c r="Z92" s="16">
        <f>окт!Z92+нояб!Z92+декаб!Z92</f>
        <v>0</v>
      </c>
      <c r="AA92" s="16">
        <f>окт!AA92+нояб!AA92+декаб!AA92</f>
        <v>0</v>
      </c>
      <c r="AB92" s="16">
        <f>окт!AB92+нояб!AB92+декаб!AB92</f>
        <v>0</v>
      </c>
      <c r="AC92" s="16">
        <f>окт!AC92+нояб!AC92+декаб!AC92</f>
        <v>0</v>
      </c>
      <c r="AD92" s="16">
        <f>окт!AD92+нояб!AD92+декаб!AD92</f>
        <v>0</v>
      </c>
      <c r="AE92" s="16">
        <f>окт!AE92+нояб!AE92+декаб!AE92</f>
        <v>0</v>
      </c>
      <c r="AF92" s="16">
        <f>окт!AF92+нояб!AF92+декаб!AF92</f>
        <v>0</v>
      </c>
      <c r="AG92" s="16">
        <f>окт!AG92+нояб!AG92+декаб!AG92</f>
        <v>0</v>
      </c>
      <c r="AH92" s="16">
        <f>окт!AH92+нояб!AH92+декаб!AH92</f>
        <v>0</v>
      </c>
      <c r="AI92" s="16">
        <f>окт!AI92+нояб!AI92+декаб!AI92</f>
        <v>0</v>
      </c>
      <c r="AJ92" s="16">
        <f>окт!AJ92+нояб!AJ92+декаб!AJ92</f>
        <v>0</v>
      </c>
      <c r="AK92" s="16">
        <f>окт!AK92+нояб!AK92+декаб!AK92</f>
        <v>0</v>
      </c>
      <c r="AL92" s="16">
        <f>окт!AL92+нояб!AL92+декаб!AL92</f>
        <v>0</v>
      </c>
      <c r="AM92" s="16">
        <f>окт!AM92+нояб!AM92+декаб!AM92</f>
        <v>0</v>
      </c>
      <c r="AN92" s="16">
        <f>окт!AN92+нояб!AN92+декаб!AN92</f>
        <v>0</v>
      </c>
      <c r="AO92" s="16">
        <f>окт!AO92+нояб!AO92+декаб!AO92</f>
        <v>0</v>
      </c>
      <c r="AP92" s="16">
        <f>окт!AP92+нояб!AP92+декаб!AP92</f>
        <v>0</v>
      </c>
      <c r="AQ92" s="16">
        <f>окт!AQ92+нояб!AQ92+декаб!AQ92</f>
        <v>0</v>
      </c>
      <c r="AR92" s="16">
        <f>окт!AR92+нояб!AR92+декаб!AR92</f>
        <v>0</v>
      </c>
      <c r="AS92" s="16">
        <f>окт!AS92+нояб!AS92+декаб!AS92</f>
        <v>0</v>
      </c>
      <c r="AT92" s="16">
        <f>окт!AT92+нояб!AT92+декаб!AT92</f>
        <v>0</v>
      </c>
      <c r="AU92" s="16">
        <f>окт!AU92+нояб!AU92+декаб!AU92</f>
        <v>0</v>
      </c>
      <c r="AV92" s="16">
        <f>окт!AV92+нояб!AV92+декаб!AV92</f>
        <v>0</v>
      </c>
      <c r="AW92" s="16">
        <f>окт!AW92+нояб!AW92+декаб!AW92</f>
        <v>0</v>
      </c>
      <c r="AX92" s="16">
        <f>окт!AX92+нояб!AX92+декаб!AX92</f>
        <v>0</v>
      </c>
      <c r="AY92" s="16">
        <f>окт!AY92+нояб!AY92+декаб!AY92</f>
        <v>0</v>
      </c>
      <c r="AZ92" s="16">
        <f>окт!AZ92+нояб!AZ92+декаб!AZ92</f>
        <v>0</v>
      </c>
      <c r="BA92" s="16">
        <f>окт!BA92+нояб!BA92+декаб!BA92</f>
        <v>0</v>
      </c>
      <c r="BB92" s="16">
        <f>окт!BB92+нояб!BB92+декаб!BB92</f>
        <v>0</v>
      </c>
      <c r="BC92" s="16">
        <f>окт!BC92+нояб!BC92+декаб!BC92</f>
        <v>0</v>
      </c>
      <c r="BD92" s="16">
        <f>окт!BD92+нояб!BD92+декаб!BD92</f>
        <v>0</v>
      </c>
      <c r="BE92" s="16">
        <f>окт!BE92+нояб!BE92+декаб!BE92</f>
        <v>0</v>
      </c>
      <c r="BF92" s="27">
        <f t="shared" si="4"/>
        <v>0</v>
      </c>
      <c r="BG92" s="28"/>
      <c r="BH92" s="17"/>
      <c r="BI92" s="16"/>
      <c r="BJ92" s="71" t="s">
        <v>89</v>
      </c>
    </row>
    <row r="93" spans="1:82" s="18" customFormat="1" ht="15.75" customHeight="1">
      <c r="A93" s="13">
        <v>10</v>
      </c>
      <c r="B93" s="30" t="s">
        <v>120</v>
      </c>
      <c r="C93" s="16">
        <f>окт!C93+нояб!C93+декаб!C93</f>
        <v>0</v>
      </c>
      <c r="D93" s="16">
        <f>окт!D93+нояб!D93+декаб!D93</f>
        <v>0</v>
      </c>
      <c r="E93" s="16">
        <f>окт!E93+нояб!E93+декаб!E93</f>
        <v>0</v>
      </c>
      <c r="F93" s="16">
        <f>окт!F93+нояб!F93+декаб!F93</f>
        <v>0</v>
      </c>
      <c r="G93" s="16">
        <f>окт!G93+нояб!G93+декаб!G93</f>
        <v>0</v>
      </c>
      <c r="H93" s="16">
        <f>окт!H93+нояб!H93+декаб!H93</f>
        <v>0</v>
      </c>
      <c r="I93" s="16">
        <f>окт!I93+нояб!I93+декаб!I93</f>
        <v>0</v>
      </c>
      <c r="J93" s="16">
        <f>окт!J93+нояб!J93+декаб!J93</f>
        <v>0</v>
      </c>
      <c r="K93" s="16">
        <f>окт!K93+нояб!K93+декаб!K93</f>
        <v>0</v>
      </c>
      <c r="L93" s="16">
        <f>окт!L93+нояб!L93+декаб!L93</f>
        <v>0</v>
      </c>
      <c r="M93" s="16">
        <f>окт!M93+нояб!M93+декаб!M93</f>
        <v>0</v>
      </c>
      <c r="N93" s="16">
        <f>окт!N93+нояб!N93+декаб!N93</f>
        <v>0</v>
      </c>
      <c r="O93" s="16">
        <f>окт!O93+нояб!O93+декаб!O93</f>
        <v>0</v>
      </c>
      <c r="P93" s="16">
        <f>окт!P93+нояб!P93+декаб!P93</f>
        <v>0</v>
      </c>
      <c r="Q93" s="16">
        <f>окт!Q93+нояб!Q93+декаб!Q93</f>
        <v>0</v>
      </c>
      <c r="R93" s="16">
        <f>окт!R93+нояб!R93+декаб!R93</f>
        <v>0</v>
      </c>
      <c r="S93" s="16">
        <f>окт!S93+нояб!S93+декаб!S93</f>
        <v>0</v>
      </c>
      <c r="T93" s="16">
        <f>окт!T93+нояб!T93+декаб!T93</f>
        <v>0</v>
      </c>
      <c r="U93" s="16">
        <f>окт!U93+нояб!U93+декаб!U93</f>
        <v>0</v>
      </c>
      <c r="V93" s="16">
        <f>окт!V93+нояб!V93+декаб!V93</f>
        <v>0</v>
      </c>
      <c r="W93" s="16">
        <f>окт!W93+нояб!W93+декаб!W93</f>
        <v>0</v>
      </c>
      <c r="X93" s="16">
        <f>окт!X93+нояб!X93+декаб!X93</f>
        <v>0</v>
      </c>
      <c r="Y93" s="16">
        <f>окт!Y93+нояб!Y93+декаб!Y93</f>
        <v>0</v>
      </c>
      <c r="Z93" s="16">
        <f>окт!Z93+нояб!Z93+декаб!Z93</f>
        <v>0</v>
      </c>
      <c r="AA93" s="16">
        <f>окт!AA93+нояб!AA93+декаб!AA93</f>
        <v>0</v>
      </c>
      <c r="AB93" s="16">
        <f>окт!AB93+нояб!AB93+декаб!AB93</f>
        <v>0</v>
      </c>
      <c r="AC93" s="16">
        <f>окт!AC93+нояб!AC93+декаб!AC93</f>
        <v>0</v>
      </c>
      <c r="AD93" s="16">
        <f>окт!AD93+нояб!AD93+декаб!AD93</f>
        <v>0</v>
      </c>
      <c r="AE93" s="16">
        <f>окт!AE93+нояб!AE93+декаб!AE93</f>
        <v>0</v>
      </c>
      <c r="AF93" s="16">
        <f>окт!AF93+нояб!AF93+декаб!AF93</f>
        <v>0</v>
      </c>
      <c r="AG93" s="16">
        <f>окт!AG93+нояб!AG93+декаб!AG93</f>
        <v>0</v>
      </c>
      <c r="AH93" s="16">
        <f>окт!AH93+нояб!AH93+декаб!AH93</f>
        <v>0</v>
      </c>
      <c r="AI93" s="16">
        <f>окт!AI93+нояб!AI93+декаб!AI93</f>
        <v>0</v>
      </c>
      <c r="AJ93" s="16">
        <f>окт!AJ93+нояб!AJ93+декаб!AJ93</f>
        <v>0</v>
      </c>
      <c r="AK93" s="16">
        <f>окт!AK93+нояб!AK93+декаб!AK93</f>
        <v>0</v>
      </c>
      <c r="AL93" s="16">
        <f>окт!AL93+нояб!AL93+декаб!AL93</f>
        <v>0</v>
      </c>
      <c r="AM93" s="16">
        <f>окт!AM93+нояб!AM93+декаб!AM93</f>
        <v>0</v>
      </c>
      <c r="AN93" s="16">
        <f>окт!AN93+нояб!AN93+декаб!AN93</f>
        <v>0</v>
      </c>
      <c r="AO93" s="16">
        <f>окт!AO93+нояб!AO93+декаб!AO93</f>
        <v>0</v>
      </c>
      <c r="AP93" s="16">
        <f>окт!AP93+нояб!AP93+декаб!AP93</f>
        <v>0</v>
      </c>
      <c r="AQ93" s="16">
        <f>окт!AQ93+нояб!AQ93+декаб!AQ93</f>
        <v>0</v>
      </c>
      <c r="AR93" s="16">
        <f>окт!AR93+нояб!AR93+декаб!AR93</f>
        <v>0</v>
      </c>
      <c r="AS93" s="16">
        <f>окт!AS93+нояб!AS93+декаб!AS93</f>
        <v>0</v>
      </c>
      <c r="AT93" s="16">
        <f>окт!AT93+нояб!AT93+декаб!AT93</f>
        <v>0</v>
      </c>
      <c r="AU93" s="16">
        <f>окт!AU93+нояб!AU93+декаб!AU93</f>
        <v>0</v>
      </c>
      <c r="AV93" s="16">
        <f>окт!AV93+нояб!AV93+декаб!AV93</f>
        <v>0</v>
      </c>
      <c r="AW93" s="16">
        <f>окт!AW93+нояб!AW93+декаб!AW93</f>
        <v>0</v>
      </c>
      <c r="AX93" s="16">
        <f>окт!AX93+нояб!AX93+декаб!AX93</f>
        <v>0</v>
      </c>
      <c r="AY93" s="16">
        <f>окт!AY93+нояб!AY93+декаб!AY93</f>
        <v>0</v>
      </c>
      <c r="AZ93" s="16">
        <f>окт!AZ93+нояб!AZ93+декаб!AZ93</f>
        <v>0</v>
      </c>
      <c r="BA93" s="16">
        <f>окт!BA93+нояб!BA93+декаб!BA93</f>
        <v>0</v>
      </c>
      <c r="BB93" s="16">
        <f>окт!BB93+нояб!BB93+декаб!BB93</f>
        <v>0</v>
      </c>
      <c r="BC93" s="16">
        <f>окт!BC93+нояб!BC93+декаб!BC93</f>
        <v>0</v>
      </c>
      <c r="BD93" s="16">
        <f>окт!BD93+нояб!BD93+декаб!BD93</f>
        <v>0</v>
      </c>
      <c r="BE93" s="16">
        <f>окт!BE93+нояб!BE93+декаб!BE93</f>
        <v>0</v>
      </c>
      <c r="BF93" s="27">
        <f t="shared" si="4"/>
        <v>0</v>
      </c>
      <c r="BG93" s="31"/>
      <c r="BH93" s="17"/>
      <c r="BI93" s="16"/>
      <c r="BJ93" s="71" t="s">
        <v>90</v>
      </c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</row>
    <row r="94" spans="1:82" s="18" customFormat="1" ht="15.75" customHeight="1">
      <c r="A94" s="13">
        <v>11</v>
      </c>
      <c r="B94" s="30" t="s">
        <v>121</v>
      </c>
      <c r="C94" s="16">
        <f>окт!C94+нояб!C94+декаб!C94</f>
        <v>0</v>
      </c>
      <c r="D94" s="16">
        <f>окт!D94+нояб!D94+декаб!D94</f>
        <v>0</v>
      </c>
      <c r="E94" s="16">
        <f>окт!E94+нояб!E94+декаб!E94</f>
        <v>0</v>
      </c>
      <c r="F94" s="16">
        <f>окт!F94+нояб!F94+декаб!F94</f>
        <v>0</v>
      </c>
      <c r="G94" s="16">
        <f>окт!G94+нояб!G94+декаб!G94</f>
        <v>0</v>
      </c>
      <c r="H94" s="16">
        <f>окт!H94+нояб!H94+декаб!H94</f>
        <v>0</v>
      </c>
      <c r="I94" s="16">
        <f>окт!I94+нояб!I94+декаб!I94</f>
        <v>0</v>
      </c>
      <c r="J94" s="16">
        <f>окт!J94+нояб!J94+декаб!J94</f>
        <v>0</v>
      </c>
      <c r="K94" s="16">
        <f>окт!K94+нояб!K94+декаб!K94</f>
        <v>0</v>
      </c>
      <c r="L94" s="16">
        <f>окт!L94+нояб!L94+декаб!L94</f>
        <v>0</v>
      </c>
      <c r="M94" s="16">
        <f>окт!M94+нояб!M94+декаб!M94</f>
        <v>0</v>
      </c>
      <c r="N94" s="16">
        <f>окт!N94+нояб!N94+декаб!N94</f>
        <v>0</v>
      </c>
      <c r="O94" s="16">
        <f>окт!O94+нояб!O94+декаб!O94</f>
        <v>0</v>
      </c>
      <c r="P94" s="16">
        <f>окт!P94+нояб!P94+декаб!P94</f>
        <v>0</v>
      </c>
      <c r="Q94" s="16">
        <f>окт!Q94+нояб!Q94+декаб!Q94</f>
        <v>0</v>
      </c>
      <c r="R94" s="16">
        <f>окт!R94+нояб!R94+декаб!R94</f>
        <v>0</v>
      </c>
      <c r="S94" s="16">
        <f>окт!S94+нояб!S94+декаб!S94</f>
        <v>0</v>
      </c>
      <c r="T94" s="16">
        <f>окт!T94+нояб!T94+декаб!T94</f>
        <v>0</v>
      </c>
      <c r="U94" s="16">
        <f>окт!U94+нояб!U94+декаб!U94</f>
        <v>0</v>
      </c>
      <c r="V94" s="16">
        <f>окт!V94+нояб!V94+декаб!V94</f>
        <v>0</v>
      </c>
      <c r="W94" s="16">
        <f>окт!W94+нояб!W94+декаб!W94</f>
        <v>0</v>
      </c>
      <c r="X94" s="16">
        <f>окт!X94+нояб!X94+декаб!X94</f>
        <v>0</v>
      </c>
      <c r="Y94" s="16">
        <f>окт!Y94+нояб!Y94+декаб!Y94</f>
        <v>0</v>
      </c>
      <c r="Z94" s="16">
        <f>окт!Z94+нояб!Z94+декаб!Z94</f>
        <v>0</v>
      </c>
      <c r="AA94" s="16">
        <f>окт!AA94+нояб!AA94+декаб!AA94</f>
        <v>0</v>
      </c>
      <c r="AB94" s="16">
        <f>окт!AB94+нояб!AB94+декаб!AB94</f>
        <v>0</v>
      </c>
      <c r="AC94" s="16">
        <f>окт!AC94+нояб!AC94+декаб!AC94</f>
        <v>0</v>
      </c>
      <c r="AD94" s="16">
        <f>окт!AD94+нояб!AD94+декаб!AD94</f>
        <v>0</v>
      </c>
      <c r="AE94" s="16">
        <f>окт!AE94+нояб!AE94+декаб!AE94</f>
        <v>0</v>
      </c>
      <c r="AF94" s="16">
        <f>окт!AF94+нояб!AF94+декаб!AF94</f>
        <v>0</v>
      </c>
      <c r="AG94" s="16">
        <f>окт!AG94+нояб!AG94+декаб!AG94</f>
        <v>0</v>
      </c>
      <c r="AH94" s="16">
        <f>окт!AH94+нояб!AH94+декаб!AH94</f>
        <v>0</v>
      </c>
      <c r="AI94" s="16">
        <f>окт!AI94+нояб!AI94+декаб!AI94</f>
        <v>0</v>
      </c>
      <c r="AJ94" s="16">
        <f>окт!AJ94+нояб!AJ94+декаб!AJ94</f>
        <v>0</v>
      </c>
      <c r="AK94" s="16">
        <f>окт!AK94+нояб!AK94+декаб!AK94</f>
        <v>0</v>
      </c>
      <c r="AL94" s="16">
        <f>окт!AL94+нояб!AL94+декаб!AL94</f>
        <v>0</v>
      </c>
      <c r="AM94" s="16">
        <f>окт!AM94+нояб!AM94+декаб!AM94</f>
        <v>0</v>
      </c>
      <c r="AN94" s="16">
        <f>окт!AN94+нояб!AN94+декаб!AN94</f>
        <v>0</v>
      </c>
      <c r="AO94" s="16">
        <f>окт!AO94+нояб!AO94+декаб!AO94</f>
        <v>0</v>
      </c>
      <c r="AP94" s="16">
        <f>окт!AP94+нояб!AP94+декаб!AP94</f>
        <v>0</v>
      </c>
      <c r="AQ94" s="16">
        <f>окт!AQ94+нояб!AQ94+декаб!AQ94</f>
        <v>0</v>
      </c>
      <c r="AR94" s="16">
        <f>окт!AR94+нояб!AR94+декаб!AR94</f>
        <v>0</v>
      </c>
      <c r="AS94" s="16">
        <f>окт!AS94+нояб!AS94+декаб!AS94</f>
        <v>0</v>
      </c>
      <c r="AT94" s="16">
        <f>окт!AT94+нояб!AT94+декаб!AT94</f>
        <v>0</v>
      </c>
      <c r="AU94" s="16">
        <f>окт!AU94+нояб!AU94+декаб!AU94</f>
        <v>0</v>
      </c>
      <c r="AV94" s="16">
        <f>окт!AV94+нояб!AV94+декаб!AV94</f>
        <v>0</v>
      </c>
      <c r="AW94" s="16">
        <f>окт!AW94+нояб!AW94+декаб!AW94</f>
        <v>0</v>
      </c>
      <c r="AX94" s="16">
        <f>окт!AX94+нояб!AX94+декаб!AX94</f>
        <v>0</v>
      </c>
      <c r="AY94" s="16">
        <f>окт!AY94+нояб!AY94+декаб!AY94</f>
        <v>0</v>
      </c>
      <c r="AZ94" s="16">
        <f>окт!AZ94+нояб!AZ94+декаб!AZ94</f>
        <v>0</v>
      </c>
      <c r="BA94" s="16">
        <f>окт!BA94+нояб!BA94+декаб!BA94</f>
        <v>0</v>
      </c>
      <c r="BB94" s="16">
        <f>окт!BB94+нояб!BB94+декаб!BB94</f>
        <v>0</v>
      </c>
      <c r="BC94" s="16">
        <f>окт!BC94+нояб!BC94+декаб!BC94</f>
        <v>0</v>
      </c>
      <c r="BD94" s="16">
        <f>окт!BD94+нояб!BD94+декаб!BD94</f>
        <v>0</v>
      </c>
      <c r="BE94" s="16">
        <f>окт!BE94+нояб!BE94+декаб!BE94</f>
        <v>0</v>
      </c>
      <c r="BF94" s="27">
        <f t="shared" si="4"/>
        <v>0</v>
      </c>
      <c r="BG94" s="31"/>
      <c r="BH94" s="17"/>
      <c r="BI94" s="16"/>
      <c r="BJ94" s="71" t="s">
        <v>91</v>
      </c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</row>
    <row r="95" spans="1:82" s="18" customFormat="1" ht="15.75" customHeight="1">
      <c r="A95" s="13">
        <v>12</v>
      </c>
      <c r="B95" s="30" t="s">
        <v>122</v>
      </c>
      <c r="C95" s="16">
        <f>окт!C95+нояб!C95+декаб!C95</f>
        <v>0</v>
      </c>
      <c r="D95" s="16">
        <f>окт!D95+нояб!D95+декаб!D95</f>
        <v>0</v>
      </c>
      <c r="E95" s="16">
        <f>окт!E95+нояб!E95+декаб!E95</f>
        <v>0</v>
      </c>
      <c r="F95" s="16">
        <f>окт!F95+нояб!F95+декаб!F95</f>
        <v>0</v>
      </c>
      <c r="G95" s="16">
        <f>окт!G95+нояб!G95+декаб!G95</f>
        <v>0</v>
      </c>
      <c r="H95" s="16">
        <f>окт!H95+нояб!H95+декаб!H95</f>
        <v>0</v>
      </c>
      <c r="I95" s="16">
        <f>окт!I95+нояб!I95+декаб!I95</f>
        <v>0</v>
      </c>
      <c r="J95" s="16">
        <f>окт!J95+нояб!J95+декаб!J95</f>
        <v>0</v>
      </c>
      <c r="K95" s="16">
        <f>окт!K95+нояб!K95+декаб!K95</f>
        <v>0</v>
      </c>
      <c r="L95" s="16">
        <f>окт!L95+нояб!L95+декаб!L95</f>
        <v>0</v>
      </c>
      <c r="M95" s="16">
        <f>окт!M95+нояб!M95+декаб!M95</f>
        <v>0</v>
      </c>
      <c r="N95" s="16">
        <f>окт!N95+нояб!N95+декаб!N95</f>
        <v>0</v>
      </c>
      <c r="O95" s="16">
        <f>окт!O95+нояб!O95+декаб!O95</f>
        <v>0</v>
      </c>
      <c r="P95" s="16">
        <f>окт!P95+нояб!P95+декаб!P95</f>
        <v>0</v>
      </c>
      <c r="Q95" s="16">
        <f>окт!Q95+нояб!Q95+декаб!Q95</f>
        <v>0</v>
      </c>
      <c r="R95" s="16">
        <f>окт!R95+нояб!R95+декаб!R95</f>
        <v>0</v>
      </c>
      <c r="S95" s="16">
        <f>окт!S95+нояб!S95+декаб!S95</f>
        <v>0</v>
      </c>
      <c r="T95" s="16">
        <f>окт!T95+нояб!T95+декаб!T95</f>
        <v>0</v>
      </c>
      <c r="U95" s="16">
        <f>окт!U95+нояб!U95+декаб!U95</f>
        <v>0</v>
      </c>
      <c r="V95" s="16">
        <f>окт!V95+нояб!V95+декаб!V95</f>
        <v>0</v>
      </c>
      <c r="W95" s="16">
        <f>окт!W95+нояб!W95+декаб!W95</f>
        <v>0</v>
      </c>
      <c r="X95" s="16">
        <f>окт!X95+нояб!X95+декаб!X95</f>
        <v>0</v>
      </c>
      <c r="Y95" s="16">
        <f>окт!Y95+нояб!Y95+декаб!Y95</f>
        <v>0</v>
      </c>
      <c r="Z95" s="16">
        <f>окт!Z95+нояб!Z95+декаб!Z95</f>
        <v>0</v>
      </c>
      <c r="AA95" s="16">
        <f>окт!AA95+нояб!AA95+декаб!AA95</f>
        <v>0</v>
      </c>
      <c r="AB95" s="16">
        <f>окт!AB95+нояб!AB95+декаб!AB95</f>
        <v>0</v>
      </c>
      <c r="AC95" s="16">
        <f>окт!AC95+нояб!AC95+декаб!AC95</f>
        <v>0</v>
      </c>
      <c r="AD95" s="16">
        <f>окт!AD95+нояб!AD95+декаб!AD95</f>
        <v>0</v>
      </c>
      <c r="AE95" s="16">
        <f>окт!AE95+нояб!AE95+декаб!AE95</f>
        <v>0</v>
      </c>
      <c r="AF95" s="16">
        <f>окт!AF95+нояб!AF95+декаб!AF95</f>
        <v>0</v>
      </c>
      <c r="AG95" s="16">
        <f>окт!AG95+нояб!AG95+декаб!AG95</f>
        <v>0</v>
      </c>
      <c r="AH95" s="16">
        <f>окт!AH95+нояб!AH95+декаб!AH95</f>
        <v>0</v>
      </c>
      <c r="AI95" s="16">
        <f>окт!AI95+нояб!AI95+декаб!AI95</f>
        <v>0</v>
      </c>
      <c r="AJ95" s="16">
        <f>окт!AJ95+нояб!AJ95+декаб!AJ95</f>
        <v>0</v>
      </c>
      <c r="AK95" s="16">
        <f>окт!AK95+нояб!AK95+декаб!AK95</f>
        <v>0</v>
      </c>
      <c r="AL95" s="16">
        <f>окт!AL95+нояб!AL95+декаб!AL95</f>
        <v>0</v>
      </c>
      <c r="AM95" s="16">
        <f>окт!AM95+нояб!AM95+декаб!AM95</f>
        <v>0</v>
      </c>
      <c r="AN95" s="16">
        <f>окт!AN95+нояб!AN95+декаб!AN95</f>
        <v>0</v>
      </c>
      <c r="AO95" s="16">
        <f>окт!AO95+нояб!AO95+декаб!AO95</f>
        <v>0</v>
      </c>
      <c r="AP95" s="16">
        <f>окт!AP95+нояб!AP95+декаб!AP95</f>
        <v>0</v>
      </c>
      <c r="AQ95" s="16">
        <f>окт!AQ95+нояб!AQ95+декаб!AQ95</f>
        <v>0</v>
      </c>
      <c r="AR95" s="16">
        <f>окт!AR95+нояб!AR95+декаб!AR95</f>
        <v>0</v>
      </c>
      <c r="AS95" s="16">
        <f>окт!AS95+нояб!AS95+декаб!AS95</f>
        <v>0</v>
      </c>
      <c r="AT95" s="16">
        <f>окт!AT95+нояб!AT95+декаб!AT95</f>
        <v>0</v>
      </c>
      <c r="AU95" s="16">
        <f>окт!AU95+нояб!AU95+декаб!AU95</f>
        <v>0</v>
      </c>
      <c r="AV95" s="16">
        <f>окт!AV95+нояб!AV95+декаб!AV95</f>
        <v>0</v>
      </c>
      <c r="AW95" s="16">
        <f>окт!AW95+нояб!AW95+декаб!AW95</f>
        <v>0</v>
      </c>
      <c r="AX95" s="16">
        <f>окт!AX95+нояб!AX95+декаб!AX95</f>
        <v>0</v>
      </c>
      <c r="AY95" s="16">
        <f>окт!AY95+нояб!AY95+декаб!AY95</f>
        <v>0</v>
      </c>
      <c r="AZ95" s="16">
        <f>окт!AZ95+нояб!AZ95+декаб!AZ95</f>
        <v>0</v>
      </c>
      <c r="BA95" s="16">
        <f>окт!BA95+нояб!BA95+декаб!BA95</f>
        <v>0</v>
      </c>
      <c r="BB95" s="16">
        <f>окт!BB95+нояб!BB95+декаб!BB95</f>
        <v>0</v>
      </c>
      <c r="BC95" s="16">
        <f>окт!BC95+нояб!BC95+декаб!BC95</f>
        <v>0</v>
      </c>
      <c r="BD95" s="16">
        <f>окт!BD95+нояб!BD95+декаб!BD95</f>
        <v>0</v>
      </c>
      <c r="BE95" s="16">
        <f>окт!BE95+нояб!BE95+декаб!BE95</f>
        <v>0</v>
      </c>
      <c r="BF95" s="27">
        <f t="shared" si="4"/>
        <v>0</v>
      </c>
      <c r="BG95" s="31"/>
      <c r="BH95" s="17"/>
      <c r="BI95" s="16"/>
      <c r="BJ95" s="71" t="s">
        <v>92</v>
      </c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</row>
    <row r="96" spans="1:82" s="18" customFormat="1" ht="15.75" customHeight="1">
      <c r="A96" s="13">
        <v>13</v>
      </c>
      <c r="B96" s="30" t="s">
        <v>123</v>
      </c>
      <c r="C96" s="16">
        <f>окт!C96+нояб!C96+декаб!C96</f>
        <v>0</v>
      </c>
      <c r="D96" s="16">
        <f>окт!D96+нояб!D96+декаб!D96</f>
        <v>0</v>
      </c>
      <c r="E96" s="16">
        <f>окт!E96+нояб!E96+декаб!E96</f>
        <v>0</v>
      </c>
      <c r="F96" s="16">
        <f>окт!F96+нояб!F96+декаб!F96</f>
        <v>0</v>
      </c>
      <c r="G96" s="16">
        <f>окт!G96+нояб!G96+декаб!G96</f>
        <v>0</v>
      </c>
      <c r="H96" s="16">
        <f>окт!H96+нояб!H96+декаб!H96</f>
        <v>0</v>
      </c>
      <c r="I96" s="16">
        <f>окт!I96+нояб!I96+декаб!I96</f>
        <v>0</v>
      </c>
      <c r="J96" s="16">
        <f>окт!J96+нояб!J96+декаб!J96</f>
        <v>0</v>
      </c>
      <c r="K96" s="16">
        <f>окт!K96+нояб!K96+декаб!K96</f>
        <v>0</v>
      </c>
      <c r="L96" s="16">
        <f>окт!L96+нояб!L96+декаб!L96</f>
        <v>0</v>
      </c>
      <c r="M96" s="16">
        <f>окт!M96+нояб!M96+декаб!M96</f>
        <v>0</v>
      </c>
      <c r="N96" s="16">
        <f>окт!N96+нояб!N96+декаб!N96</f>
        <v>0</v>
      </c>
      <c r="O96" s="16">
        <f>окт!O96+нояб!O96+декаб!O96</f>
        <v>0</v>
      </c>
      <c r="P96" s="16">
        <f>окт!P96+нояб!P96+декаб!P96</f>
        <v>0</v>
      </c>
      <c r="Q96" s="16">
        <f>окт!Q96+нояб!Q96+декаб!Q96</f>
        <v>0</v>
      </c>
      <c r="R96" s="16">
        <f>окт!R96+нояб!R96+декаб!R96</f>
        <v>0</v>
      </c>
      <c r="S96" s="16">
        <f>окт!S96+нояб!S96+декаб!S96</f>
        <v>0</v>
      </c>
      <c r="T96" s="16">
        <f>окт!T96+нояб!T96+декаб!T96</f>
        <v>0</v>
      </c>
      <c r="U96" s="16">
        <f>окт!U96+нояб!U96+декаб!U96</f>
        <v>0</v>
      </c>
      <c r="V96" s="16">
        <f>окт!V96+нояб!V96+декаб!V96</f>
        <v>0</v>
      </c>
      <c r="W96" s="16">
        <f>окт!W96+нояб!W96+декаб!W96</f>
        <v>0</v>
      </c>
      <c r="X96" s="16">
        <f>окт!X96+нояб!X96+декаб!X96</f>
        <v>0</v>
      </c>
      <c r="Y96" s="16">
        <f>окт!Y96+нояб!Y96+декаб!Y96</f>
        <v>0</v>
      </c>
      <c r="Z96" s="16">
        <f>окт!Z96+нояб!Z96+декаб!Z96</f>
        <v>0</v>
      </c>
      <c r="AA96" s="16">
        <f>окт!AA96+нояб!AA96+декаб!AA96</f>
        <v>0</v>
      </c>
      <c r="AB96" s="16">
        <f>окт!AB96+нояб!AB96+декаб!AB96</f>
        <v>0</v>
      </c>
      <c r="AC96" s="16">
        <f>окт!AC96+нояб!AC96+декаб!AC96</f>
        <v>0</v>
      </c>
      <c r="AD96" s="16">
        <f>окт!AD96+нояб!AD96+декаб!AD96</f>
        <v>0</v>
      </c>
      <c r="AE96" s="16">
        <f>окт!AE96+нояб!AE96+декаб!AE96</f>
        <v>0</v>
      </c>
      <c r="AF96" s="16">
        <f>окт!AF96+нояб!AF96+декаб!AF96</f>
        <v>0</v>
      </c>
      <c r="AG96" s="16">
        <f>окт!AG96+нояб!AG96+декаб!AG96</f>
        <v>0</v>
      </c>
      <c r="AH96" s="16">
        <f>окт!AH96+нояб!AH96+декаб!AH96</f>
        <v>0</v>
      </c>
      <c r="AI96" s="16">
        <f>окт!AI96+нояб!AI96+декаб!AI96</f>
        <v>0</v>
      </c>
      <c r="AJ96" s="16">
        <f>окт!AJ96+нояб!AJ96+декаб!AJ96</f>
        <v>0</v>
      </c>
      <c r="AK96" s="16">
        <f>окт!AK96+нояб!AK96+декаб!AK96</f>
        <v>0</v>
      </c>
      <c r="AL96" s="16">
        <f>окт!AL96+нояб!AL96+декаб!AL96</f>
        <v>0</v>
      </c>
      <c r="AM96" s="16">
        <f>окт!AM96+нояб!AM96+декаб!AM96</f>
        <v>0</v>
      </c>
      <c r="AN96" s="16">
        <f>окт!AN96+нояб!AN96+декаб!AN96</f>
        <v>0</v>
      </c>
      <c r="AO96" s="16">
        <f>окт!AO96+нояб!AO96+декаб!AO96</f>
        <v>0</v>
      </c>
      <c r="AP96" s="16">
        <f>окт!AP96+нояб!AP96+декаб!AP96</f>
        <v>0</v>
      </c>
      <c r="AQ96" s="16">
        <f>окт!AQ96+нояб!AQ96+декаб!AQ96</f>
        <v>0</v>
      </c>
      <c r="AR96" s="16">
        <f>окт!AR96+нояб!AR96+декаб!AR96</f>
        <v>0</v>
      </c>
      <c r="AS96" s="16">
        <f>окт!AS96+нояб!AS96+декаб!AS96</f>
        <v>0</v>
      </c>
      <c r="AT96" s="16">
        <f>окт!AT96+нояб!AT96+декаб!AT96</f>
        <v>0</v>
      </c>
      <c r="AU96" s="16">
        <f>окт!AU96+нояб!AU96+декаб!AU96</f>
        <v>0</v>
      </c>
      <c r="AV96" s="16">
        <f>окт!AV96+нояб!AV96+декаб!AV96</f>
        <v>0</v>
      </c>
      <c r="AW96" s="16">
        <f>окт!AW96+нояб!AW96+декаб!AW96</f>
        <v>0</v>
      </c>
      <c r="AX96" s="16">
        <f>окт!AX96+нояб!AX96+декаб!AX96</f>
        <v>0</v>
      </c>
      <c r="AY96" s="16">
        <f>окт!AY96+нояб!AY96+декаб!AY96</f>
        <v>0</v>
      </c>
      <c r="AZ96" s="16">
        <f>окт!AZ96+нояб!AZ96+декаб!AZ96</f>
        <v>0</v>
      </c>
      <c r="BA96" s="16">
        <f>окт!BA96+нояб!BA96+декаб!BA96</f>
        <v>0</v>
      </c>
      <c r="BB96" s="16">
        <f>окт!BB96+нояб!BB96+декаб!BB96</f>
        <v>0</v>
      </c>
      <c r="BC96" s="16">
        <f>окт!BC96+нояб!BC96+декаб!BC96</f>
        <v>0</v>
      </c>
      <c r="BD96" s="16">
        <f>окт!BD96+нояб!BD96+декаб!BD96</f>
        <v>0</v>
      </c>
      <c r="BE96" s="16">
        <f>окт!BE96+нояб!BE96+декаб!BE96</f>
        <v>0</v>
      </c>
      <c r="BF96" s="27">
        <f t="shared" si="4"/>
        <v>0</v>
      </c>
      <c r="BG96" s="31"/>
      <c r="BH96" s="17"/>
      <c r="BI96" s="16"/>
      <c r="BJ96" s="71" t="s">
        <v>93</v>
      </c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</row>
    <row r="97" spans="1:82" s="18" customFormat="1">
      <c r="A97" s="13">
        <v>14</v>
      </c>
      <c r="B97" s="30" t="s">
        <v>124</v>
      </c>
      <c r="C97" s="16">
        <f>окт!C97+нояб!C97+декаб!C97</f>
        <v>0</v>
      </c>
      <c r="D97" s="16">
        <f>окт!D97+нояб!D97+декаб!D97</f>
        <v>0</v>
      </c>
      <c r="E97" s="16">
        <f>окт!E97+нояб!E97+декаб!E97</f>
        <v>0</v>
      </c>
      <c r="F97" s="16">
        <f>окт!F97+нояб!F97+декаб!F97</f>
        <v>0</v>
      </c>
      <c r="G97" s="16">
        <f>окт!G97+нояб!G97+декаб!G97</f>
        <v>0</v>
      </c>
      <c r="H97" s="16">
        <f>окт!H97+нояб!H97+декаб!H97</f>
        <v>0</v>
      </c>
      <c r="I97" s="16">
        <f>окт!I97+нояб!I97+декаб!I97</f>
        <v>0</v>
      </c>
      <c r="J97" s="16">
        <f>окт!J97+нояб!J97+декаб!J97</f>
        <v>0</v>
      </c>
      <c r="K97" s="16">
        <f>окт!K97+нояб!K97+декаб!K97</f>
        <v>0</v>
      </c>
      <c r="L97" s="16">
        <f>окт!L97+нояб!L97+декаб!L97</f>
        <v>0</v>
      </c>
      <c r="M97" s="16">
        <f>окт!M97+нояб!M97+декаб!M97</f>
        <v>0</v>
      </c>
      <c r="N97" s="16">
        <f>окт!N97+нояб!N97+декаб!N97</f>
        <v>0</v>
      </c>
      <c r="O97" s="16">
        <f>окт!O97+нояб!O97+декаб!O97</f>
        <v>0</v>
      </c>
      <c r="P97" s="16">
        <f>окт!P97+нояб!P97+декаб!P97</f>
        <v>0</v>
      </c>
      <c r="Q97" s="16">
        <f>окт!Q97+нояб!Q97+декаб!Q97</f>
        <v>0</v>
      </c>
      <c r="R97" s="16">
        <f>окт!R97+нояб!R97+декаб!R97</f>
        <v>0</v>
      </c>
      <c r="S97" s="16">
        <f>окт!S97+нояб!S97+декаб!S97</f>
        <v>0</v>
      </c>
      <c r="T97" s="16">
        <f>окт!T97+нояб!T97+декаб!T97</f>
        <v>0</v>
      </c>
      <c r="U97" s="16">
        <f>окт!U97+нояб!U97+декаб!U97</f>
        <v>0</v>
      </c>
      <c r="V97" s="16">
        <f>окт!V97+нояб!V97+декаб!V97</f>
        <v>0</v>
      </c>
      <c r="W97" s="16">
        <f>окт!W97+нояб!W97+декаб!W97</f>
        <v>0</v>
      </c>
      <c r="X97" s="16">
        <f>окт!X97+нояб!X97+декаб!X97</f>
        <v>0</v>
      </c>
      <c r="Y97" s="16">
        <f>окт!Y97+нояб!Y97+декаб!Y97</f>
        <v>0</v>
      </c>
      <c r="Z97" s="16">
        <f>окт!Z97+нояб!Z97+декаб!Z97</f>
        <v>0</v>
      </c>
      <c r="AA97" s="16">
        <f>окт!AA97+нояб!AA97+декаб!AA97</f>
        <v>0</v>
      </c>
      <c r="AB97" s="16">
        <f>окт!AB97+нояб!AB97+декаб!AB97</f>
        <v>0</v>
      </c>
      <c r="AC97" s="16">
        <f>окт!AC97+нояб!AC97+декаб!AC97</f>
        <v>0</v>
      </c>
      <c r="AD97" s="16">
        <f>окт!AD97+нояб!AD97+декаб!AD97</f>
        <v>0</v>
      </c>
      <c r="AE97" s="16">
        <f>окт!AE97+нояб!AE97+декаб!AE97</f>
        <v>0</v>
      </c>
      <c r="AF97" s="16">
        <f>окт!AF97+нояб!AF97+декаб!AF97</f>
        <v>0</v>
      </c>
      <c r="AG97" s="16">
        <f>окт!AG97+нояб!AG97+декаб!AG97</f>
        <v>0</v>
      </c>
      <c r="AH97" s="16">
        <f>окт!AH97+нояб!AH97+декаб!AH97</f>
        <v>0</v>
      </c>
      <c r="AI97" s="16">
        <f>окт!AI97+нояб!AI97+декаб!AI97</f>
        <v>0</v>
      </c>
      <c r="AJ97" s="16">
        <f>окт!AJ97+нояб!AJ97+декаб!AJ97</f>
        <v>0</v>
      </c>
      <c r="AK97" s="16">
        <f>окт!AK97+нояб!AK97+декаб!AK97</f>
        <v>0</v>
      </c>
      <c r="AL97" s="16">
        <f>окт!AL97+нояб!AL97+декаб!AL97</f>
        <v>0</v>
      </c>
      <c r="AM97" s="16">
        <f>окт!AM97+нояб!AM97+декаб!AM97</f>
        <v>0</v>
      </c>
      <c r="AN97" s="16">
        <f>окт!AN97+нояб!AN97+декаб!AN97</f>
        <v>0</v>
      </c>
      <c r="AO97" s="16">
        <f>окт!AO97+нояб!AO97+декаб!AO97</f>
        <v>0</v>
      </c>
      <c r="AP97" s="16">
        <f>окт!AP97+нояб!AP97+декаб!AP97</f>
        <v>0</v>
      </c>
      <c r="AQ97" s="16">
        <f>окт!AQ97+нояб!AQ97+декаб!AQ97</f>
        <v>0</v>
      </c>
      <c r="AR97" s="16">
        <f>окт!AR97+нояб!AR97+декаб!AR97</f>
        <v>0</v>
      </c>
      <c r="AS97" s="16">
        <f>окт!AS97+нояб!AS97+декаб!AS97</f>
        <v>0</v>
      </c>
      <c r="AT97" s="16">
        <f>окт!AT97+нояб!AT97+декаб!AT97</f>
        <v>0</v>
      </c>
      <c r="AU97" s="16">
        <f>окт!AU97+нояб!AU97+декаб!AU97</f>
        <v>0</v>
      </c>
      <c r="AV97" s="16">
        <f>окт!AV97+нояб!AV97+декаб!AV97</f>
        <v>0</v>
      </c>
      <c r="AW97" s="16">
        <f>окт!AW97+нояб!AW97+декаб!AW97</f>
        <v>0</v>
      </c>
      <c r="AX97" s="16">
        <f>окт!AX97+нояб!AX97+декаб!AX97</f>
        <v>0</v>
      </c>
      <c r="AY97" s="16">
        <f>окт!AY97+нояб!AY97+декаб!AY97</f>
        <v>0</v>
      </c>
      <c r="AZ97" s="16">
        <f>окт!AZ97+нояб!AZ97+декаб!AZ97</f>
        <v>0</v>
      </c>
      <c r="BA97" s="16">
        <f>окт!BA97+нояб!BA97+декаб!BA97</f>
        <v>0</v>
      </c>
      <c r="BB97" s="16">
        <f>окт!BB97+нояб!BB97+декаб!BB97</f>
        <v>0</v>
      </c>
      <c r="BC97" s="16">
        <f>окт!BC97+нояб!BC97+декаб!BC97</f>
        <v>0</v>
      </c>
      <c r="BD97" s="16">
        <f>окт!BD97+нояб!BD97+декаб!BD97</f>
        <v>0</v>
      </c>
      <c r="BE97" s="16">
        <f>окт!BE97+нояб!BE97+декаб!BE97</f>
        <v>0</v>
      </c>
      <c r="BF97" s="27">
        <f t="shared" si="4"/>
        <v>0</v>
      </c>
      <c r="BG97" s="31"/>
      <c r="BH97" s="17"/>
      <c r="BI97" s="16"/>
      <c r="BJ97" s="71" t="s">
        <v>94</v>
      </c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</row>
    <row r="98" spans="1:82" s="18" customFormat="1">
      <c r="A98" s="13">
        <v>15</v>
      </c>
      <c r="B98" s="30" t="s">
        <v>125</v>
      </c>
      <c r="C98" s="16">
        <f>окт!C98+нояб!C98+декаб!C98</f>
        <v>0</v>
      </c>
      <c r="D98" s="16">
        <f>окт!D98+нояб!D98+декаб!D98</f>
        <v>0</v>
      </c>
      <c r="E98" s="16">
        <f>окт!E98+нояб!E98+декаб!E98</f>
        <v>0</v>
      </c>
      <c r="F98" s="16">
        <f>окт!F98+нояб!F98+декаб!F98</f>
        <v>0</v>
      </c>
      <c r="G98" s="16">
        <f>окт!G98+нояб!G98+декаб!G98</f>
        <v>0</v>
      </c>
      <c r="H98" s="16">
        <f>окт!H98+нояб!H98+декаб!H98</f>
        <v>0</v>
      </c>
      <c r="I98" s="16">
        <f>окт!I98+нояб!I98+декаб!I98</f>
        <v>0</v>
      </c>
      <c r="J98" s="16">
        <f>окт!J98+нояб!J98+декаб!J98</f>
        <v>0</v>
      </c>
      <c r="K98" s="16">
        <f>окт!K98+нояб!K98+декаб!K98</f>
        <v>0</v>
      </c>
      <c r="L98" s="16">
        <f>окт!L98+нояб!L98+декаб!L98</f>
        <v>0</v>
      </c>
      <c r="M98" s="16">
        <f>окт!M98+нояб!M98+декаб!M98</f>
        <v>0</v>
      </c>
      <c r="N98" s="16">
        <f>окт!N98+нояб!N98+декаб!N98</f>
        <v>0</v>
      </c>
      <c r="O98" s="16">
        <f>окт!O98+нояб!O98+декаб!O98</f>
        <v>0</v>
      </c>
      <c r="P98" s="16">
        <f>окт!P98+нояб!P98+декаб!P98</f>
        <v>0</v>
      </c>
      <c r="Q98" s="16">
        <f>окт!Q98+нояб!Q98+декаб!Q98</f>
        <v>0</v>
      </c>
      <c r="R98" s="16">
        <f>окт!R98+нояб!R98+декаб!R98</f>
        <v>0</v>
      </c>
      <c r="S98" s="16">
        <f>окт!S98+нояб!S98+декаб!S98</f>
        <v>0</v>
      </c>
      <c r="T98" s="16">
        <f>окт!T98+нояб!T98+декаб!T98</f>
        <v>0</v>
      </c>
      <c r="U98" s="16">
        <f>окт!U98+нояб!U98+декаб!U98</f>
        <v>0</v>
      </c>
      <c r="V98" s="16">
        <f>окт!V98+нояб!V98+декаб!V98</f>
        <v>0</v>
      </c>
      <c r="W98" s="16">
        <f>окт!W98+нояб!W98+декаб!W98</f>
        <v>0</v>
      </c>
      <c r="X98" s="16">
        <f>окт!X98+нояб!X98+декаб!X98</f>
        <v>0</v>
      </c>
      <c r="Y98" s="16">
        <f>окт!Y98+нояб!Y98+декаб!Y98</f>
        <v>0</v>
      </c>
      <c r="Z98" s="16">
        <f>окт!Z98+нояб!Z98+декаб!Z98</f>
        <v>0</v>
      </c>
      <c r="AA98" s="16">
        <f>окт!AA98+нояб!AA98+декаб!AA98</f>
        <v>0</v>
      </c>
      <c r="AB98" s="16">
        <f>окт!AB98+нояб!AB98+декаб!AB98</f>
        <v>0</v>
      </c>
      <c r="AC98" s="16">
        <f>окт!AC98+нояб!AC98+декаб!AC98</f>
        <v>0</v>
      </c>
      <c r="AD98" s="16">
        <f>окт!AD98+нояб!AD98+декаб!AD98</f>
        <v>0</v>
      </c>
      <c r="AE98" s="16">
        <f>окт!AE98+нояб!AE98+декаб!AE98</f>
        <v>0</v>
      </c>
      <c r="AF98" s="16">
        <f>окт!AF98+нояб!AF98+декаб!AF98</f>
        <v>0</v>
      </c>
      <c r="AG98" s="16">
        <f>окт!AG98+нояб!AG98+декаб!AG98</f>
        <v>0</v>
      </c>
      <c r="AH98" s="16">
        <f>окт!AH98+нояб!AH98+декаб!AH98</f>
        <v>0</v>
      </c>
      <c r="AI98" s="16">
        <f>окт!AI98+нояб!AI98+декаб!AI98</f>
        <v>0</v>
      </c>
      <c r="AJ98" s="16">
        <f>окт!AJ98+нояб!AJ98+декаб!AJ98</f>
        <v>0</v>
      </c>
      <c r="AK98" s="16">
        <f>окт!AK98+нояб!AK98+декаб!AK98</f>
        <v>0</v>
      </c>
      <c r="AL98" s="16">
        <f>окт!AL98+нояб!AL98+декаб!AL98</f>
        <v>0</v>
      </c>
      <c r="AM98" s="16">
        <f>окт!AM98+нояб!AM98+декаб!AM98</f>
        <v>0</v>
      </c>
      <c r="AN98" s="16">
        <f>окт!AN98+нояб!AN98+декаб!AN98</f>
        <v>0</v>
      </c>
      <c r="AO98" s="16">
        <f>окт!AO98+нояб!AO98+декаб!AO98</f>
        <v>0</v>
      </c>
      <c r="AP98" s="16">
        <f>окт!AP98+нояб!AP98+декаб!AP98</f>
        <v>0</v>
      </c>
      <c r="AQ98" s="16">
        <f>окт!AQ98+нояб!AQ98+декаб!AQ98</f>
        <v>0</v>
      </c>
      <c r="AR98" s="16">
        <f>окт!AR98+нояб!AR98+декаб!AR98</f>
        <v>0</v>
      </c>
      <c r="AS98" s="16">
        <f>окт!AS98+нояб!AS98+декаб!AS98</f>
        <v>0</v>
      </c>
      <c r="AT98" s="16">
        <f>окт!AT98+нояб!AT98+декаб!AT98</f>
        <v>0</v>
      </c>
      <c r="AU98" s="16">
        <f>окт!AU98+нояб!AU98+декаб!AU98</f>
        <v>0</v>
      </c>
      <c r="AV98" s="16">
        <f>окт!AV98+нояб!AV98+декаб!AV98</f>
        <v>0</v>
      </c>
      <c r="AW98" s="16">
        <f>окт!AW98+нояб!AW98+декаб!AW98</f>
        <v>0</v>
      </c>
      <c r="AX98" s="16">
        <f>окт!AX98+нояб!AX98+декаб!AX98</f>
        <v>0</v>
      </c>
      <c r="AY98" s="16">
        <f>окт!AY98+нояб!AY98+декаб!AY98</f>
        <v>0</v>
      </c>
      <c r="AZ98" s="16">
        <f>окт!AZ98+нояб!AZ98+декаб!AZ98</f>
        <v>0</v>
      </c>
      <c r="BA98" s="16">
        <f>окт!BA98+нояб!BA98+декаб!BA98</f>
        <v>0</v>
      </c>
      <c r="BB98" s="16">
        <f>окт!BB98+нояб!BB98+декаб!BB98</f>
        <v>0</v>
      </c>
      <c r="BC98" s="16">
        <f>окт!BC98+нояб!BC98+декаб!BC98</f>
        <v>0</v>
      </c>
      <c r="BD98" s="16">
        <f>окт!BD98+нояб!BD98+декаб!BD98</f>
        <v>0</v>
      </c>
      <c r="BE98" s="16">
        <f>окт!BE98+нояб!BE98+декаб!BE98</f>
        <v>0</v>
      </c>
      <c r="BF98" s="27">
        <f t="shared" si="4"/>
        <v>0</v>
      </c>
      <c r="BG98" s="31"/>
      <c r="BH98" s="17"/>
      <c r="BI98" s="16"/>
      <c r="BJ98" s="71" t="s">
        <v>65</v>
      </c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</row>
    <row r="99" spans="1:82" s="18" customFormat="1">
      <c r="A99" s="13">
        <v>16</v>
      </c>
      <c r="B99" s="30" t="s">
        <v>126</v>
      </c>
      <c r="C99" s="16">
        <f>окт!C99+нояб!C99+декаб!C99</f>
        <v>0</v>
      </c>
      <c r="D99" s="16">
        <f>окт!D99+нояб!D99+декаб!D99</f>
        <v>0</v>
      </c>
      <c r="E99" s="16">
        <f>окт!E99+нояб!E99+декаб!E99</f>
        <v>0</v>
      </c>
      <c r="F99" s="16">
        <f>окт!F99+нояб!F99+декаб!F99</f>
        <v>0</v>
      </c>
      <c r="G99" s="16">
        <f>окт!G99+нояб!G99+декаб!G99</f>
        <v>0</v>
      </c>
      <c r="H99" s="16">
        <f>окт!H99+нояб!H99+декаб!H99</f>
        <v>0</v>
      </c>
      <c r="I99" s="16">
        <f>окт!I99+нояб!I99+декаб!I99</f>
        <v>0</v>
      </c>
      <c r="J99" s="16">
        <f>окт!J99+нояб!J99+декаб!J99</f>
        <v>0</v>
      </c>
      <c r="K99" s="16">
        <f>окт!K99+нояб!K99+декаб!K99</f>
        <v>0</v>
      </c>
      <c r="L99" s="16">
        <f>окт!L99+нояб!L99+декаб!L99</f>
        <v>0</v>
      </c>
      <c r="M99" s="16">
        <f>окт!M99+нояб!M99+декаб!M99</f>
        <v>0</v>
      </c>
      <c r="N99" s="16">
        <f>окт!N99+нояб!N99+декаб!N99</f>
        <v>0</v>
      </c>
      <c r="O99" s="16">
        <f>окт!O99+нояб!O99+декаб!O99</f>
        <v>0</v>
      </c>
      <c r="P99" s="16">
        <f>окт!P99+нояб!P99+декаб!P99</f>
        <v>0</v>
      </c>
      <c r="Q99" s="16">
        <f>окт!Q99+нояб!Q99+декаб!Q99</f>
        <v>0</v>
      </c>
      <c r="R99" s="16">
        <f>окт!R99+нояб!R99+декаб!R99</f>
        <v>0</v>
      </c>
      <c r="S99" s="16">
        <f>окт!S99+нояб!S99+декаб!S99</f>
        <v>0</v>
      </c>
      <c r="T99" s="16">
        <f>окт!T99+нояб!T99+декаб!T99</f>
        <v>0</v>
      </c>
      <c r="U99" s="16">
        <f>окт!U99+нояб!U99+декаб!U99</f>
        <v>0</v>
      </c>
      <c r="V99" s="16">
        <f>окт!V99+нояб!V99+декаб!V99</f>
        <v>0</v>
      </c>
      <c r="W99" s="16">
        <f>окт!W99+нояб!W99+декаб!W99</f>
        <v>0</v>
      </c>
      <c r="X99" s="16">
        <f>окт!X99+нояб!X99+декаб!X99</f>
        <v>0</v>
      </c>
      <c r="Y99" s="16">
        <f>окт!Y99+нояб!Y99+декаб!Y99</f>
        <v>0</v>
      </c>
      <c r="Z99" s="16">
        <f>окт!Z99+нояб!Z99+декаб!Z99</f>
        <v>0</v>
      </c>
      <c r="AA99" s="16">
        <f>окт!AA99+нояб!AA99+декаб!AA99</f>
        <v>0</v>
      </c>
      <c r="AB99" s="16">
        <f>окт!AB99+нояб!AB99+декаб!AB99</f>
        <v>0</v>
      </c>
      <c r="AC99" s="16">
        <f>окт!AC99+нояб!AC99+декаб!AC99</f>
        <v>0</v>
      </c>
      <c r="AD99" s="16">
        <f>окт!AD99+нояб!AD99+декаб!AD99</f>
        <v>0</v>
      </c>
      <c r="AE99" s="16">
        <f>окт!AE99+нояб!AE99+декаб!AE99</f>
        <v>0</v>
      </c>
      <c r="AF99" s="16">
        <f>окт!AF99+нояб!AF99+декаб!AF99</f>
        <v>0</v>
      </c>
      <c r="AG99" s="16">
        <f>окт!AG99+нояб!AG99+декаб!AG99</f>
        <v>0</v>
      </c>
      <c r="AH99" s="16">
        <f>окт!AH99+нояб!AH99+декаб!AH99</f>
        <v>0</v>
      </c>
      <c r="AI99" s="16">
        <f>окт!AI99+нояб!AI99+декаб!AI99</f>
        <v>0</v>
      </c>
      <c r="AJ99" s="16">
        <f>окт!AJ99+нояб!AJ99+декаб!AJ99</f>
        <v>0</v>
      </c>
      <c r="AK99" s="16">
        <f>окт!AK99+нояб!AK99+декаб!AK99</f>
        <v>0</v>
      </c>
      <c r="AL99" s="16">
        <f>окт!AL99+нояб!AL99+декаб!AL99</f>
        <v>0</v>
      </c>
      <c r="AM99" s="16">
        <f>окт!AM99+нояб!AM99+декаб!AM99</f>
        <v>0</v>
      </c>
      <c r="AN99" s="16">
        <f>окт!AN99+нояб!AN99+декаб!AN99</f>
        <v>0</v>
      </c>
      <c r="AO99" s="16">
        <f>окт!AO99+нояб!AO99+декаб!AO99</f>
        <v>0</v>
      </c>
      <c r="AP99" s="16">
        <f>окт!AP99+нояб!AP99+декаб!AP99</f>
        <v>0</v>
      </c>
      <c r="AQ99" s="16">
        <f>окт!AQ99+нояб!AQ99+декаб!AQ99</f>
        <v>0</v>
      </c>
      <c r="AR99" s="16">
        <f>окт!AR99+нояб!AR99+декаб!AR99</f>
        <v>0</v>
      </c>
      <c r="AS99" s="16">
        <f>окт!AS99+нояб!AS99+декаб!AS99</f>
        <v>0</v>
      </c>
      <c r="AT99" s="16">
        <f>окт!AT99+нояб!AT99+декаб!AT99</f>
        <v>0</v>
      </c>
      <c r="AU99" s="16">
        <f>окт!AU99+нояб!AU99+декаб!AU99</f>
        <v>0</v>
      </c>
      <c r="AV99" s="16">
        <f>окт!AV99+нояб!AV99+декаб!AV99</f>
        <v>0</v>
      </c>
      <c r="AW99" s="16">
        <f>окт!AW99+нояб!AW99+декаб!AW99</f>
        <v>0</v>
      </c>
      <c r="AX99" s="16">
        <f>окт!AX99+нояб!AX99+декаб!AX99</f>
        <v>0</v>
      </c>
      <c r="AY99" s="16">
        <f>окт!AY99+нояб!AY99+декаб!AY99</f>
        <v>0</v>
      </c>
      <c r="AZ99" s="16">
        <f>окт!AZ99+нояб!AZ99+декаб!AZ99</f>
        <v>0</v>
      </c>
      <c r="BA99" s="16">
        <f>окт!BA99+нояб!BA99+декаб!BA99</f>
        <v>0</v>
      </c>
      <c r="BB99" s="16">
        <f>окт!BB99+нояб!BB99+декаб!BB99</f>
        <v>0</v>
      </c>
      <c r="BC99" s="16">
        <f>окт!BC99+нояб!BC99+декаб!BC99</f>
        <v>0</v>
      </c>
      <c r="BD99" s="16">
        <f>окт!BD99+нояб!BD99+декаб!BD99</f>
        <v>0</v>
      </c>
      <c r="BE99" s="16">
        <f>окт!BE99+нояб!BE99+декаб!BE99</f>
        <v>0</v>
      </c>
      <c r="BF99" s="27">
        <f t="shared" si="4"/>
        <v>0</v>
      </c>
      <c r="BG99" s="31"/>
      <c r="BH99" s="17"/>
      <c r="BI99" s="16"/>
      <c r="BJ99" s="71" t="s">
        <v>66</v>
      </c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</row>
    <row r="100" spans="1:82" s="18" customFormat="1">
      <c r="A100" s="13">
        <v>17</v>
      </c>
      <c r="B100" s="30" t="s">
        <v>127</v>
      </c>
      <c r="C100" s="16">
        <f>окт!C100+нояб!C100+декаб!C100</f>
        <v>0</v>
      </c>
      <c r="D100" s="16">
        <f>окт!D100+нояб!D100+декаб!D100</f>
        <v>0</v>
      </c>
      <c r="E100" s="16">
        <f>окт!E100+нояб!E100+декаб!E100</f>
        <v>0</v>
      </c>
      <c r="F100" s="16">
        <f>окт!F100+нояб!F100+декаб!F100</f>
        <v>0</v>
      </c>
      <c r="G100" s="16">
        <f>окт!G100+нояб!G100+декаб!G100</f>
        <v>0</v>
      </c>
      <c r="H100" s="16">
        <f>окт!H100+нояб!H100+декаб!H100</f>
        <v>0</v>
      </c>
      <c r="I100" s="16">
        <f>окт!I100+нояб!I100+декаб!I100</f>
        <v>0</v>
      </c>
      <c r="J100" s="16">
        <f>окт!J100+нояб!J100+декаб!J100</f>
        <v>0</v>
      </c>
      <c r="K100" s="16">
        <f>окт!K100+нояб!K100+декаб!K100</f>
        <v>0</v>
      </c>
      <c r="L100" s="16">
        <f>окт!L100+нояб!L100+декаб!L100</f>
        <v>0</v>
      </c>
      <c r="M100" s="16">
        <f>окт!M100+нояб!M100+декаб!M100</f>
        <v>0</v>
      </c>
      <c r="N100" s="16">
        <f>окт!N100+нояб!N100+декаб!N100</f>
        <v>0</v>
      </c>
      <c r="O100" s="16">
        <f>окт!O100+нояб!O100+декаб!O100</f>
        <v>0</v>
      </c>
      <c r="P100" s="16">
        <f>окт!P100+нояб!P100+декаб!P100</f>
        <v>0</v>
      </c>
      <c r="Q100" s="16">
        <f>окт!Q100+нояб!Q100+декаб!Q100</f>
        <v>0</v>
      </c>
      <c r="R100" s="16">
        <f>окт!R100+нояб!R100+декаб!R100</f>
        <v>0</v>
      </c>
      <c r="S100" s="16">
        <f>окт!S100+нояб!S100+декаб!S100</f>
        <v>0</v>
      </c>
      <c r="T100" s="16">
        <f>окт!T100+нояб!T100+декаб!T100</f>
        <v>0</v>
      </c>
      <c r="U100" s="16">
        <f>окт!U100+нояб!U100+декаб!U100</f>
        <v>0</v>
      </c>
      <c r="V100" s="16">
        <f>окт!V100+нояб!V100+декаб!V100</f>
        <v>0</v>
      </c>
      <c r="W100" s="16">
        <f>окт!W100+нояб!W100+декаб!W100</f>
        <v>0</v>
      </c>
      <c r="X100" s="16">
        <f>окт!X100+нояб!X100+декаб!X100</f>
        <v>0</v>
      </c>
      <c r="Y100" s="16">
        <f>окт!Y100+нояб!Y100+декаб!Y100</f>
        <v>0</v>
      </c>
      <c r="Z100" s="16">
        <f>окт!Z100+нояб!Z100+декаб!Z100</f>
        <v>0</v>
      </c>
      <c r="AA100" s="16">
        <f>окт!AA100+нояб!AA100+декаб!AA100</f>
        <v>0</v>
      </c>
      <c r="AB100" s="16">
        <f>окт!AB100+нояб!AB100+декаб!AB100</f>
        <v>0</v>
      </c>
      <c r="AC100" s="16">
        <f>окт!AC100+нояб!AC100+декаб!AC100</f>
        <v>0</v>
      </c>
      <c r="AD100" s="16">
        <f>окт!AD100+нояб!AD100+декаб!AD100</f>
        <v>0</v>
      </c>
      <c r="AE100" s="16">
        <f>окт!AE100+нояб!AE100+декаб!AE100</f>
        <v>0</v>
      </c>
      <c r="AF100" s="16">
        <f>окт!AF100+нояб!AF100+декаб!AF100</f>
        <v>0</v>
      </c>
      <c r="AG100" s="16">
        <f>окт!AG100+нояб!AG100+декаб!AG100</f>
        <v>0</v>
      </c>
      <c r="AH100" s="16">
        <f>окт!AH100+нояб!AH100+декаб!AH100</f>
        <v>0</v>
      </c>
      <c r="AI100" s="16">
        <f>окт!AI100+нояб!AI100+декаб!AI100</f>
        <v>0</v>
      </c>
      <c r="AJ100" s="16">
        <f>окт!AJ100+нояб!AJ100+декаб!AJ100</f>
        <v>0</v>
      </c>
      <c r="AK100" s="16">
        <f>окт!AK100+нояб!AK100+декаб!AK100</f>
        <v>0</v>
      </c>
      <c r="AL100" s="16">
        <f>окт!AL100+нояб!AL100+декаб!AL100</f>
        <v>0</v>
      </c>
      <c r="AM100" s="16">
        <f>окт!AM100+нояб!AM100+декаб!AM100</f>
        <v>0</v>
      </c>
      <c r="AN100" s="16">
        <f>окт!AN100+нояб!AN100+декаб!AN100</f>
        <v>0</v>
      </c>
      <c r="AO100" s="16">
        <f>окт!AO100+нояб!AO100+декаб!AO100</f>
        <v>0</v>
      </c>
      <c r="AP100" s="16">
        <f>окт!AP100+нояб!AP100+декаб!AP100</f>
        <v>0</v>
      </c>
      <c r="AQ100" s="16">
        <f>окт!AQ100+нояб!AQ100+декаб!AQ100</f>
        <v>0</v>
      </c>
      <c r="AR100" s="16">
        <f>окт!AR100+нояб!AR100+декаб!AR100</f>
        <v>0</v>
      </c>
      <c r="AS100" s="16">
        <f>окт!AS100+нояб!AS100+декаб!AS100</f>
        <v>0</v>
      </c>
      <c r="AT100" s="16">
        <f>окт!AT100+нояб!AT100+декаб!AT100</f>
        <v>0</v>
      </c>
      <c r="AU100" s="16">
        <f>окт!AU100+нояб!AU100+декаб!AU100</f>
        <v>0</v>
      </c>
      <c r="AV100" s="16">
        <f>окт!AV100+нояб!AV100+декаб!AV100</f>
        <v>0</v>
      </c>
      <c r="AW100" s="16">
        <f>окт!AW100+нояб!AW100+декаб!AW100</f>
        <v>0</v>
      </c>
      <c r="AX100" s="16">
        <f>окт!AX100+нояб!AX100+декаб!AX100</f>
        <v>0</v>
      </c>
      <c r="AY100" s="16">
        <f>окт!AY100+нояб!AY100+декаб!AY100</f>
        <v>0</v>
      </c>
      <c r="AZ100" s="16">
        <f>окт!AZ100+нояб!AZ100+декаб!AZ100</f>
        <v>0</v>
      </c>
      <c r="BA100" s="16">
        <f>окт!BA100+нояб!BA100+декаб!BA100</f>
        <v>0</v>
      </c>
      <c r="BB100" s="16">
        <f>окт!BB100+нояб!BB100+декаб!BB100</f>
        <v>0</v>
      </c>
      <c r="BC100" s="16">
        <f>окт!BC100+нояб!BC100+декаб!BC100</f>
        <v>0</v>
      </c>
      <c r="BD100" s="16">
        <f>окт!BD100+нояб!BD100+декаб!BD100</f>
        <v>0</v>
      </c>
      <c r="BE100" s="16">
        <f>окт!BE100+нояб!BE100+декаб!BE100</f>
        <v>0</v>
      </c>
      <c r="BF100" s="27">
        <f t="shared" si="4"/>
        <v>0</v>
      </c>
      <c r="BG100" s="31"/>
      <c r="BH100" s="17"/>
      <c r="BI100" s="16"/>
      <c r="BJ100" s="71" t="s">
        <v>87</v>
      </c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</row>
    <row r="101" spans="1:82" s="18" customFormat="1">
      <c r="A101" s="13">
        <v>18</v>
      </c>
      <c r="B101" s="30" t="s">
        <v>128</v>
      </c>
      <c r="C101" s="16">
        <f>окт!C101+нояб!C101+декаб!C101</f>
        <v>0</v>
      </c>
      <c r="D101" s="16">
        <f>окт!D101+нояб!D101+декаб!D101</f>
        <v>0</v>
      </c>
      <c r="E101" s="16">
        <f>окт!E101+нояб!E101+декаб!E101</f>
        <v>0</v>
      </c>
      <c r="F101" s="16">
        <f>окт!F101+нояб!F101+декаб!F101</f>
        <v>0</v>
      </c>
      <c r="G101" s="16">
        <f>окт!G101+нояб!G101+декаб!G101</f>
        <v>0</v>
      </c>
      <c r="H101" s="16">
        <f>окт!H101+нояб!H101+декаб!H101</f>
        <v>0</v>
      </c>
      <c r="I101" s="16">
        <f>окт!I101+нояб!I101+декаб!I101</f>
        <v>0</v>
      </c>
      <c r="J101" s="16">
        <f>окт!J101+нояб!J101+декаб!J101</f>
        <v>0</v>
      </c>
      <c r="K101" s="16">
        <f>окт!K101+нояб!K101+декаб!K101</f>
        <v>0</v>
      </c>
      <c r="L101" s="16">
        <f>окт!L101+нояб!L101+декаб!L101</f>
        <v>0</v>
      </c>
      <c r="M101" s="16">
        <f>окт!M101+нояб!M101+декаб!M101</f>
        <v>0</v>
      </c>
      <c r="N101" s="16">
        <f>окт!N101+нояб!N101+декаб!N101</f>
        <v>0</v>
      </c>
      <c r="O101" s="16">
        <f>окт!O101+нояб!O101+декаб!O101</f>
        <v>0</v>
      </c>
      <c r="P101" s="16">
        <f>окт!P101+нояб!P101+декаб!P101</f>
        <v>0</v>
      </c>
      <c r="Q101" s="16">
        <f>окт!Q101+нояб!Q101+декаб!Q101</f>
        <v>0</v>
      </c>
      <c r="R101" s="16">
        <f>окт!R101+нояб!R101+декаб!R101</f>
        <v>0</v>
      </c>
      <c r="S101" s="16">
        <f>окт!S101+нояб!S101+декаб!S101</f>
        <v>0</v>
      </c>
      <c r="T101" s="16">
        <f>окт!T101+нояб!T101+декаб!T101</f>
        <v>0</v>
      </c>
      <c r="U101" s="16">
        <f>окт!U101+нояб!U101+декаб!U101</f>
        <v>0</v>
      </c>
      <c r="V101" s="16">
        <f>окт!V101+нояб!V101+декаб!V101</f>
        <v>0</v>
      </c>
      <c r="W101" s="16">
        <f>окт!W101+нояб!W101+декаб!W101</f>
        <v>0</v>
      </c>
      <c r="X101" s="16">
        <f>окт!X101+нояб!X101+декаб!X101</f>
        <v>0</v>
      </c>
      <c r="Y101" s="16">
        <f>окт!Y101+нояб!Y101+декаб!Y101</f>
        <v>0</v>
      </c>
      <c r="Z101" s="16">
        <f>окт!Z101+нояб!Z101+декаб!Z101</f>
        <v>0</v>
      </c>
      <c r="AA101" s="16">
        <f>окт!AA101+нояб!AA101+декаб!AA101</f>
        <v>0</v>
      </c>
      <c r="AB101" s="16">
        <f>окт!AB101+нояб!AB101+декаб!AB101</f>
        <v>0</v>
      </c>
      <c r="AC101" s="16">
        <f>окт!AC101+нояб!AC101+декаб!AC101</f>
        <v>0</v>
      </c>
      <c r="AD101" s="16">
        <f>окт!AD101+нояб!AD101+декаб!AD101</f>
        <v>0</v>
      </c>
      <c r="AE101" s="16">
        <f>окт!AE101+нояб!AE101+декаб!AE101</f>
        <v>0</v>
      </c>
      <c r="AF101" s="16">
        <f>окт!AF101+нояб!AF101+декаб!AF101</f>
        <v>0</v>
      </c>
      <c r="AG101" s="16">
        <f>окт!AG101+нояб!AG101+декаб!AG101</f>
        <v>0</v>
      </c>
      <c r="AH101" s="16">
        <f>окт!AH101+нояб!AH101+декаб!AH101</f>
        <v>0</v>
      </c>
      <c r="AI101" s="16">
        <f>окт!AI101+нояб!AI101+декаб!AI101</f>
        <v>0</v>
      </c>
      <c r="AJ101" s="16">
        <f>окт!AJ101+нояб!AJ101+декаб!AJ101</f>
        <v>0</v>
      </c>
      <c r="AK101" s="16">
        <f>окт!AK101+нояб!AK101+декаб!AK101</f>
        <v>0</v>
      </c>
      <c r="AL101" s="16">
        <f>окт!AL101+нояб!AL101+декаб!AL101</f>
        <v>0</v>
      </c>
      <c r="AM101" s="16">
        <f>окт!AM101+нояб!AM101+декаб!AM101</f>
        <v>0</v>
      </c>
      <c r="AN101" s="16">
        <f>окт!AN101+нояб!AN101+декаб!AN101</f>
        <v>0</v>
      </c>
      <c r="AO101" s="16">
        <f>окт!AO101+нояб!AO101+декаб!AO101</f>
        <v>0</v>
      </c>
      <c r="AP101" s="16">
        <f>окт!AP101+нояб!AP101+декаб!AP101</f>
        <v>0</v>
      </c>
      <c r="AQ101" s="16">
        <f>окт!AQ101+нояб!AQ101+декаб!AQ101</f>
        <v>0</v>
      </c>
      <c r="AR101" s="16">
        <f>окт!AR101+нояб!AR101+декаб!AR101</f>
        <v>0</v>
      </c>
      <c r="AS101" s="16">
        <f>окт!AS101+нояб!AS101+декаб!AS101</f>
        <v>0</v>
      </c>
      <c r="AT101" s="16">
        <f>окт!AT101+нояб!AT101+декаб!AT101</f>
        <v>0</v>
      </c>
      <c r="AU101" s="16">
        <f>окт!AU101+нояб!AU101+декаб!AU101</f>
        <v>0</v>
      </c>
      <c r="AV101" s="16">
        <f>окт!AV101+нояб!AV101+декаб!AV101</f>
        <v>0</v>
      </c>
      <c r="AW101" s="16">
        <f>окт!AW101+нояб!AW101+декаб!AW101</f>
        <v>0</v>
      </c>
      <c r="AX101" s="16">
        <f>окт!AX101+нояб!AX101+декаб!AX101</f>
        <v>0</v>
      </c>
      <c r="AY101" s="16">
        <f>окт!AY101+нояб!AY101+декаб!AY101</f>
        <v>0</v>
      </c>
      <c r="AZ101" s="16">
        <f>окт!AZ101+нояб!AZ101+декаб!AZ101</f>
        <v>0</v>
      </c>
      <c r="BA101" s="16">
        <f>окт!BA101+нояб!BA101+декаб!BA101</f>
        <v>0</v>
      </c>
      <c r="BB101" s="16">
        <f>окт!BB101+нояб!BB101+декаб!BB101</f>
        <v>0</v>
      </c>
      <c r="BC101" s="16">
        <f>окт!BC101+нояб!BC101+декаб!BC101</f>
        <v>0</v>
      </c>
      <c r="BD101" s="16">
        <f>окт!BD101+нояб!BD101+декаб!BD101</f>
        <v>0</v>
      </c>
      <c r="BE101" s="16">
        <f>окт!BE101+нояб!BE101+декаб!BE101</f>
        <v>0</v>
      </c>
      <c r="BF101" s="27">
        <f t="shared" si="4"/>
        <v>0</v>
      </c>
      <c r="BG101" s="31"/>
      <c r="BH101" s="17"/>
      <c r="BI101" s="16"/>
      <c r="BJ101" s="71" t="s">
        <v>82</v>
      </c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</row>
    <row r="102" spans="1:82" s="18" customFormat="1">
      <c r="A102" s="13">
        <v>19</v>
      </c>
      <c r="B102" s="30" t="s">
        <v>129</v>
      </c>
      <c r="C102" s="16">
        <f>окт!C102+нояб!C102+декаб!C102</f>
        <v>0</v>
      </c>
      <c r="D102" s="16">
        <f>окт!D102+нояб!D102+декаб!D102</f>
        <v>0</v>
      </c>
      <c r="E102" s="16">
        <f>окт!E102+нояб!E102+декаб!E102</f>
        <v>0</v>
      </c>
      <c r="F102" s="16">
        <f>окт!F102+нояб!F102+декаб!F102</f>
        <v>0</v>
      </c>
      <c r="G102" s="16">
        <f>окт!G102+нояб!G102+декаб!G102</f>
        <v>0</v>
      </c>
      <c r="H102" s="16">
        <f>окт!H102+нояб!H102+декаб!H102</f>
        <v>0</v>
      </c>
      <c r="I102" s="16">
        <f>окт!I102+нояб!I102+декаб!I102</f>
        <v>0</v>
      </c>
      <c r="J102" s="16">
        <f>окт!J102+нояб!J102+декаб!J102</f>
        <v>0</v>
      </c>
      <c r="K102" s="16">
        <f>окт!K102+нояб!K102+декаб!K102</f>
        <v>0</v>
      </c>
      <c r="L102" s="16">
        <f>окт!L102+нояб!L102+декаб!L102</f>
        <v>0</v>
      </c>
      <c r="M102" s="16">
        <f>окт!M102+нояб!M102+декаб!M102</f>
        <v>0</v>
      </c>
      <c r="N102" s="16">
        <f>окт!N102+нояб!N102+декаб!N102</f>
        <v>0</v>
      </c>
      <c r="O102" s="16">
        <f>окт!O102+нояб!O102+декаб!O102</f>
        <v>0</v>
      </c>
      <c r="P102" s="16">
        <f>окт!P102+нояб!P102+декаб!P102</f>
        <v>0</v>
      </c>
      <c r="Q102" s="16">
        <f>окт!Q102+нояб!Q102+декаб!Q102</f>
        <v>0</v>
      </c>
      <c r="R102" s="16">
        <f>окт!R102+нояб!R102+декаб!R102</f>
        <v>0</v>
      </c>
      <c r="S102" s="16">
        <f>окт!S102+нояб!S102+декаб!S102</f>
        <v>0</v>
      </c>
      <c r="T102" s="16">
        <f>окт!T102+нояб!T102+декаб!T102</f>
        <v>0</v>
      </c>
      <c r="U102" s="16">
        <f>окт!U102+нояб!U102+декаб!U102</f>
        <v>0</v>
      </c>
      <c r="V102" s="16">
        <f>окт!V102+нояб!V102+декаб!V102</f>
        <v>0</v>
      </c>
      <c r="W102" s="16">
        <f>окт!W102+нояб!W102+декаб!W102</f>
        <v>0</v>
      </c>
      <c r="X102" s="16">
        <f>окт!X102+нояб!X102+декаб!X102</f>
        <v>0</v>
      </c>
      <c r="Y102" s="16">
        <f>окт!Y102+нояб!Y102+декаб!Y102</f>
        <v>0</v>
      </c>
      <c r="Z102" s="16">
        <f>окт!Z102+нояб!Z102+декаб!Z102</f>
        <v>0</v>
      </c>
      <c r="AA102" s="16">
        <f>окт!AA102+нояб!AA102+декаб!AA102</f>
        <v>0</v>
      </c>
      <c r="AB102" s="16">
        <f>окт!AB102+нояб!AB102+декаб!AB102</f>
        <v>0</v>
      </c>
      <c r="AC102" s="16">
        <f>окт!AC102+нояб!AC102+декаб!AC102</f>
        <v>0</v>
      </c>
      <c r="AD102" s="16">
        <f>окт!AD102+нояб!AD102+декаб!AD102</f>
        <v>0</v>
      </c>
      <c r="AE102" s="16">
        <f>окт!AE102+нояб!AE102+декаб!AE102</f>
        <v>0</v>
      </c>
      <c r="AF102" s="16">
        <f>окт!AF102+нояб!AF102+декаб!AF102</f>
        <v>0</v>
      </c>
      <c r="AG102" s="16">
        <f>окт!AG102+нояб!AG102+декаб!AG102</f>
        <v>0</v>
      </c>
      <c r="AH102" s="16">
        <f>окт!AH102+нояб!AH102+декаб!AH102</f>
        <v>0</v>
      </c>
      <c r="AI102" s="16">
        <f>окт!AI102+нояб!AI102+декаб!AI102</f>
        <v>0</v>
      </c>
      <c r="AJ102" s="16">
        <f>окт!AJ102+нояб!AJ102+декаб!AJ102</f>
        <v>0</v>
      </c>
      <c r="AK102" s="16">
        <f>окт!AK102+нояб!AK102+декаб!AK102</f>
        <v>0</v>
      </c>
      <c r="AL102" s="16">
        <f>окт!AL102+нояб!AL102+декаб!AL102</f>
        <v>0</v>
      </c>
      <c r="AM102" s="16">
        <f>окт!AM102+нояб!AM102+декаб!AM102</f>
        <v>0</v>
      </c>
      <c r="AN102" s="16">
        <f>окт!AN102+нояб!AN102+декаб!AN102</f>
        <v>0</v>
      </c>
      <c r="AO102" s="16">
        <f>окт!AO102+нояб!AO102+декаб!AO102</f>
        <v>0</v>
      </c>
      <c r="AP102" s="16">
        <f>окт!AP102+нояб!AP102+декаб!AP102</f>
        <v>0</v>
      </c>
      <c r="AQ102" s="16">
        <f>окт!AQ102+нояб!AQ102+декаб!AQ102</f>
        <v>0</v>
      </c>
      <c r="AR102" s="16">
        <f>окт!AR102+нояб!AR102+декаб!AR102</f>
        <v>0</v>
      </c>
      <c r="AS102" s="16">
        <f>окт!AS102+нояб!AS102+декаб!AS102</f>
        <v>0</v>
      </c>
      <c r="AT102" s="16">
        <f>окт!AT102+нояб!AT102+декаб!AT102</f>
        <v>0</v>
      </c>
      <c r="AU102" s="16">
        <f>окт!AU102+нояб!AU102+декаб!AU102</f>
        <v>0</v>
      </c>
      <c r="AV102" s="16">
        <f>окт!AV102+нояб!AV102+декаб!AV102</f>
        <v>0</v>
      </c>
      <c r="AW102" s="16">
        <f>окт!AW102+нояб!AW102+декаб!AW102</f>
        <v>0</v>
      </c>
      <c r="AX102" s="16">
        <f>окт!AX102+нояб!AX102+декаб!AX102</f>
        <v>0</v>
      </c>
      <c r="AY102" s="16">
        <f>окт!AY102+нояб!AY102+декаб!AY102</f>
        <v>0</v>
      </c>
      <c r="AZ102" s="16">
        <f>окт!AZ102+нояб!AZ102+декаб!AZ102</f>
        <v>0</v>
      </c>
      <c r="BA102" s="16">
        <f>окт!BA102+нояб!BA102+декаб!BA102</f>
        <v>0</v>
      </c>
      <c r="BB102" s="16">
        <f>окт!BB102+нояб!BB102+декаб!BB102</f>
        <v>0</v>
      </c>
      <c r="BC102" s="16">
        <f>окт!BC102+нояб!BC102+декаб!BC102</f>
        <v>0</v>
      </c>
      <c r="BD102" s="16">
        <f>окт!BD102+нояб!BD102+декаб!BD102</f>
        <v>0</v>
      </c>
      <c r="BE102" s="16">
        <f>окт!BE102+нояб!BE102+декаб!BE102</f>
        <v>0</v>
      </c>
      <c r="BF102" s="27">
        <f t="shared" si="4"/>
        <v>0</v>
      </c>
      <c r="BG102" s="31"/>
      <c r="BH102" s="17"/>
      <c r="BI102" s="16"/>
      <c r="BJ102" s="71" t="s">
        <v>83</v>
      </c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</row>
    <row r="103" spans="1:82" s="18" customFormat="1">
      <c r="A103" s="13">
        <v>20</v>
      </c>
      <c r="B103" s="30" t="s">
        <v>130</v>
      </c>
      <c r="C103" s="16">
        <f>окт!C103+нояб!C103+декаб!C103</f>
        <v>0</v>
      </c>
      <c r="D103" s="16">
        <f>окт!D103+нояб!D103+декаб!D103</f>
        <v>0</v>
      </c>
      <c r="E103" s="16">
        <f>окт!E103+нояб!E103+декаб!E103</f>
        <v>0</v>
      </c>
      <c r="F103" s="16">
        <f>окт!F103+нояб!F103+декаб!F103</f>
        <v>0</v>
      </c>
      <c r="G103" s="16">
        <f>окт!G103+нояб!G103+декаб!G103</f>
        <v>0</v>
      </c>
      <c r="H103" s="16">
        <f>окт!H103+нояб!H103+декаб!H103</f>
        <v>0</v>
      </c>
      <c r="I103" s="16">
        <f>окт!I103+нояб!I103+декаб!I103</f>
        <v>0</v>
      </c>
      <c r="J103" s="16">
        <f>окт!J103+нояб!J103+декаб!J103</f>
        <v>0</v>
      </c>
      <c r="K103" s="16">
        <f>окт!K103+нояб!K103+декаб!K103</f>
        <v>0</v>
      </c>
      <c r="L103" s="16">
        <f>окт!L103+нояб!L103+декаб!L103</f>
        <v>0</v>
      </c>
      <c r="M103" s="16">
        <f>окт!M103+нояб!M103+декаб!M103</f>
        <v>0</v>
      </c>
      <c r="N103" s="16">
        <f>окт!N103+нояб!N103+декаб!N103</f>
        <v>0</v>
      </c>
      <c r="O103" s="16">
        <f>окт!O103+нояб!O103+декаб!O103</f>
        <v>0</v>
      </c>
      <c r="P103" s="16">
        <f>окт!P103+нояб!P103+декаб!P103</f>
        <v>0</v>
      </c>
      <c r="Q103" s="16">
        <f>окт!Q103+нояб!Q103+декаб!Q103</f>
        <v>0</v>
      </c>
      <c r="R103" s="16">
        <f>окт!R103+нояб!R103+декаб!R103</f>
        <v>0</v>
      </c>
      <c r="S103" s="16">
        <f>окт!S103+нояб!S103+декаб!S103</f>
        <v>0</v>
      </c>
      <c r="T103" s="16">
        <f>окт!T103+нояб!T103+декаб!T103</f>
        <v>0</v>
      </c>
      <c r="U103" s="16">
        <f>окт!U103+нояб!U103+декаб!U103</f>
        <v>0</v>
      </c>
      <c r="V103" s="16">
        <f>окт!V103+нояб!V103+декаб!V103</f>
        <v>0</v>
      </c>
      <c r="W103" s="16">
        <f>окт!W103+нояб!W103+декаб!W103</f>
        <v>0</v>
      </c>
      <c r="X103" s="16">
        <f>окт!X103+нояб!X103+декаб!X103</f>
        <v>0</v>
      </c>
      <c r="Y103" s="16">
        <f>окт!Y103+нояб!Y103+декаб!Y103</f>
        <v>0</v>
      </c>
      <c r="Z103" s="16">
        <f>окт!Z103+нояб!Z103+декаб!Z103</f>
        <v>0</v>
      </c>
      <c r="AA103" s="16">
        <f>окт!AA103+нояб!AA103+декаб!AA103</f>
        <v>0</v>
      </c>
      <c r="AB103" s="16">
        <f>окт!AB103+нояб!AB103+декаб!AB103</f>
        <v>0</v>
      </c>
      <c r="AC103" s="16">
        <f>окт!AC103+нояб!AC103+декаб!AC103</f>
        <v>0</v>
      </c>
      <c r="AD103" s="16">
        <f>окт!AD103+нояб!AD103+декаб!AD103</f>
        <v>0</v>
      </c>
      <c r="AE103" s="16">
        <f>окт!AE103+нояб!AE103+декаб!AE103</f>
        <v>0</v>
      </c>
      <c r="AF103" s="16">
        <f>окт!AF103+нояб!AF103+декаб!AF103</f>
        <v>0</v>
      </c>
      <c r="AG103" s="16">
        <f>окт!AG103+нояб!AG103+декаб!AG103</f>
        <v>0</v>
      </c>
      <c r="AH103" s="16">
        <f>окт!AH103+нояб!AH103+декаб!AH103</f>
        <v>0</v>
      </c>
      <c r="AI103" s="16">
        <f>окт!AI103+нояб!AI103+декаб!AI103</f>
        <v>0</v>
      </c>
      <c r="AJ103" s="16">
        <f>окт!AJ103+нояб!AJ103+декаб!AJ103</f>
        <v>0</v>
      </c>
      <c r="AK103" s="16">
        <f>окт!AK103+нояб!AK103+декаб!AK103</f>
        <v>0</v>
      </c>
      <c r="AL103" s="16">
        <f>окт!AL103+нояб!AL103+декаб!AL103</f>
        <v>0</v>
      </c>
      <c r="AM103" s="16">
        <f>окт!AM103+нояб!AM103+декаб!AM103</f>
        <v>0</v>
      </c>
      <c r="AN103" s="16">
        <f>окт!AN103+нояб!AN103+декаб!AN103</f>
        <v>0</v>
      </c>
      <c r="AO103" s="16">
        <f>окт!AO103+нояб!AO103+декаб!AO103</f>
        <v>0</v>
      </c>
      <c r="AP103" s="16">
        <f>окт!AP103+нояб!AP103+декаб!AP103</f>
        <v>0</v>
      </c>
      <c r="AQ103" s="16">
        <f>окт!AQ103+нояб!AQ103+декаб!AQ103</f>
        <v>0</v>
      </c>
      <c r="AR103" s="16">
        <f>окт!AR103+нояб!AR103+декаб!AR103</f>
        <v>0</v>
      </c>
      <c r="AS103" s="16">
        <f>окт!AS103+нояб!AS103+декаб!AS103</f>
        <v>0</v>
      </c>
      <c r="AT103" s="16">
        <f>окт!AT103+нояб!AT103+декаб!AT103</f>
        <v>0</v>
      </c>
      <c r="AU103" s="16">
        <f>окт!AU103+нояб!AU103+декаб!AU103</f>
        <v>0</v>
      </c>
      <c r="AV103" s="16">
        <f>окт!AV103+нояб!AV103+декаб!AV103</f>
        <v>0</v>
      </c>
      <c r="AW103" s="16">
        <f>окт!AW103+нояб!AW103+декаб!AW103</f>
        <v>0</v>
      </c>
      <c r="AX103" s="16">
        <f>окт!AX103+нояб!AX103+декаб!AX103</f>
        <v>0</v>
      </c>
      <c r="AY103" s="16">
        <f>окт!AY103+нояб!AY103+декаб!AY103</f>
        <v>0</v>
      </c>
      <c r="AZ103" s="16">
        <f>окт!AZ103+нояб!AZ103+декаб!AZ103</f>
        <v>0</v>
      </c>
      <c r="BA103" s="16">
        <f>окт!BA103+нояб!BA103+декаб!BA103</f>
        <v>0</v>
      </c>
      <c r="BB103" s="16">
        <f>окт!BB103+нояб!BB103+декаб!BB103</f>
        <v>0</v>
      </c>
      <c r="BC103" s="16">
        <f>окт!BC103+нояб!BC103+декаб!BC103</f>
        <v>0</v>
      </c>
      <c r="BD103" s="16">
        <f>окт!BD103+нояб!BD103+декаб!BD103</f>
        <v>0</v>
      </c>
      <c r="BE103" s="16">
        <f>окт!BE103+нояб!BE103+декаб!BE103</f>
        <v>0</v>
      </c>
      <c r="BF103" s="27">
        <f t="shared" si="4"/>
        <v>0</v>
      </c>
      <c r="BG103" s="31"/>
      <c r="BH103" s="17"/>
      <c r="BI103" s="16"/>
      <c r="BJ103" s="71" t="s">
        <v>88</v>
      </c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</row>
    <row r="104" spans="1:82" s="18" customFormat="1">
      <c r="A104" s="13">
        <v>21</v>
      </c>
      <c r="B104" s="30" t="s">
        <v>131</v>
      </c>
      <c r="C104" s="16">
        <f>окт!C104+нояб!C104+декаб!C104</f>
        <v>0</v>
      </c>
      <c r="D104" s="16">
        <f>окт!D104+нояб!D104+декаб!D104</f>
        <v>0</v>
      </c>
      <c r="E104" s="16">
        <f>окт!E104+нояб!E104+декаб!E104</f>
        <v>0</v>
      </c>
      <c r="F104" s="16">
        <f>окт!F104+нояб!F104+декаб!F104</f>
        <v>0</v>
      </c>
      <c r="G104" s="16">
        <f>окт!G104+нояб!G104+декаб!G104</f>
        <v>0</v>
      </c>
      <c r="H104" s="16">
        <f>окт!H104+нояб!H104+декаб!H104</f>
        <v>0</v>
      </c>
      <c r="I104" s="16">
        <f>окт!I104+нояб!I104+декаб!I104</f>
        <v>0</v>
      </c>
      <c r="J104" s="16">
        <f>окт!J104+нояб!J104+декаб!J104</f>
        <v>0</v>
      </c>
      <c r="K104" s="16">
        <f>окт!K104+нояб!K104+декаб!K104</f>
        <v>0</v>
      </c>
      <c r="L104" s="16">
        <f>окт!L104+нояб!L104+декаб!L104</f>
        <v>0</v>
      </c>
      <c r="M104" s="16">
        <f>окт!M104+нояб!M104+декаб!M104</f>
        <v>0</v>
      </c>
      <c r="N104" s="16">
        <f>окт!N104+нояб!N104+декаб!N104</f>
        <v>0</v>
      </c>
      <c r="O104" s="16">
        <f>окт!O104+нояб!O104+декаб!O104</f>
        <v>0</v>
      </c>
      <c r="P104" s="16">
        <f>окт!P104+нояб!P104+декаб!P104</f>
        <v>0</v>
      </c>
      <c r="Q104" s="16">
        <f>окт!Q104+нояб!Q104+декаб!Q104</f>
        <v>0</v>
      </c>
      <c r="R104" s="16">
        <f>окт!R104+нояб!R104+декаб!R104</f>
        <v>0</v>
      </c>
      <c r="S104" s="16">
        <f>окт!S104+нояб!S104+декаб!S104</f>
        <v>0</v>
      </c>
      <c r="T104" s="16">
        <f>окт!T104+нояб!T104+декаб!T104</f>
        <v>0</v>
      </c>
      <c r="U104" s="16">
        <f>окт!U104+нояб!U104+декаб!U104</f>
        <v>0</v>
      </c>
      <c r="V104" s="16">
        <f>окт!V104+нояб!V104+декаб!V104</f>
        <v>0</v>
      </c>
      <c r="W104" s="16">
        <f>окт!W104+нояб!W104+декаб!W104</f>
        <v>0</v>
      </c>
      <c r="X104" s="16">
        <f>окт!X104+нояб!X104+декаб!X104</f>
        <v>0</v>
      </c>
      <c r="Y104" s="16">
        <f>окт!Y104+нояб!Y104+декаб!Y104</f>
        <v>0</v>
      </c>
      <c r="Z104" s="16">
        <f>окт!Z104+нояб!Z104+декаб!Z104</f>
        <v>0</v>
      </c>
      <c r="AA104" s="16">
        <f>окт!AA104+нояб!AA104+декаб!AA104</f>
        <v>0</v>
      </c>
      <c r="AB104" s="16">
        <f>окт!AB104+нояб!AB104+декаб!AB104</f>
        <v>0</v>
      </c>
      <c r="AC104" s="16">
        <f>окт!AC104+нояб!AC104+декаб!AC104</f>
        <v>0</v>
      </c>
      <c r="AD104" s="16">
        <f>окт!AD104+нояб!AD104+декаб!AD104</f>
        <v>0</v>
      </c>
      <c r="AE104" s="16">
        <f>окт!AE104+нояб!AE104+декаб!AE104</f>
        <v>0</v>
      </c>
      <c r="AF104" s="16">
        <f>окт!AF104+нояб!AF104+декаб!AF104</f>
        <v>0</v>
      </c>
      <c r="AG104" s="16">
        <f>окт!AG104+нояб!AG104+декаб!AG104</f>
        <v>0</v>
      </c>
      <c r="AH104" s="16">
        <f>окт!AH104+нояб!AH104+декаб!AH104</f>
        <v>0</v>
      </c>
      <c r="AI104" s="16">
        <f>окт!AI104+нояб!AI104+декаб!AI104</f>
        <v>0</v>
      </c>
      <c r="AJ104" s="16">
        <f>окт!AJ104+нояб!AJ104+декаб!AJ104</f>
        <v>0</v>
      </c>
      <c r="AK104" s="16">
        <f>окт!AK104+нояб!AK104+декаб!AK104</f>
        <v>0</v>
      </c>
      <c r="AL104" s="16">
        <f>окт!AL104+нояб!AL104+декаб!AL104</f>
        <v>0</v>
      </c>
      <c r="AM104" s="16">
        <f>окт!AM104+нояб!AM104+декаб!AM104</f>
        <v>0</v>
      </c>
      <c r="AN104" s="16">
        <f>окт!AN104+нояб!AN104+декаб!AN104</f>
        <v>0</v>
      </c>
      <c r="AO104" s="16">
        <f>окт!AO104+нояб!AO104+декаб!AO104</f>
        <v>0</v>
      </c>
      <c r="AP104" s="16">
        <f>окт!AP104+нояб!AP104+декаб!AP104</f>
        <v>0</v>
      </c>
      <c r="AQ104" s="16">
        <f>окт!AQ104+нояб!AQ104+декаб!AQ104</f>
        <v>0</v>
      </c>
      <c r="AR104" s="16">
        <f>окт!AR104+нояб!AR104+декаб!AR104</f>
        <v>0</v>
      </c>
      <c r="AS104" s="16">
        <f>окт!AS104+нояб!AS104+декаб!AS104</f>
        <v>0</v>
      </c>
      <c r="AT104" s="16">
        <f>окт!AT104+нояб!AT104+декаб!AT104</f>
        <v>0</v>
      </c>
      <c r="AU104" s="16">
        <f>окт!AU104+нояб!AU104+декаб!AU104</f>
        <v>0</v>
      </c>
      <c r="AV104" s="16">
        <f>окт!AV104+нояб!AV104+декаб!AV104</f>
        <v>0</v>
      </c>
      <c r="AW104" s="16">
        <f>окт!AW104+нояб!AW104+декаб!AW104</f>
        <v>0</v>
      </c>
      <c r="AX104" s="16">
        <f>окт!AX104+нояб!AX104+декаб!AX104</f>
        <v>0</v>
      </c>
      <c r="AY104" s="16">
        <f>окт!AY104+нояб!AY104+декаб!AY104</f>
        <v>0</v>
      </c>
      <c r="AZ104" s="16">
        <f>окт!AZ104+нояб!AZ104+декаб!AZ104</f>
        <v>0</v>
      </c>
      <c r="BA104" s="16">
        <f>окт!BA104+нояб!BA104+декаб!BA104</f>
        <v>0</v>
      </c>
      <c r="BB104" s="16">
        <f>окт!BB104+нояб!BB104+декаб!BB104</f>
        <v>0</v>
      </c>
      <c r="BC104" s="16">
        <f>окт!BC104+нояб!BC104+декаб!BC104</f>
        <v>0</v>
      </c>
      <c r="BD104" s="16">
        <f>окт!BD104+нояб!BD104+декаб!BD104</f>
        <v>0</v>
      </c>
      <c r="BE104" s="16">
        <f>окт!BE104+нояб!BE104+декаб!BE104</f>
        <v>0</v>
      </c>
      <c r="BF104" s="27">
        <f t="shared" si="4"/>
        <v>0</v>
      </c>
      <c r="BG104" s="31"/>
      <c r="BH104" s="17"/>
      <c r="BI104" s="16"/>
      <c r="BJ104" s="71" t="s">
        <v>67</v>
      </c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</row>
    <row r="105" spans="1:82" s="18" customFormat="1">
      <c r="A105" s="13">
        <v>22</v>
      </c>
      <c r="B105" s="30" t="s">
        <v>132</v>
      </c>
      <c r="C105" s="16">
        <f>окт!C105+нояб!C105+декаб!C105</f>
        <v>0</v>
      </c>
      <c r="D105" s="16">
        <f>окт!D105+нояб!D105+декаб!D105</f>
        <v>0</v>
      </c>
      <c r="E105" s="16">
        <f>окт!E105+нояб!E105+декаб!E105</f>
        <v>0</v>
      </c>
      <c r="F105" s="16">
        <f>окт!F105+нояб!F105+декаб!F105</f>
        <v>0</v>
      </c>
      <c r="G105" s="16">
        <f>окт!G105+нояб!G105+декаб!G105</f>
        <v>0</v>
      </c>
      <c r="H105" s="16">
        <f>окт!H105+нояб!H105+декаб!H105</f>
        <v>0</v>
      </c>
      <c r="I105" s="16">
        <f>окт!I105+нояб!I105+декаб!I105</f>
        <v>0</v>
      </c>
      <c r="J105" s="16">
        <f>окт!J105+нояб!J105+декаб!J105</f>
        <v>0</v>
      </c>
      <c r="K105" s="16">
        <f>окт!K105+нояб!K105+декаб!K105</f>
        <v>0</v>
      </c>
      <c r="L105" s="16">
        <f>окт!L105+нояб!L105+декаб!L105</f>
        <v>0</v>
      </c>
      <c r="M105" s="16">
        <f>окт!M105+нояб!M105+декаб!M105</f>
        <v>0</v>
      </c>
      <c r="N105" s="16">
        <f>окт!N105+нояб!N105+декаб!N105</f>
        <v>0</v>
      </c>
      <c r="O105" s="16">
        <f>окт!O105+нояб!O105+декаб!O105</f>
        <v>0</v>
      </c>
      <c r="P105" s="16">
        <f>окт!P105+нояб!P105+декаб!P105</f>
        <v>0</v>
      </c>
      <c r="Q105" s="16">
        <f>окт!Q105+нояб!Q105+декаб!Q105</f>
        <v>0</v>
      </c>
      <c r="R105" s="16">
        <f>окт!R105+нояб!R105+декаб!R105</f>
        <v>0</v>
      </c>
      <c r="S105" s="16">
        <f>окт!S105+нояб!S105+декаб!S105</f>
        <v>0</v>
      </c>
      <c r="T105" s="16">
        <f>окт!T105+нояб!T105+декаб!T105</f>
        <v>0</v>
      </c>
      <c r="U105" s="16">
        <f>окт!U105+нояб!U105+декаб!U105</f>
        <v>0</v>
      </c>
      <c r="V105" s="16">
        <f>окт!V105+нояб!V105+декаб!V105</f>
        <v>0</v>
      </c>
      <c r="W105" s="16">
        <f>окт!W105+нояб!W105+декаб!W105</f>
        <v>0</v>
      </c>
      <c r="X105" s="16">
        <f>окт!X105+нояб!X105+декаб!X105</f>
        <v>0</v>
      </c>
      <c r="Y105" s="16">
        <f>окт!Y105+нояб!Y105+декаб!Y105</f>
        <v>0</v>
      </c>
      <c r="Z105" s="16">
        <f>окт!Z105+нояб!Z105+декаб!Z105</f>
        <v>0</v>
      </c>
      <c r="AA105" s="16">
        <f>окт!AA105+нояб!AA105+декаб!AA105</f>
        <v>0</v>
      </c>
      <c r="AB105" s="16">
        <f>окт!AB105+нояб!AB105+декаб!AB105</f>
        <v>0</v>
      </c>
      <c r="AC105" s="16">
        <f>окт!AC105+нояб!AC105+декаб!AC105</f>
        <v>0</v>
      </c>
      <c r="AD105" s="16">
        <f>окт!AD105+нояб!AD105+декаб!AD105</f>
        <v>0</v>
      </c>
      <c r="AE105" s="16">
        <f>окт!AE105+нояб!AE105+декаб!AE105</f>
        <v>0</v>
      </c>
      <c r="AF105" s="16">
        <f>окт!AF105+нояб!AF105+декаб!AF105</f>
        <v>0</v>
      </c>
      <c r="AG105" s="16">
        <f>окт!AG105+нояб!AG105+декаб!AG105</f>
        <v>0</v>
      </c>
      <c r="AH105" s="16">
        <f>окт!AH105+нояб!AH105+декаб!AH105</f>
        <v>0</v>
      </c>
      <c r="AI105" s="16">
        <f>окт!AI105+нояб!AI105+декаб!AI105</f>
        <v>0</v>
      </c>
      <c r="AJ105" s="16">
        <f>окт!AJ105+нояб!AJ105+декаб!AJ105</f>
        <v>0</v>
      </c>
      <c r="AK105" s="16">
        <f>окт!AK105+нояб!AK105+декаб!AK105</f>
        <v>0</v>
      </c>
      <c r="AL105" s="16">
        <f>окт!AL105+нояб!AL105+декаб!AL105</f>
        <v>0</v>
      </c>
      <c r="AM105" s="16">
        <f>окт!AM105+нояб!AM105+декаб!AM105</f>
        <v>0</v>
      </c>
      <c r="AN105" s="16">
        <f>окт!AN105+нояб!AN105+декаб!AN105</f>
        <v>0</v>
      </c>
      <c r="AO105" s="16">
        <f>окт!AO105+нояб!AO105+декаб!AO105</f>
        <v>0</v>
      </c>
      <c r="AP105" s="16">
        <f>окт!AP105+нояб!AP105+декаб!AP105</f>
        <v>0</v>
      </c>
      <c r="AQ105" s="16">
        <f>окт!AQ105+нояб!AQ105+декаб!AQ105</f>
        <v>0</v>
      </c>
      <c r="AR105" s="16">
        <f>окт!AR105+нояб!AR105+декаб!AR105</f>
        <v>0</v>
      </c>
      <c r="AS105" s="16">
        <f>окт!AS105+нояб!AS105+декаб!AS105</f>
        <v>0</v>
      </c>
      <c r="AT105" s="16">
        <f>окт!AT105+нояб!AT105+декаб!AT105</f>
        <v>0</v>
      </c>
      <c r="AU105" s="16">
        <f>окт!AU105+нояб!AU105+декаб!AU105</f>
        <v>0</v>
      </c>
      <c r="AV105" s="16">
        <f>окт!AV105+нояб!AV105+декаб!AV105</f>
        <v>0</v>
      </c>
      <c r="AW105" s="16">
        <f>окт!AW105+нояб!AW105+декаб!AW105</f>
        <v>0</v>
      </c>
      <c r="AX105" s="16">
        <f>окт!AX105+нояб!AX105+декаб!AX105</f>
        <v>0</v>
      </c>
      <c r="AY105" s="16">
        <f>окт!AY105+нояб!AY105+декаб!AY105</f>
        <v>0</v>
      </c>
      <c r="AZ105" s="16">
        <f>окт!AZ105+нояб!AZ105+декаб!AZ105</f>
        <v>0</v>
      </c>
      <c r="BA105" s="16">
        <f>окт!BA105+нояб!BA105+декаб!BA105</f>
        <v>0</v>
      </c>
      <c r="BB105" s="16">
        <f>окт!BB105+нояб!BB105+декаб!BB105</f>
        <v>0</v>
      </c>
      <c r="BC105" s="16">
        <f>окт!BC105+нояб!BC105+декаб!BC105</f>
        <v>0</v>
      </c>
      <c r="BD105" s="16">
        <f>окт!BD105+нояб!BD105+декаб!BD105</f>
        <v>0</v>
      </c>
      <c r="BE105" s="16">
        <f>окт!BE105+нояб!BE105+декаб!BE105</f>
        <v>0</v>
      </c>
      <c r="BF105" s="27">
        <f t="shared" si="4"/>
        <v>0</v>
      </c>
      <c r="BG105" s="31"/>
      <c r="BH105" s="17"/>
      <c r="BI105" s="16"/>
      <c r="BJ105" s="71" t="s">
        <v>84</v>
      </c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</row>
    <row r="106" spans="1:82" s="18" customFormat="1">
      <c r="A106" s="13">
        <v>23</v>
      </c>
      <c r="B106" s="30" t="s">
        <v>52</v>
      </c>
      <c r="C106" s="16">
        <f>окт!C106+нояб!C106+декаб!C106</f>
        <v>0</v>
      </c>
      <c r="D106" s="16">
        <f>окт!D106+нояб!D106+декаб!D106</f>
        <v>0</v>
      </c>
      <c r="E106" s="16">
        <f>окт!E106+нояб!E106+декаб!E106</f>
        <v>0</v>
      </c>
      <c r="F106" s="16">
        <f>окт!F106+нояб!F106+декаб!F106</f>
        <v>0</v>
      </c>
      <c r="G106" s="16">
        <f>окт!G106+нояб!G106+декаб!G106</f>
        <v>0</v>
      </c>
      <c r="H106" s="16">
        <f>окт!H106+нояб!H106+декаб!H106</f>
        <v>0</v>
      </c>
      <c r="I106" s="16">
        <f>окт!I106+нояб!I106+декаб!I106</f>
        <v>0</v>
      </c>
      <c r="J106" s="16">
        <f>окт!J106+нояб!J106+декаб!J106</f>
        <v>0</v>
      </c>
      <c r="K106" s="16">
        <f>окт!K106+нояб!K106+декаб!K106</f>
        <v>0</v>
      </c>
      <c r="L106" s="16">
        <f>окт!L106+нояб!L106+декаб!L106</f>
        <v>0</v>
      </c>
      <c r="M106" s="16">
        <f>окт!M106+нояб!M106+декаб!M106</f>
        <v>0</v>
      </c>
      <c r="N106" s="16">
        <f>окт!N106+нояб!N106+декаб!N106</f>
        <v>0</v>
      </c>
      <c r="O106" s="16">
        <f>окт!O106+нояб!O106+декаб!O106</f>
        <v>0</v>
      </c>
      <c r="P106" s="16">
        <f>окт!P106+нояб!P106+декаб!P106</f>
        <v>0</v>
      </c>
      <c r="Q106" s="16">
        <f>окт!Q106+нояб!Q106+декаб!Q106</f>
        <v>0</v>
      </c>
      <c r="R106" s="16">
        <f>окт!R106+нояб!R106+декаб!R106</f>
        <v>0</v>
      </c>
      <c r="S106" s="16">
        <f>окт!S106+нояб!S106+декаб!S106</f>
        <v>0</v>
      </c>
      <c r="T106" s="16">
        <f>окт!T106+нояб!T106+декаб!T106</f>
        <v>0</v>
      </c>
      <c r="U106" s="16">
        <f>окт!U106+нояб!U106+декаб!U106</f>
        <v>0</v>
      </c>
      <c r="V106" s="16">
        <f>окт!V106+нояб!V106+декаб!V106</f>
        <v>0</v>
      </c>
      <c r="W106" s="16">
        <f>окт!W106+нояб!W106+декаб!W106</f>
        <v>0</v>
      </c>
      <c r="X106" s="16">
        <f>окт!X106+нояб!X106+декаб!X106</f>
        <v>0</v>
      </c>
      <c r="Y106" s="16">
        <f>окт!Y106+нояб!Y106+декаб!Y106</f>
        <v>0</v>
      </c>
      <c r="Z106" s="16">
        <f>окт!Z106+нояб!Z106+декаб!Z106</f>
        <v>0</v>
      </c>
      <c r="AA106" s="16">
        <f>окт!AA106+нояб!AA106+декаб!AA106</f>
        <v>0</v>
      </c>
      <c r="AB106" s="16">
        <f>окт!AB106+нояб!AB106+декаб!AB106</f>
        <v>0</v>
      </c>
      <c r="AC106" s="16">
        <f>окт!AC106+нояб!AC106+декаб!AC106</f>
        <v>0</v>
      </c>
      <c r="AD106" s="16">
        <f>окт!AD106+нояб!AD106+декаб!AD106</f>
        <v>0</v>
      </c>
      <c r="AE106" s="16">
        <f>окт!AE106+нояб!AE106+декаб!AE106</f>
        <v>0</v>
      </c>
      <c r="AF106" s="16">
        <f>окт!AF106+нояб!AF106+декаб!AF106</f>
        <v>0</v>
      </c>
      <c r="AG106" s="16">
        <f>окт!AG106+нояб!AG106+декаб!AG106</f>
        <v>0</v>
      </c>
      <c r="AH106" s="16">
        <f>окт!AH106+нояб!AH106+декаб!AH106</f>
        <v>0</v>
      </c>
      <c r="AI106" s="16">
        <f>окт!AI106+нояб!AI106+декаб!AI106</f>
        <v>0</v>
      </c>
      <c r="AJ106" s="16">
        <f>окт!AJ106+нояб!AJ106+декаб!AJ106</f>
        <v>0</v>
      </c>
      <c r="AK106" s="16">
        <f>окт!AK106+нояб!AK106+декаб!AK106</f>
        <v>0</v>
      </c>
      <c r="AL106" s="16">
        <f>окт!AL106+нояб!AL106+декаб!AL106</f>
        <v>0</v>
      </c>
      <c r="AM106" s="16">
        <f>окт!AM106+нояб!AM106+декаб!AM106</f>
        <v>0</v>
      </c>
      <c r="AN106" s="16">
        <f>окт!AN106+нояб!AN106+декаб!AN106</f>
        <v>0</v>
      </c>
      <c r="AO106" s="16">
        <f>окт!AO106+нояб!AO106+декаб!AO106</f>
        <v>0</v>
      </c>
      <c r="AP106" s="16">
        <f>окт!AP106+нояб!AP106+декаб!AP106</f>
        <v>0</v>
      </c>
      <c r="AQ106" s="16">
        <f>окт!AQ106+нояб!AQ106+декаб!AQ106</f>
        <v>0</v>
      </c>
      <c r="AR106" s="16">
        <f>окт!AR106+нояб!AR106+декаб!AR106</f>
        <v>0</v>
      </c>
      <c r="AS106" s="16">
        <f>окт!AS106+нояб!AS106+декаб!AS106</f>
        <v>0</v>
      </c>
      <c r="AT106" s="16">
        <f>окт!AT106+нояб!AT106+декаб!AT106</f>
        <v>0</v>
      </c>
      <c r="AU106" s="16">
        <f>окт!AU106+нояб!AU106+декаб!AU106</f>
        <v>0</v>
      </c>
      <c r="AV106" s="16">
        <f>окт!AV106+нояб!AV106+декаб!AV106</f>
        <v>0</v>
      </c>
      <c r="AW106" s="16">
        <f>окт!AW106+нояб!AW106+декаб!AW106</f>
        <v>0</v>
      </c>
      <c r="AX106" s="16">
        <f>окт!AX106+нояб!AX106+декаб!AX106</f>
        <v>0</v>
      </c>
      <c r="AY106" s="16">
        <f>окт!AY106+нояб!AY106+декаб!AY106</f>
        <v>0</v>
      </c>
      <c r="AZ106" s="16">
        <f>окт!AZ106+нояб!AZ106+декаб!AZ106</f>
        <v>0</v>
      </c>
      <c r="BA106" s="16">
        <f>окт!BA106+нояб!BA106+декаб!BA106</f>
        <v>0</v>
      </c>
      <c r="BB106" s="16">
        <f>окт!BB106+нояб!BB106+декаб!BB106</f>
        <v>0</v>
      </c>
      <c r="BC106" s="16">
        <f>окт!BC106+нояб!BC106+декаб!BC106</f>
        <v>0</v>
      </c>
      <c r="BD106" s="16">
        <f>окт!BD106+нояб!BD106+декаб!BD106</f>
        <v>0</v>
      </c>
      <c r="BE106" s="16">
        <f>окт!BE106+нояб!BE106+декаб!BE106</f>
        <v>0</v>
      </c>
      <c r="BF106" s="27">
        <f t="shared" si="4"/>
        <v>0</v>
      </c>
      <c r="BG106" s="31"/>
      <c r="BH106" s="17"/>
      <c r="BI106" s="16"/>
      <c r="BJ106" s="71">
        <v>1</v>
      </c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</row>
    <row r="107" spans="1:82" s="18" customFormat="1">
      <c r="A107" s="13">
        <v>24</v>
      </c>
      <c r="B107" s="30" t="s">
        <v>53</v>
      </c>
      <c r="C107" s="16">
        <f>окт!C107+нояб!C107+декаб!C107</f>
        <v>0</v>
      </c>
      <c r="D107" s="16">
        <f>окт!D107+нояб!D107+декаб!D107</f>
        <v>0</v>
      </c>
      <c r="E107" s="16">
        <f>окт!E107+нояб!E107+декаб!E107</f>
        <v>0</v>
      </c>
      <c r="F107" s="16">
        <f>окт!F107+нояб!F107+декаб!F107</f>
        <v>0</v>
      </c>
      <c r="G107" s="16">
        <f>окт!G107+нояб!G107+декаб!G107</f>
        <v>0</v>
      </c>
      <c r="H107" s="16">
        <f>окт!H107+нояб!H107+декаб!H107</f>
        <v>0</v>
      </c>
      <c r="I107" s="16">
        <f>окт!I107+нояб!I107+декаб!I107</f>
        <v>0</v>
      </c>
      <c r="J107" s="16">
        <f>окт!J107+нояб!J107+декаб!J107</f>
        <v>0</v>
      </c>
      <c r="K107" s="16">
        <f>окт!K107+нояб!K107+декаб!K107</f>
        <v>0</v>
      </c>
      <c r="L107" s="16">
        <f>окт!L107+нояб!L107+декаб!L107</f>
        <v>0</v>
      </c>
      <c r="M107" s="16">
        <f>окт!M107+нояб!M107+декаб!M107</f>
        <v>0</v>
      </c>
      <c r="N107" s="16">
        <f>окт!N107+нояб!N107+декаб!N107</f>
        <v>0</v>
      </c>
      <c r="O107" s="16">
        <f>окт!O107+нояб!O107+декаб!O107</f>
        <v>0</v>
      </c>
      <c r="P107" s="16">
        <f>окт!P107+нояб!P107+декаб!P107</f>
        <v>0</v>
      </c>
      <c r="Q107" s="16">
        <f>окт!Q107+нояб!Q107+декаб!Q107</f>
        <v>0</v>
      </c>
      <c r="R107" s="16">
        <f>окт!R107+нояб!R107+декаб!R107</f>
        <v>0</v>
      </c>
      <c r="S107" s="16">
        <f>окт!S107+нояб!S107+декаб!S107</f>
        <v>0</v>
      </c>
      <c r="T107" s="16">
        <f>окт!T107+нояб!T107+декаб!T107</f>
        <v>0</v>
      </c>
      <c r="U107" s="16">
        <f>окт!U107+нояб!U107+декаб!U107</f>
        <v>0</v>
      </c>
      <c r="V107" s="16">
        <f>окт!V107+нояб!V107+декаб!V107</f>
        <v>0</v>
      </c>
      <c r="W107" s="16">
        <f>окт!W107+нояб!W107+декаб!W107</f>
        <v>0</v>
      </c>
      <c r="X107" s="16">
        <f>окт!X107+нояб!X107+декаб!X107</f>
        <v>0</v>
      </c>
      <c r="Y107" s="16">
        <f>окт!Y107+нояб!Y107+декаб!Y107</f>
        <v>0</v>
      </c>
      <c r="Z107" s="16">
        <f>окт!Z107+нояб!Z107+декаб!Z107</f>
        <v>0</v>
      </c>
      <c r="AA107" s="16">
        <f>окт!AA107+нояб!AA107+декаб!AA107</f>
        <v>0</v>
      </c>
      <c r="AB107" s="16">
        <f>окт!AB107+нояб!AB107+декаб!AB107</f>
        <v>0</v>
      </c>
      <c r="AC107" s="16">
        <f>окт!AC107+нояб!AC107+декаб!AC107</f>
        <v>0</v>
      </c>
      <c r="AD107" s="16">
        <f>окт!AD107+нояб!AD107+декаб!AD107</f>
        <v>0</v>
      </c>
      <c r="AE107" s="16">
        <f>окт!AE107+нояб!AE107+декаб!AE107</f>
        <v>0</v>
      </c>
      <c r="AF107" s="16">
        <f>окт!AF107+нояб!AF107+декаб!AF107</f>
        <v>0</v>
      </c>
      <c r="AG107" s="16">
        <f>окт!AG107+нояб!AG107+декаб!AG107</f>
        <v>0</v>
      </c>
      <c r="AH107" s="16">
        <f>окт!AH107+нояб!AH107+декаб!AH107</f>
        <v>0</v>
      </c>
      <c r="AI107" s="16">
        <f>окт!AI107+нояб!AI107+декаб!AI107</f>
        <v>0</v>
      </c>
      <c r="AJ107" s="16">
        <f>окт!AJ107+нояб!AJ107+декаб!AJ107</f>
        <v>0</v>
      </c>
      <c r="AK107" s="16">
        <f>окт!AK107+нояб!AK107+декаб!AK107</f>
        <v>0</v>
      </c>
      <c r="AL107" s="16">
        <f>окт!AL107+нояб!AL107+декаб!AL107</f>
        <v>0</v>
      </c>
      <c r="AM107" s="16">
        <f>окт!AM107+нояб!AM107+декаб!AM107</f>
        <v>0</v>
      </c>
      <c r="AN107" s="16">
        <f>окт!AN107+нояб!AN107+декаб!AN107</f>
        <v>0</v>
      </c>
      <c r="AO107" s="16">
        <f>окт!AO107+нояб!AO107+декаб!AO107</f>
        <v>0</v>
      </c>
      <c r="AP107" s="16">
        <f>окт!AP107+нояб!AP107+декаб!AP107</f>
        <v>0</v>
      </c>
      <c r="AQ107" s="16">
        <f>окт!AQ107+нояб!AQ107+декаб!AQ107</f>
        <v>0</v>
      </c>
      <c r="AR107" s="16">
        <f>окт!AR107+нояб!AR107+декаб!AR107</f>
        <v>0</v>
      </c>
      <c r="AS107" s="16">
        <f>окт!AS107+нояб!AS107+декаб!AS107</f>
        <v>0</v>
      </c>
      <c r="AT107" s="16">
        <f>окт!AT107+нояб!AT107+декаб!AT107</f>
        <v>0</v>
      </c>
      <c r="AU107" s="16">
        <f>окт!AU107+нояб!AU107+декаб!AU107</f>
        <v>0</v>
      </c>
      <c r="AV107" s="16">
        <f>окт!AV107+нояб!AV107+декаб!AV107</f>
        <v>0</v>
      </c>
      <c r="AW107" s="16">
        <f>окт!AW107+нояб!AW107+декаб!AW107</f>
        <v>0</v>
      </c>
      <c r="AX107" s="16">
        <f>окт!AX107+нояб!AX107+декаб!AX107</f>
        <v>0</v>
      </c>
      <c r="AY107" s="16">
        <f>окт!AY107+нояб!AY107+декаб!AY107</f>
        <v>0</v>
      </c>
      <c r="AZ107" s="16">
        <f>окт!AZ107+нояб!AZ107+декаб!AZ107</f>
        <v>0</v>
      </c>
      <c r="BA107" s="16">
        <f>окт!BA107+нояб!BA107+декаб!BA107</f>
        <v>0</v>
      </c>
      <c r="BB107" s="16">
        <f>окт!BB107+нояб!BB107+декаб!BB107</f>
        <v>0</v>
      </c>
      <c r="BC107" s="16">
        <f>окт!BC107+нояб!BC107+декаб!BC107</f>
        <v>0</v>
      </c>
      <c r="BD107" s="16">
        <f>окт!BD107+нояб!BD107+декаб!BD107</f>
        <v>0</v>
      </c>
      <c r="BE107" s="16">
        <f>окт!BE107+нояб!BE107+декаб!BE107</f>
        <v>0</v>
      </c>
      <c r="BF107" s="27">
        <f t="shared" si="4"/>
        <v>0</v>
      </c>
      <c r="BG107" s="31"/>
      <c r="BH107" s="17"/>
      <c r="BI107" s="16"/>
      <c r="BJ107" s="71">
        <v>3</v>
      </c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1:82" s="18" customFormat="1">
      <c r="A108" s="13">
        <v>25</v>
      </c>
      <c r="B108" s="30" t="s">
        <v>54</v>
      </c>
      <c r="C108" s="16">
        <f>окт!C108+нояб!C108+декаб!C108</f>
        <v>0</v>
      </c>
      <c r="D108" s="16">
        <f>окт!D108+нояб!D108+декаб!D108</f>
        <v>0</v>
      </c>
      <c r="E108" s="16">
        <f>окт!E108+нояб!E108+декаб!E108</f>
        <v>0</v>
      </c>
      <c r="F108" s="16">
        <f>окт!F108+нояб!F108+декаб!F108</f>
        <v>0</v>
      </c>
      <c r="G108" s="16">
        <f>окт!G108+нояб!G108+декаб!G108</f>
        <v>0</v>
      </c>
      <c r="H108" s="16">
        <f>окт!H108+нояб!H108+декаб!H108</f>
        <v>0</v>
      </c>
      <c r="I108" s="16">
        <f>окт!I108+нояб!I108+декаб!I108</f>
        <v>0</v>
      </c>
      <c r="J108" s="16">
        <f>окт!J108+нояб!J108+декаб!J108</f>
        <v>0</v>
      </c>
      <c r="K108" s="16">
        <f>окт!K108+нояб!K108+декаб!K108</f>
        <v>0</v>
      </c>
      <c r="L108" s="16">
        <f>окт!L108+нояб!L108+декаб!L108</f>
        <v>0</v>
      </c>
      <c r="M108" s="16">
        <f>окт!M108+нояб!M108+декаб!M108</f>
        <v>0</v>
      </c>
      <c r="N108" s="16">
        <f>окт!N108+нояб!N108+декаб!N108</f>
        <v>0</v>
      </c>
      <c r="O108" s="16">
        <f>окт!O108+нояб!O108+декаб!O108</f>
        <v>0</v>
      </c>
      <c r="P108" s="16">
        <f>окт!P108+нояб!P108+декаб!P108</f>
        <v>0</v>
      </c>
      <c r="Q108" s="16">
        <f>окт!Q108+нояб!Q108+декаб!Q108</f>
        <v>0</v>
      </c>
      <c r="R108" s="16">
        <f>окт!R108+нояб!R108+декаб!R108</f>
        <v>0</v>
      </c>
      <c r="S108" s="16">
        <f>окт!S108+нояб!S108+декаб!S108</f>
        <v>0</v>
      </c>
      <c r="T108" s="16">
        <f>окт!T108+нояб!T108+декаб!T108</f>
        <v>0</v>
      </c>
      <c r="U108" s="16">
        <f>окт!U108+нояб!U108+декаб!U108</f>
        <v>0</v>
      </c>
      <c r="V108" s="16">
        <f>окт!V108+нояб!V108+декаб!V108</f>
        <v>0</v>
      </c>
      <c r="W108" s="16">
        <f>окт!W108+нояб!W108+декаб!W108</f>
        <v>0</v>
      </c>
      <c r="X108" s="16">
        <f>окт!X108+нояб!X108+декаб!X108</f>
        <v>0</v>
      </c>
      <c r="Y108" s="16">
        <f>окт!Y108+нояб!Y108+декаб!Y108</f>
        <v>0</v>
      </c>
      <c r="Z108" s="16">
        <f>окт!Z108+нояб!Z108+декаб!Z108</f>
        <v>0</v>
      </c>
      <c r="AA108" s="16">
        <f>окт!AA108+нояб!AA108+декаб!AA108</f>
        <v>0</v>
      </c>
      <c r="AB108" s="16">
        <f>окт!AB108+нояб!AB108+декаб!AB108</f>
        <v>0</v>
      </c>
      <c r="AC108" s="16">
        <f>окт!AC108+нояб!AC108+декаб!AC108</f>
        <v>0</v>
      </c>
      <c r="AD108" s="16">
        <f>окт!AD108+нояб!AD108+декаб!AD108</f>
        <v>0</v>
      </c>
      <c r="AE108" s="16">
        <f>окт!AE108+нояб!AE108+декаб!AE108</f>
        <v>0</v>
      </c>
      <c r="AF108" s="16">
        <f>окт!AF108+нояб!AF108+декаб!AF108</f>
        <v>0</v>
      </c>
      <c r="AG108" s="16">
        <f>окт!AG108+нояб!AG108+декаб!AG108</f>
        <v>0</v>
      </c>
      <c r="AH108" s="16">
        <f>окт!AH108+нояб!AH108+декаб!AH108</f>
        <v>0</v>
      </c>
      <c r="AI108" s="16">
        <f>окт!AI108+нояб!AI108+декаб!AI108</f>
        <v>0</v>
      </c>
      <c r="AJ108" s="16">
        <f>окт!AJ108+нояб!AJ108+декаб!AJ108</f>
        <v>0</v>
      </c>
      <c r="AK108" s="16">
        <f>окт!AK108+нояб!AK108+декаб!AK108</f>
        <v>0</v>
      </c>
      <c r="AL108" s="16">
        <f>окт!AL108+нояб!AL108+декаб!AL108</f>
        <v>0</v>
      </c>
      <c r="AM108" s="16">
        <f>окт!AM108+нояб!AM108+декаб!AM108</f>
        <v>0</v>
      </c>
      <c r="AN108" s="16">
        <f>окт!AN108+нояб!AN108+декаб!AN108</f>
        <v>0</v>
      </c>
      <c r="AO108" s="16">
        <f>окт!AO108+нояб!AO108+декаб!AO108</f>
        <v>0</v>
      </c>
      <c r="AP108" s="16">
        <f>окт!AP108+нояб!AP108+декаб!AP108</f>
        <v>0</v>
      </c>
      <c r="AQ108" s="16">
        <f>окт!AQ108+нояб!AQ108+декаб!AQ108</f>
        <v>0</v>
      </c>
      <c r="AR108" s="16">
        <f>окт!AR108+нояб!AR108+декаб!AR108</f>
        <v>0</v>
      </c>
      <c r="AS108" s="16">
        <f>окт!AS108+нояб!AS108+декаб!AS108</f>
        <v>0</v>
      </c>
      <c r="AT108" s="16">
        <f>окт!AT108+нояб!AT108+декаб!AT108</f>
        <v>0</v>
      </c>
      <c r="AU108" s="16">
        <f>окт!AU108+нояб!AU108+декаб!AU108</f>
        <v>0</v>
      </c>
      <c r="AV108" s="16">
        <f>окт!AV108+нояб!AV108+декаб!AV108</f>
        <v>0</v>
      </c>
      <c r="AW108" s="16">
        <f>окт!AW108+нояб!AW108+декаб!AW108</f>
        <v>0</v>
      </c>
      <c r="AX108" s="16">
        <f>окт!AX108+нояб!AX108+декаб!AX108</f>
        <v>0</v>
      </c>
      <c r="AY108" s="16">
        <f>окт!AY108+нояб!AY108+декаб!AY108</f>
        <v>0</v>
      </c>
      <c r="AZ108" s="16">
        <f>окт!AZ108+нояб!AZ108+декаб!AZ108</f>
        <v>0</v>
      </c>
      <c r="BA108" s="16">
        <f>окт!BA108+нояб!BA108+декаб!BA108</f>
        <v>0</v>
      </c>
      <c r="BB108" s="16">
        <f>окт!BB108+нояб!BB108+декаб!BB108</f>
        <v>0</v>
      </c>
      <c r="BC108" s="16">
        <f>окт!BC108+нояб!BC108+декаб!BC108</f>
        <v>0</v>
      </c>
      <c r="BD108" s="16">
        <f>окт!BD108+нояб!BD108+декаб!BD108</f>
        <v>0</v>
      </c>
      <c r="BE108" s="16">
        <f>окт!BE108+нояб!BE108+декаб!BE108</f>
        <v>0</v>
      </c>
      <c r="BF108" s="27">
        <f t="shared" si="4"/>
        <v>0</v>
      </c>
      <c r="BG108" s="31"/>
      <c r="BH108" s="17"/>
      <c r="BI108" s="16"/>
      <c r="BJ108" s="71">
        <v>5</v>
      </c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1:82" s="18" customFormat="1">
      <c r="A109" s="13">
        <v>26</v>
      </c>
      <c r="B109" s="30" t="s">
        <v>55</v>
      </c>
      <c r="C109" s="16">
        <f>окт!C109+нояб!C109+декаб!C109</f>
        <v>0</v>
      </c>
      <c r="D109" s="16">
        <f>окт!D109+нояб!D109+декаб!D109</f>
        <v>0</v>
      </c>
      <c r="E109" s="16">
        <f>окт!E109+нояб!E109+декаб!E109</f>
        <v>0</v>
      </c>
      <c r="F109" s="16">
        <f>окт!F109+нояб!F109+декаб!F109</f>
        <v>0</v>
      </c>
      <c r="G109" s="16">
        <f>окт!G109+нояб!G109+декаб!G109</f>
        <v>0</v>
      </c>
      <c r="H109" s="16">
        <f>окт!H109+нояб!H109+декаб!H109</f>
        <v>0</v>
      </c>
      <c r="I109" s="16">
        <f>окт!I109+нояб!I109+декаб!I109</f>
        <v>0</v>
      </c>
      <c r="J109" s="16">
        <f>окт!J109+нояб!J109+декаб!J109</f>
        <v>0</v>
      </c>
      <c r="K109" s="16">
        <f>окт!K109+нояб!K109+декаб!K109</f>
        <v>0</v>
      </c>
      <c r="L109" s="16">
        <f>окт!L109+нояб!L109+декаб!L109</f>
        <v>0</v>
      </c>
      <c r="M109" s="16">
        <f>окт!M109+нояб!M109+декаб!M109</f>
        <v>0</v>
      </c>
      <c r="N109" s="16">
        <f>окт!N109+нояб!N109+декаб!N109</f>
        <v>0</v>
      </c>
      <c r="O109" s="16">
        <f>окт!O109+нояб!O109+декаб!O109</f>
        <v>0</v>
      </c>
      <c r="P109" s="16">
        <f>окт!P109+нояб!P109+декаб!P109</f>
        <v>0</v>
      </c>
      <c r="Q109" s="16">
        <f>окт!Q109+нояб!Q109+декаб!Q109</f>
        <v>0</v>
      </c>
      <c r="R109" s="16">
        <f>окт!R109+нояб!R109+декаб!R109</f>
        <v>0</v>
      </c>
      <c r="S109" s="16">
        <f>окт!S109+нояб!S109+декаб!S109</f>
        <v>0</v>
      </c>
      <c r="T109" s="16">
        <f>окт!T109+нояб!T109+декаб!T109</f>
        <v>0</v>
      </c>
      <c r="U109" s="16">
        <f>окт!U109+нояб!U109+декаб!U109</f>
        <v>0</v>
      </c>
      <c r="V109" s="16">
        <f>окт!V109+нояб!V109+декаб!V109</f>
        <v>0</v>
      </c>
      <c r="W109" s="16">
        <f>окт!W109+нояб!W109+декаб!W109</f>
        <v>0</v>
      </c>
      <c r="X109" s="16">
        <f>окт!X109+нояб!X109+декаб!X109</f>
        <v>0</v>
      </c>
      <c r="Y109" s="16">
        <f>окт!Y109+нояб!Y109+декаб!Y109</f>
        <v>0</v>
      </c>
      <c r="Z109" s="16">
        <f>окт!Z109+нояб!Z109+декаб!Z109</f>
        <v>0</v>
      </c>
      <c r="AA109" s="16">
        <f>окт!AA109+нояб!AA109+декаб!AA109</f>
        <v>0</v>
      </c>
      <c r="AB109" s="16">
        <f>окт!AB109+нояб!AB109+декаб!AB109</f>
        <v>0</v>
      </c>
      <c r="AC109" s="16">
        <f>окт!AC109+нояб!AC109+декаб!AC109</f>
        <v>0</v>
      </c>
      <c r="AD109" s="16">
        <f>окт!AD109+нояб!AD109+декаб!AD109</f>
        <v>0</v>
      </c>
      <c r="AE109" s="16">
        <f>окт!AE109+нояб!AE109+декаб!AE109</f>
        <v>0</v>
      </c>
      <c r="AF109" s="16">
        <f>окт!AF109+нояб!AF109+декаб!AF109</f>
        <v>0</v>
      </c>
      <c r="AG109" s="16">
        <f>окт!AG109+нояб!AG109+декаб!AG109</f>
        <v>0</v>
      </c>
      <c r="AH109" s="16">
        <f>окт!AH109+нояб!AH109+декаб!AH109</f>
        <v>0</v>
      </c>
      <c r="AI109" s="16">
        <f>окт!AI109+нояб!AI109+декаб!AI109</f>
        <v>0</v>
      </c>
      <c r="AJ109" s="16">
        <f>окт!AJ109+нояб!AJ109+декаб!AJ109</f>
        <v>0</v>
      </c>
      <c r="AK109" s="16">
        <f>окт!AK109+нояб!AK109+декаб!AK109</f>
        <v>0</v>
      </c>
      <c r="AL109" s="16">
        <f>окт!AL109+нояб!AL109+декаб!AL109</f>
        <v>0</v>
      </c>
      <c r="AM109" s="16">
        <f>окт!AM109+нояб!AM109+декаб!AM109</f>
        <v>0</v>
      </c>
      <c r="AN109" s="16">
        <f>окт!AN109+нояб!AN109+декаб!AN109</f>
        <v>0</v>
      </c>
      <c r="AO109" s="16">
        <f>окт!AO109+нояб!AO109+декаб!AO109</f>
        <v>0</v>
      </c>
      <c r="AP109" s="16">
        <f>окт!AP109+нояб!AP109+декаб!AP109</f>
        <v>0</v>
      </c>
      <c r="AQ109" s="16">
        <f>окт!AQ109+нояб!AQ109+декаб!AQ109</f>
        <v>0</v>
      </c>
      <c r="AR109" s="16">
        <f>окт!AR109+нояб!AR109+декаб!AR109</f>
        <v>0</v>
      </c>
      <c r="AS109" s="16">
        <f>окт!AS109+нояб!AS109+декаб!AS109</f>
        <v>0</v>
      </c>
      <c r="AT109" s="16">
        <f>окт!AT109+нояб!AT109+декаб!AT109</f>
        <v>0</v>
      </c>
      <c r="AU109" s="16">
        <f>окт!AU109+нояб!AU109+декаб!AU109</f>
        <v>0</v>
      </c>
      <c r="AV109" s="16">
        <f>окт!AV109+нояб!AV109+декаб!AV109</f>
        <v>0</v>
      </c>
      <c r="AW109" s="16">
        <f>окт!AW109+нояб!AW109+декаб!AW109</f>
        <v>0</v>
      </c>
      <c r="AX109" s="16">
        <f>окт!AX109+нояб!AX109+декаб!AX109</f>
        <v>0</v>
      </c>
      <c r="AY109" s="16">
        <f>окт!AY109+нояб!AY109+декаб!AY109</f>
        <v>0</v>
      </c>
      <c r="AZ109" s="16">
        <f>окт!AZ109+нояб!AZ109+декаб!AZ109</f>
        <v>0</v>
      </c>
      <c r="BA109" s="16">
        <f>окт!BA109+нояб!BA109+декаб!BA109</f>
        <v>0</v>
      </c>
      <c r="BB109" s="16">
        <f>окт!BB109+нояб!BB109+декаб!BB109</f>
        <v>0</v>
      </c>
      <c r="BC109" s="16">
        <f>окт!BC109+нояб!BC109+декаб!BC109</f>
        <v>0</v>
      </c>
      <c r="BD109" s="16">
        <f>окт!BD109+нояб!BD109+декаб!BD109</f>
        <v>0</v>
      </c>
      <c r="BE109" s="16">
        <f>окт!BE109+нояб!BE109+декаб!BE109</f>
        <v>0</v>
      </c>
      <c r="BF109" s="27">
        <f>D109+F109+H109+J109+L109+N109+P109+R109+T109+V109+X109+Z109+AB109+AD109+AF109+AH109+AJ109+AL109+AN109+AP109+AR109+AT109+AV109+AX109+AZ109+BB109+BD109+BE109</f>
        <v>0</v>
      </c>
      <c r="BG109" s="31"/>
      <c r="BH109" s="17"/>
      <c r="BI109" s="16"/>
      <c r="BJ109" s="71">
        <v>7</v>
      </c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26" customFormat="1">
      <c r="A110" s="19"/>
      <c r="B110" s="20" t="s">
        <v>42</v>
      </c>
      <c r="C110" s="19">
        <f>SUM(C84:C109)</f>
        <v>0</v>
      </c>
      <c r="D110" s="19">
        <f t="shared" ref="D110:BE110" si="7">SUM(D84:D109)</f>
        <v>0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0</v>
      </c>
      <c r="T110" s="19">
        <f t="shared" si="7"/>
        <v>0</v>
      </c>
      <c r="U110" s="19">
        <f t="shared" si="7"/>
        <v>0</v>
      </c>
      <c r="V110" s="19">
        <f t="shared" si="7"/>
        <v>0</v>
      </c>
      <c r="W110" s="19">
        <f t="shared" si="7"/>
        <v>0</v>
      </c>
      <c r="X110" s="19">
        <f t="shared" si="7"/>
        <v>0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0</v>
      </c>
      <c r="AF110" s="19">
        <f t="shared" si="7"/>
        <v>0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0</v>
      </c>
      <c r="AR110" s="19">
        <f t="shared" si="7"/>
        <v>0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0</v>
      </c>
      <c r="BF110" s="24">
        <f>SUM(BF84:BF109)</f>
        <v>0</v>
      </c>
      <c r="BG110" s="19"/>
      <c r="BH110" s="24"/>
      <c r="BI110" s="16"/>
      <c r="BJ110" s="16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1:82">
      <c r="A111" s="14"/>
      <c r="B111" s="32" t="s">
        <v>56</v>
      </c>
      <c r="C111" s="33">
        <f t="shared" ref="C111:BE111" si="8">C110+C81+C52+C30</f>
        <v>0</v>
      </c>
      <c r="D111" s="27">
        <f t="shared" si="8"/>
        <v>0</v>
      </c>
      <c r="E111" s="33">
        <f t="shared" si="8"/>
        <v>0</v>
      </c>
      <c r="F111" s="34">
        <f t="shared" si="8"/>
        <v>0</v>
      </c>
      <c r="G111" s="33">
        <f t="shared" si="8"/>
        <v>0</v>
      </c>
      <c r="H111" s="27">
        <f t="shared" si="8"/>
        <v>0</v>
      </c>
      <c r="I111" s="33">
        <f t="shared" si="8"/>
        <v>0</v>
      </c>
      <c r="J111" s="27">
        <f t="shared" si="8"/>
        <v>0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0</v>
      </c>
      <c r="R111" s="34">
        <f t="shared" si="8"/>
        <v>0</v>
      </c>
      <c r="S111" s="33">
        <f t="shared" si="8"/>
        <v>0</v>
      </c>
      <c r="T111" s="27">
        <f t="shared" si="8"/>
        <v>0</v>
      </c>
      <c r="U111" s="33">
        <f t="shared" si="8"/>
        <v>0</v>
      </c>
      <c r="V111" s="27">
        <f t="shared" si="8"/>
        <v>0</v>
      </c>
      <c r="W111" s="33">
        <f t="shared" si="8"/>
        <v>0</v>
      </c>
      <c r="X111" s="27">
        <f t="shared" si="8"/>
        <v>0</v>
      </c>
      <c r="Y111" s="33">
        <f t="shared" si="8"/>
        <v>0</v>
      </c>
      <c r="Z111" s="27">
        <f t="shared" si="8"/>
        <v>0</v>
      </c>
      <c r="AA111" s="33">
        <f t="shared" si="8"/>
        <v>0</v>
      </c>
      <c r="AB111" s="27">
        <f t="shared" si="8"/>
        <v>0</v>
      </c>
      <c r="AC111" s="33">
        <f t="shared" si="8"/>
        <v>0</v>
      </c>
      <c r="AD111" s="27">
        <f t="shared" si="8"/>
        <v>0</v>
      </c>
      <c r="AE111" s="33">
        <f t="shared" si="8"/>
        <v>0</v>
      </c>
      <c r="AF111" s="27">
        <f t="shared" si="8"/>
        <v>0</v>
      </c>
      <c r="AG111" s="33">
        <f t="shared" si="8"/>
        <v>0</v>
      </c>
      <c r="AH111" s="27">
        <f t="shared" si="8"/>
        <v>0</v>
      </c>
      <c r="AI111" s="33">
        <f t="shared" si="8"/>
        <v>0</v>
      </c>
      <c r="AJ111" s="27">
        <f t="shared" si="8"/>
        <v>0</v>
      </c>
      <c r="AK111" s="33">
        <f t="shared" si="8"/>
        <v>0</v>
      </c>
      <c r="AL111" s="27">
        <f t="shared" si="8"/>
        <v>0</v>
      </c>
      <c r="AM111" s="33">
        <f t="shared" si="8"/>
        <v>0</v>
      </c>
      <c r="AN111" s="27">
        <f t="shared" si="8"/>
        <v>0</v>
      </c>
      <c r="AO111" s="33">
        <f t="shared" si="8"/>
        <v>0</v>
      </c>
      <c r="AP111" s="27">
        <f t="shared" si="8"/>
        <v>0</v>
      </c>
      <c r="AQ111" s="33">
        <f t="shared" si="8"/>
        <v>0</v>
      </c>
      <c r="AR111" s="27">
        <f t="shared" si="8"/>
        <v>0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0</v>
      </c>
      <c r="AX111" s="27">
        <f t="shared" si="8"/>
        <v>0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0</v>
      </c>
      <c r="BF111" s="27">
        <f>BF110+BF81+BF52+BF30</f>
        <v>0</v>
      </c>
      <c r="BG111" s="36"/>
      <c r="BH111" s="36"/>
      <c r="BI111" s="16"/>
      <c r="BJ111" s="16"/>
    </row>
    <row r="112" spans="1:82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B53:B54"/>
    <mergeCell ref="C53:D53"/>
    <mergeCell ref="B82:B83"/>
    <mergeCell ref="G82:H82"/>
    <mergeCell ref="G53:H53"/>
    <mergeCell ref="E53:F53"/>
    <mergeCell ref="C82:D82"/>
    <mergeCell ref="E82:F82"/>
    <mergeCell ref="AK82:AL82"/>
    <mergeCell ref="AG82:AH82"/>
    <mergeCell ref="AI82:AJ82"/>
    <mergeCell ref="W82:X82"/>
    <mergeCell ref="Y82:Z82"/>
    <mergeCell ref="AC82:AD82"/>
    <mergeCell ref="AE82:AF82"/>
    <mergeCell ref="K82:L82"/>
    <mergeCell ref="I53:J53"/>
    <mergeCell ref="K53:L53"/>
    <mergeCell ref="O82:P82"/>
    <mergeCell ref="M82:N82"/>
    <mergeCell ref="O53:P53"/>
    <mergeCell ref="I82:J82"/>
    <mergeCell ref="M53:N53"/>
    <mergeCell ref="Q53:R53"/>
    <mergeCell ref="U53:V53"/>
    <mergeCell ref="U82:V82"/>
    <mergeCell ref="AA82:AB82"/>
    <mergeCell ref="AA53:AB53"/>
    <mergeCell ref="W53:X53"/>
    <mergeCell ref="Y53:Z53"/>
    <mergeCell ref="S53:T53"/>
    <mergeCell ref="S82:T82"/>
    <mergeCell ref="Q82:R82"/>
    <mergeCell ref="BC82:BD82"/>
    <mergeCell ref="AY82:AZ82"/>
    <mergeCell ref="BA53:BB53"/>
    <mergeCell ref="AY53:AZ53"/>
    <mergeCell ref="BC53:BD53"/>
    <mergeCell ref="AW82:AX82"/>
    <mergeCell ref="BA82:BB82"/>
    <mergeCell ref="AW53:AX53"/>
    <mergeCell ref="AU82:AV82"/>
    <mergeCell ref="AU53:AV53"/>
    <mergeCell ref="BA31:BB31"/>
    <mergeCell ref="AY31:AZ31"/>
    <mergeCell ref="Q2:R2"/>
    <mergeCell ref="BC31:BD31"/>
    <mergeCell ref="BC2:BD2"/>
    <mergeCell ref="BA2:BB2"/>
    <mergeCell ref="AW2:AX2"/>
    <mergeCell ref="AW31:AX31"/>
    <mergeCell ref="AM31:AN31"/>
    <mergeCell ref="AQ2:AR2"/>
    <mergeCell ref="AU31:AV31"/>
    <mergeCell ref="AO2:AP2"/>
    <mergeCell ref="AS2:AT2"/>
    <mergeCell ref="AU2:AV2"/>
    <mergeCell ref="AQ31:AR31"/>
    <mergeCell ref="AK31:AL31"/>
    <mergeCell ref="AK2:AL2"/>
    <mergeCell ref="AI2:AJ2"/>
    <mergeCell ref="AI31:AJ31"/>
    <mergeCell ref="Y31:Z31"/>
    <mergeCell ref="AG2:AH2"/>
    <mergeCell ref="AG31:AH31"/>
    <mergeCell ref="AE31:AF31"/>
    <mergeCell ref="AY2:AZ2"/>
    <mergeCell ref="AA31:AB31"/>
    <mergeCell ref="AE2:AF2"/>
    <mergeCell ref="O2:P2"/>
    <mergeCell ref="O31:P31"/>
    <mergeCell ref="S2:T2"/>
    <mergeCell ref="AC2:AD2"/>
    <mergeCell ref="U2:V2"/>
    <mergeCell ref="W2:X2"/>
    <mergeCell ref="AA2:AB2"/>
    <mergeCell ref="Y2:Z2"/>
    <mergeCell ref="AM2:AN2"/>
    <mergeCell ref="AS31:AT31"/>
    <mergeCell ref="AQ82:AR82"/>
    <mergeCell ref="AO31:AP31"/>
    <mergeCell ref="AQ53:AR53"/>
    <mergeCell ref="AO82:AP82"/>
    <mergeCell ref="AO53:AP53"/>
    <mergeCell ref="AM82:AN82"/>
    <mergeCell ref="AM53:AN53"/>
    <mergeCell ref="AS82:AT82"/>
    <mergeCell ref="AS53:AT53"/>
    <mergeCell ref="AC53:AD53"/>
    <mergeCell ref="AE53:AF53"/>
    <mergeCell ref="AI53:AJ53"/>
    <mergeCell ref="AK53:AL53"/>
    <mergeCell ref="AG53:AH53"/>
    <mergeCell ref="B2:B3"/>
    <mergeCell ref="M2:N2"/>
    <mergeCell ref="G31:H31"/>
    <mergeCell ref="B31:B32"/>
    <mergeCell ref="I2:J2"/>
    <mergeCell ref="M31:N31"/>
    <mergeCell ref="I31:J31"/>
    <mergeCell ref="C31:D31"/>
    <mergeCell ref="C2:D2"/>
    <mergeCell ref="G2:H2"/>
    <mergeCell ref="E2:F2"/>
    <mergeCell ref="K2:L2"/>
    <mergeCell ref="E31:F31"/>
    <mergeCell ref="AC31:AD31"/>
    <mergeCell ref="U31:V31"/>
    <mergeCell ref="K31:L31"/>
    <mergeCell ref="S31:T31"/>
    <mergeCell ref="Q31:R31"/>
    <mergeCell ref="W31:X31"/>
  </mergeCells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126"/>
  <sheetViews>
    <sheetView tabSelected="1" workbookViewId="0">
      <pane xSplit="2" ySplit="4" topLeftCell="C101" activePane="bottomRight" state="frozen"/>
      <selection pane="topRight" activeCell="C1" sqref="C1"/>
      <selection pane="bottomLeft" activeCell="A4" sqref="A4"/>
      <selection pane="bottomRight" activeCell="AV121" sqref="AV121"/>
    </sheetView>
  </sheetViews>
  <sheetFormatPr defaultRowHeight="12.75"/>
  <cols>
    <col min="1" max="1" width="3" style="1" bestFit="1" customWidth="1"/>
    <col min="2" max="2" width="27.5703125" style="1" customWidth="1"/>
    <col min="3" max="3" width="6" style="1" customWidth="1"/>
    <col min="4" max="4" width="7.5703125" style="1" customWidth="1"/>
    <col min="5" max="5" width="7.42578125" style="1" customWidth="1"/>
    <col min="6" max="6" width="6.5703125" style="1" customWidth="1"/>
    <col min="7" max="7" width="5.42578125" style="1" customWidth="1"/>
    <col min="8" max="8" width="7.140625" style="1" customWidth="1"/>
    <col min="9" max="9" width="4.7109375" style="1" customWidth="1"/>
    <col min="10" max="10" width="7.28515625" style="1" customWidth="1"/>
    <col min="11" max="11" width="4" style="1" customWidth="1"/>
    <col min="12" max="12" width="7.5703125" style="1" customWidth="1"/>
    <col min="13" max="13" width="5.7109375" style="1" customWidth="1"/>
    <col min="14" max="14" width="8.28515625" style="1" customWidth="1"/>
    <col min="15" max="15" width="3" style="1" customWidth="1"/>
    <col min="16" max="16" width="7.42578125" style="1" customWidth="1"/>
    <col min="17" max="17" width="5" style="1" customWidth="1"/>
    <col min="18" max="18" width="7.28515625" style="1" customWidth="1"/>
    <col min="19" max="19" width="4" style="1" customWidth="1"/>
    <col min="20" max="20" width="7.28515625" style="1" customWidth="1"/>
    <col min="21" max="21" width="3.7109375" style="1" customWidth="1"/>
    <col min="22" max="22" width="8.140625" style="1" customWidth="1"/>
    <col min="23" max="23" width="3.7109375" style="1" customWidth="1"/>
    <col min="24" max="24" width="7.28515625" style="1" customWidth="1"/>
    <col min="25" max="25" width="4.42578125" style="1" customWidth="1"/>
    <col min="26" max="26" width="7.140625" style="1" customWidth="1"/>
    <col min="27" max="27" width="3.85546875" style="1" customWidth="1"/>
    <col min="28" max="28" width="7" style="1" customWidth="1"/>
    <col min="29" max="29" width="3.28515625" style="1" customWidth="1"/>
    <col min="30" max="30" width="5.140625" style="1" customWidth="1"/>
    <col min="31" max="31" width="3.140625" style="1" customWidth="1"/>
    <col min="32" max="32" width="8.28515625" style="1" customWidth="1"/>
    <col min="33" max="33" width="4.140625" style="1" customWidth="1"/>
    <col min="34" max="34" width="8.5703125" style="1" customWidth="1"/>
    <col min="35" max="35" width="4" style="1" customWidth="1"/>
    <col min="36" max="36" width="7.5703125" style="1" customWidth="1"/>
    <col min="37" max="37" width="3.85546875" style="1" customWidth="1"/>
    <col min="38" max="38" width="8.85546875" style="1" customWidth="1"/>
    <col min="39" max="39" width="4.140625" style="1" customWidth="1"/>
    <col min="40" max="40" width="7.5703125" style="1" customWidth="1"/>
    <col min="41" max="41" width="3" style="1" customWidth="1"/>
    <col min="42" max="42" width="7.140625" style="1" customWidth="1"/>
    <col min="43" max="43" width="4.7109375" style="1" customWidth="1"/>
    <col min="44" max="44" width="8.5703125" style="1" customWidth="1"/>
    <col min="45" max="45" width="3" style="1" customWidth="1"/>
    <col min="46" max="46" width="7.5703125" style="1" customWidth="1"/>
    <col min="47" max="47" width="4.28515625" style="1" customWidth="1"/>
    <col min="48" max="48" width="7.140625" style="1" customWidth="1"/>
    <col min="49" max="49" width="4.85546875" style="1" customWidth="1"/>
    <col min="50" max="50" width="8.28515625" style="1" customWidth="1"/>
    <col min="51" max="51" width="5.42578125" style="1" customWidth="1"/>
    <col min="52" max="52" width="7.42578125" style="1" customWidth="1"/>
    <col min="53" max="53" width="3" style="1" customWidth="1"/>
    <col min="54" max="54" width="6.5703125" style="1" customWidth="1"/>
    <col min="55" max="55" width="3.7109375" style="1" customWidth="1"/>
    <col min="56" max="57" width="6.42578125" style="1" customWidth="1"/>
    <col min="58" max="58" width="9.42578125" style="2" bestFit="1" customWidth="1"/>
    <col min="59" max="59" width="6.140625" style="40" customWidth="1"/>
    <col min="60" max="60" width="8.42578125" style="40" customWidth="1"/>
    <col min="61" max="61" width="5.42578125" style="40" customWidth="1"/>
    <col min="62" max="62" width="1.42578125" style="40" customWidth="1"/>
    <col min="63" max="63" width="4.85546875" style="40" hidden="1" customWidth="1"/>
    <col min="64" max="64" width="4.5703125" style="40" hidden="1" customWidth="1"/>
    <col min="65" max="65" width="1.140625" style="40" hidden="1" customWidth="1"/>
    <col min="66" max="66" width="17.85546875" style="40" hidden="1" customWidth="1"/>
    <col min="67" max="71" width="9.140625" style="40" hidden="1" customWidth="1"/>
    <col min="72" max="16384" width="9.140625" style="3"/>
  </cols>
  <sheetData>
    <row r="2" spans="1:71" ht="13.5" thickBot="1"/>
    <row r="3" spans="1:71" s="9" customFormat="1" ht="84" customHeight="1" thickTop="1">
      <c r="A3" s="204"/>
      <c r="B3" s="208" t="s">
        <v>0</v>
      </c>
      <c r="C3" s="206" t="s">
        <v>1</v>
      </c>
      <c r="D3" s="207"/>
      <c r="E3" s="210" t="s">
        <v>2</v>
      </c>
      <c r="F3" s="211"/>
      <c r="G3" s="206" t="s">
        <v>3</v>
      </c>
      <c r="H3" s="200"/>
      <c r="I3" s="212" t="s">
        <v>4</v>
      </c>
      <c r="J3" s="212"/>
      <c r="K3" s="200" t="s">
        <v>5</v>
      </c>
      <c r="L3" s="197"/>
      <c r="M3" s="196" t="s">
        <v>102</v>
      </c>
      <c r="N3" s="197"/>
      <c r="O3" s="196" t="s">
        <v>6</v>
      </c>
      <c r="P3" s="197"/>
      <c r="Q3" s="196" t="s">
        <v>7</v>
      </c>
      <c r="R3" s="197"/>
      <c r="S3" s="196" t="s">
        <v>8</v>
      </c>
      <c r="T3" s="197"/>
      <c r="U3" s="196" t="s">
        <v>9</v>
      </c>
      <c r="V3" s="197"/>
      <c r="W3" s="196" t="s">
        <v>10</v>
      </c>
      <c r="X3" s="197"/>
      <c r="Y3" s="196" t="s">
        <v>11</v>
      </c>
      <c r="Z3" s="197"/>
      <c r="AA3" s="196" t="s">
        <v>12</v>
      </c>
      <c r="AB3" s="197"/>
      <c r="AC3" s="196" t="s">
        <v>13</v>
      </c>
      <c r="AD3" s="197"/>
      <c r="AE3" s="196" t="s">
        <v>58</v>
      </c>
      <c r="AF3" s="197"/>
      <c r="AG3" s="196" t="s">
        <v>14</v>
      </c>
      <c r="AH3" s="197"/>
      <c r="AI3" s="196" t="s">
        <v>15</v>
      </c>
      <c r="AJ3" s="197"/>
      <c r="AK3" s="196" t="s">
        <v>16</v>
      </c>
      <c r="AL3" s="197"/>
      <c r="AM3" s="196" t="s">
        <v>17</v>
      </c>
      <c r="AN3" s="197"/>
      <c r="AO3" s="196" t="s">
        <v>18</v>
      </c>
      <c r="AP3" s="200"/>
      <c r="AQ3" s="212" t="s">
        <v>19</v>
      </c>
      <c r="AR3" s="212"/>
      <c r="AS3" s="196" t="s">
        <v>20</v>
      </c>
      <c r="AT3" s="197"/>
      <c r="AU3" s="196" t="s">
        <v>21</v>
      </c>
      <c r="AV3" s="197"/>
      <c r="AW3" s="196" t="s">
        <v>22</v>
      </c>
      <c r="AX3" s="197"/>
      <c r="AY3" s="196" t="s">
        <v>23</v>
      </c>
      <c r="AZ3" s="197"/>
      <c r="BA3" s="215" t="s">
        <v>108</v>
      </c>
      <c r="BB3" s="216"/>
      <c r="BC3" s="212" t="s">
        <v>101</v>
      </c>
      <c r="BD3" s="212"/>
      <c r="BE3" s="164" t="s">
        <v>97</v>
      </c>
      <c r="BF3" s="165" t="s">
        <v>205</v>
      </c>
      <c r="BG3" s="219" t="s">
        <v>62</v>
      </c>
      <c r="BH3" s="213" t="s">
        <v>199</v>
      </c>
      <c r="BI3" s="214"/>
      <c r="BJ3" s="66"/>
      <c r="BK3" s="152" t="s">
        <v>196</v>
      </c>
      <c r="BL3" s="153" t="s">
        <v>197</v>
      </c>
      <c r="BM3" s="66"/>
      <c r="BN3" s="159" t="s">
        <v>198</v>
      </c>
      <c r="BO3" s="66"/>
      <c r="BP3" s="66"/>
      <c r="BQ3" s="66"/>
      <c r="BR3" s="66"/>
      <c r="BS3" s="66"/>
    </row>
    <row r="4" spans="1:71" s="9" customFormat="1" ht="18" customHeight="1" thickBot="1">
      <c r="A4" s="205"/>
      <c r="B4" s="209"/>
      <c r="C4" s="106" t="s">
        <v>26</v>
      </c>
      <c r="D4" s="166" t="s">
        <v>27</v>
      </c>
      <c r="E4" s="106" t="s">
        <v>28</v>
      </c>
      <c r="F4" s="166" t="s">
        <v>27</v>
      </c>
      <c r="G4" s="167" t="s">
        <v>26</v>
      </c>
      <c r="H4" s="168" t="s">
        <v>27</v>
      </c>
      <c r="I4" s="107" t="s">
        <v>29</v>
      </c>
      <c r="J4" s="107" t="s">
        <v>27</v>
      </c>
      <c r="K4" s="169" t="s">
        <v>30</v>
      </c>
      <c r="L4" s="107" t="s">
        <v>27</v>
      </c>
      <c r="M4" s="111" t="s">
        <v>26</v>
      </c>
      <c r="N4" s="107" t="s">
        <v>27</v>
      </c>
      <c r="O4" s="111" t="s">
        <v>30</v>
      </c>
      <c r="P4" s="107" t="s">
        <v>27</v>
      </c>
      <c r="Q4" s="111" t="s">
        <v>26</v>
      </c>
      <c r="R4" s="107" t="s">
        <v>31</v>
      </c>
      <c r="S4" s="111" t="s">
        <v>30</v>
      </c>
      <c r="T4" s="107" t="s">
        <v>31</v>
      </c>
      <c r="U4" s="111" t="s">
        <v>30</v>
      </c>
      <c r="V4" s="107" t="s">
        <v>31</v>
      </c>
      <c r="W4" s="111" t="s">
        <v>30</v>
      </c>
      <c r="X4" s="107" t="s">
        <v>27</v>
      </c>
      <c r="Y4" s="111" t="s">
        <v>26</v>
      </c>
      <c r="Z4" s="107" t="s">
        <v>27</v>
      </c>
      <c r="AA4" s="111" t="s">
        <v>26</v>
      </c>
      <c r="AB4" s="107" t="s">
        <v>27</v>
      </c>
      <c r="AC4" s="111" t="s">
        <v>30</v>
      </c>
      <c r="AD4" s="107" t="s">
        <v>27</v>
      </c>
      <c r="AE4" s="111" t="s">
        <v>32</v>
      </c>
      <c r="AF4" s="111" t="s">
        <v>27</v>
      </c>
      <c r="AG4" s="111" t="s">
        <v>28</v>
      </c>
      <c r="AH4" s="107" t="s">
        <v>27</v>
      </c>
      <c r="AI4" s="111" t="s">
        <v>28</v>
      </c>
      <c r="AJ4" s="107" t="s">
        <v>27</v>
      </c>
      <c r="AK4" s="111" t="s">
        <v>28</v>
      </c>
      <c r="AL4" s="107" t="s">
        <v>27</v>
      </c>
      <c r="AM4" s="111" t="s">
        <v>28</v>
      </c>
      <c r="AN4" s="107" t="s">
        <v>27</v>
      </c>
      <c r="AO4" s="111" t="s">
        <v>30</v>
      </c>
      <c r="AP4" s="107" t="s">
        <v>27</v>
      </c>
      <c r="AQ4" s="111" t="s">
        <v>30</v>
      </c>
      <c r="AR4" s="107" t="s">
        <v>27</v>
      </c>
      <c r="AS4" s="107" t="s">
        <v>30</v>
      </c>
      <c r="AT4" s="107" t="s">
        <v>27</v>
      </c>
      <c r="AU4" s="107" t="s">
        <v>28</v>
      </c>
      <c r="AV4" s="107" t="s">
        <v>27</v>
      </c>
      <c r="AW4" s="107" t="s">
        <v>30</v>
      </c>
      <c r="AX4" s="107" t="s">
        <v>27</v>
      </c>
      <c r="AY4" s="107" t="s">
        <v>30</v>
      </c>
      <c r="AZ4" s="107" t="s">
        <v>27</v>
      </c>
      <c r="BA4" s="107" t="s">
        <v>26</v>
      </c>
      <c r="BB4" s="107" t="s">
        <v>27</v>
      </c>
      <c r="BC4" s="107" t="s">
        <v>26</v>
      </c>
      <c r="BD4" s="107" t="s">
        <v>27</v>
      </c>
      <c r="BE4" s="107" t="s">
        <v>27</v>
      </c>
      <c r="BF4" s="112" t="s">
        <v>27</v>
      </c>
      <c r="BG4" s="220"/>
      <c r="BH4" s="112" t="s">
        <v>106</v>
      </c>
      <c r="BI4" s="170" t="s">
        <v>107</v>
      </c>
      <c r="BJ4" s="66"/>
      <c r="BK4" s="66"/>
      <c r="BL4" s="66"/>
      <c r="BM4" s="66"/>
      <c r="BN4" s="159" t="s">
        <v>27</v>
      </c>
      <c r="BO4" s="66"/>
      <c r="BP4" s="66"/>
      <c r="BQ4" s="66"/>
      <c r="BR4" s="66"/>
      <c r="BS4" s="66"/>
    </row>
    <row r="5" spans="1:71" s="18" customFormat="1" ht="23.25" customHeight="1">
      <c r="A5" s="121">
        <v>1</v>
      </c>
      <c r="B5" s="14" t="s">
        <v>33</v>
      </c>
      <c r="C5" s="45">
        <f>'9 мес'!C4+'4 кварт'!C4</f>
        <v>0</v>
      </c>
      <c r="D5" s="45">
        <f>'9 мес'!D4+'4 кварт'!D4</f>
        <v>0</v>
      </c>
      <c r="E5" s="45">
        <f>'9 мес'!E4+'4 кварт'!E4</f>
        <v>0</v>
      </c>
      <c r="F5" s="45">
        <f>'9 мес'!F4+'4 кварт'!F4</f>
        <v>0</v>
      </c>
      <c r="G5" s="45">
        <f>'9 мес'!G4+'4 кварт'!G4</f>
        <v>28</v>
      </c>
      <c r="H5" s="84">
        <f>'9 мес'!H4+'4 кварт'!H4</f>
        <v>2.863</v>
      </c>
      <c r="I5" s="45">
        <f>'9 мес'!I4+'4 кварт'!I4</f>
        <v>0</v>
      </c>
      <c r="J5" s="45">
        <f>'9 мес'!J4+'4 кварт'!J4</f>
        <v>0</v>
      </c>
      <c r="K5" s="104">
        <f>'9 мес'!K4+'4 кварт'!K4</f>
        <v>0</v>
      </c>
      <c r="L5" s="45">
        <f>'9 мес'!L4+'4 кварт'!L4</f>
        <v>0</v>
      </c>
      <c r="M5" s="45">
        <f>'9 мес'!M4+'4 кварт'!M4</f>
        <v>0</v>
      </c>
      <c r="N5" s="45">
        <f>'9 мес'!N4+'4 кварт'!N4</f>
        <v>0</v>
      </c>
      <c r="O5" s="45">
        <f>'9 мес'!O4+'4 кварт'!O4</f>
        <v>0</v>
      </c>
      <c r="P5" s="45">
        <f>'9 мес'!P4+'4 кварт'!P4</f>
        <v>0</v>
      </c>
      <c r="Q5" s="45">
        <f>'9 мес'!Q4+'4 кварт'!Q4</f>
        <v>0</v>
      </c>
      <c r="R5" s="45">
        <f>'9 мес'!R4+'4 кварт'!R4</f>
        <v>0</v>
      </c>
      <c r="S5" s="45">
        <f>'9 мес'!S4+'4 кварт'!S4</f>
        <v>0</v>
      </c>
      <c r="T5" s="45">
        <f>'9 мес'!T4+'4 кварт'!T4</f>
        <v>0</v>
      </c>
      <c r="U5" s="45">
        <f>'9 мес'!U4+'4 кварт'!U4</f>
        <v>0</v>
      </c>
      <c r="V5" s="45">
        <f>'9 мес'!V4+'4 кварт'!V4</f>
        <v>0</v>
      </c>
      <c r="W5" s="45">
        <f>'9 мес'!W4+'4 кварт'!W4</f>
        <v>3</v>
      </c>
      <c r="X5" s="45">
        <f>'9 мес'!X4+'4 кварт'!X4</f>
        <v>4.891</v>
      </c>
      <c r="Y5" s="45">
        <f>'9 мес'!Y4+'4 кварт'!Y4</f>
        <v>0</v>
      </c>
      <c r="Z5" s="45">
        <f>'9 мес'!Z4+'4 кварт'!Z4</f>
        <v>0</v>
      </c>
      <c r="AA5" s="45">
        <f>'9 мес'!AA4+'4 кварт'!AA4</f>
        <v>0</v>
      </c>
      <c r="AB5" s="45">
        <f>'9 мес'!AB4+'4 кварт'!AB4</f>
        <v>0</v>
      </c>
      <c r="AC5" s="45">
        <f>'9 мес'!AC4+'4 кварт'!AC4</f>
        <v>0</v>
      </c>
      <c r="AD5" s="45">
        <f>'9 мес'!AD4+'4 кварт'!AD4</f>
        <v>0</v>
      </c>
      <c r="AE5" s="45">
        <f>'9 мес'!AE4+'4 кварт'!AE4</f>
        <v>0</v>
      </c>
      <c r="AF5" s="45">
        <f>'9 мес'!AF4+'4 кварт'!AF4</f>
        <v>0</v>
      </c>
      <c r="AG5" s="100">
        <f>'9 мес'!AG4+'4 кварт'!AG4</f>
        <v>6</v>
      </c>
      <c r="AH5" s="45">
        <f>'9 мес'!AH4+'4 кварт'!AH4</f>
        <v>9.7270000000000003</v>
      </c>
      <c r="AI5" s="45">
        <f>'9 мес'!AI4+'4 кварт'!AI4</f>
        <v>4</v>
      </c>
      <c r="AJ5" s="45">
        <f>'9 мес'!AJ4+'4 кварт'!AJ4</f>
        <v>3.1429999999999998</v>
      </c>
      <c r="AK5" s="100">
        <f>'9 мес'!AK4+'4 кварт'!AK4</f>
        <v>0</v>
      </c>
      <c r="AL5" s="45">
        <f>'9 мес'!AL4+'4 кварт'!AL4</f>
        <v>0</v>
      </c>
      <c r="AM5" s="45">
        <f>'9 мес'!AM4+'4 кварт'!AM4</f>
        <v>93</v>
      </c>
      <c r="AN5" s="45">
        <f>'9 мес'!AN4+'4 кварт'!AN4</f>
        <v>111.42700000000001</v>
      </c>
      <c r="AO5" s="45">
        <f>'9 мес'!AO4+'4 кварт'!AO4</f>
        <v>0</v>
      </c>
      <c r="AP5" s="45">
        <f>'9 мес'!AP4+'4 кварт'!AP4</f>
        <v>0</v>
      </c>
      <c r="AQ5" s="45">
        <f>'9 мес'!AQ4+'4 кварт'!AQ4</f>
        <v>9</v>
      </c>
      <c r="AR5" s="45">
        <f>'9 мес'!AR4+'4 кварт'!AR4</f>
        <v>14.366</v>
      </c>
      <c r="AS5" s="45">
        <f>'9 мес'!AS4+'4 кварт'!AS4</f>
        <v>0</v>
      </c>
      <c r="AT5" s="45">
        <f>'9 мес'!AT4+'4 кварт'!AT4</f>
        <v>0</v>
      </c>
      <c r="AU5" s="45">
        <f>'9 мес'!AU4+'4 кварт'!AU4</f>
        <v>0</v>
      </c>
      <c r="AV5" s="45">
        <f>'9 мес'!AV4+'4 кварт'!AV4</f>
        <v>0</v>
      </c>
      <c r="AW5" s="45">
        <f>'9 мес'!AW4+'4 кварт'!AW4</f>
        <v>0</v>
      </c>
      <c r="AX5" s="45">
        <f>'9 мес'!AX4+'4 кварт'!AX4</f>
        <v>0</v>
      </c>
      <c r="AY5" s="45">
        <f>'9 мес'!AY4+'4 кварт'!AY4</f>
        <v>1</v>
      </c>
      <c r="AZ5" s="45">
        <f>'9 мес'!AZ4+'4 кварт'!AZ4</f>
        <v>0.73499999999999999</v>
      </c>
      <c r="BA5" s="45">
        <f>'9 мес'!BA4+'4 кварт'!BA4</f>
        <v>0</v>
      </c>
      <c r="BB5" s="45">
        <f>'9 мес'!BB4+'4 кварт'!BB4</f>
        <v>0</v>
      </c>
      <c r="BC5" s="45">
        <f>'9 мес'!BC4+'4 кварт'!BC4</f>
        <v>0</v>
      </c>
      <c r="BD5" s="45">
        <f>'9 мес'!BD4+'4 кварт'!BD4</f>
        <v>0</v>
      </c>
      <c r="BE5" s="42">
        <f>'9 мес'!BE4+'4 кварт'!BE4</f>
        <v>11.905000000000001</v>
      </c>
      <c r="BF5" s="46">
        <f>D5+F5+H5+J5+L5+N5+P5+R5+T5+V5+X5+Z5+AB5+AD5+AF5+AH5+AJ5+AL5+AN5+AP5+AR5+AT5+AV5+AX5+AZ5+BB5+BD5+BE5</f>
        <v>159.05700000000004</v>
      </c>
      <c r="BG5" s="115">
        <v>36</v>
      </c>
      <c r="BH5" s="87">
        <v>194.01499999999999</v>
      </c>
      <c r="BI5" s="70">
        <f t="shared" ref="BI5:BI31" si="0">BF5*100/BH5</f>
        <v>81.981805530500253</v>
      </c>
      <c r="BJ5" s="40"/>
      <c r="BK5" s="40">
        <v>275.01799999999997</v>
      </c>
      <c r="BL5" s="154">
        <v>265.91399999999999</v>
      </c>
      <c r="BM5" s="78"/>
      <c r="BN5" s="160">
        <f t="shared" ref="BN5:BN30" si="1">BH5-BF5</f>
        <v>34.957999999999942</v>
      </c>
      <c r="BO5" s="79"/>
      <c r="BP5" s="45">
        <v>180.512</v>
      </c>
      <c r="BQ5" s="81">
        <v>13.503</v>
      </c>
      <c r="BR5" s="40">
        <f>BP5+BQ5</f>
        <v>194.01499999999999</v>
      </c>
      <c r="BS5" s="40"/>
    </row>
    <row r="6" spans="1:71" s="18" customFormat="1" ht="23.25" customHeight="1">
      <c r="A6" s="122">
        <v>2</v>
      </c>
      <c r="B6" s="14" t="s">
        <v>34</v>
      </c>
      <c r="C6" s="45">
        <f>'9 мес'!C5+'4 кварт'!C5</f>
        <v>0</v>
      </c>
      <c r="D6" s="45">
        <f>'9 мес'!D5+'4 кварт'!D5</f>
        <v>0</v>
      </c>
      <c r="E6" s="45">
        <f>'9 мес'!E5+'4 кварт'!E5</f>
        <v>0</v>
      </c>
      <c r="F6" s="45">
        <f>'9 мес'!F5+'4 кварт'!F5</f>
        <v>0</v>
      </c>
      <c r="G6" s="45">
        <f>'9 мес'!G5+'4 кварт'!G5</f>
        <v>0</v>
      </c>
      <c r="H6" s="84">
        <f>'9 мес'!H5+'4 кварт'!H5</f>
        <v>0</v>
      </c>
      <c r="I6" s="45">
        <f>'9 мес'!I5+'4 кварт'!I5</f>
        <v>1</v>
      </c>
      <c r="J6" s="45">
        <f>'9 мес'!J5+'4 кварт'!J5</f>
        <v>84.3</v>
      </c>
      <c r="K6" s="104">
        <f>'9 мес'!K5+'4 кварт'!K5</f>
        <v>0</v>
      </c>
      <c r="L6" s="45">
        <f>'9 мес'!L5+'4 кварт'!L5</f>
        <v>0</v>
      </c>
      <c r="M6" s="45">
        <f>'9 мес'!M5+'4 кварт'!M5</f>
        <v>0</v>
      </c>
      <c r="N6" s="45">
        <f>'9 мес'!N5+'4 кварт'!N5</f>
        <v>0</v>
      </c>
      <c r="O6" s="45">
        <f>'9 мес'!O5+'4 кварт'!O5</f>
        <v>0</v>
      </c>
      <c r="P6" s="45">
        <f>'9 мес'!P5+'4 кварт'!P5</f>
        <v>0</v>
      </c>
      <c r="Q6" s="45">
        <f>'9 мес'!Q5+'4 кварт'!Q5</f>
        <v>0</v>
      </c>
      <c r="R6" s="45">
        <f>'9 мес'!R5+'4 кварт'!R5</f>
        <v>0</v>
      </c>
      <c r="S6" s="45">
        <f>'9 мес'!S5+'4 кварт'!S5</f>
        <v>0</v>
      </c>
      <c r="T6" s="45">
        <f>'9 мес'!T5+'4 кварт'!T5</f>
        <v>0</v>
      </c>
      <c r="U6" s="45">
        <f>'9 мес'!U5+'4 кварт'!U5</f>
        <v>0</v>
      </c>
      <c r="V6" s="45">
        <f>'9 мес'!V5+'4 кварт'!V5</f>
        <v>0</v>
      </c>
      <c r="W6" s="45">
        <f>'9 мес'!W5+'4 кварт'!W5</f>
        <v>0</v>
      </c>
      <c r="X6" s="45">
        <f>'9 мес'!X5+'4 кварт'!X5</f>
        <v>0</v>
      </c>
      <c r="Y6" s="45">
        <f>'9 мес'!Y5+'4 кварт'!Y5</f>
        <v>0</v>
      </c>
      <c r="Z6" s="45">
        <f>'9 мес'!Z5+'4 кварт'!Z5</f>
        <v>0</v>
      </c>
      <c r="AA6" s="45">
        <f>'9 мес'!AA5+'4 кварт'!AA5</f>
        <v>0</v>
      </c>
      <c r="AB6" s="45">
        <f>'9 мес'!AB5+'4 кварт'!AB5</f>
        <v>0</v>
      </c>
      <c r="AC6" s="45">
        <f>'9 мес'!AC5+'4 кварт'!AC5</f>
        <v>0</v>
      </c>
      <c r="AD6" s="45">
        <f>'9 мес'!AD5+'4 кварт'!AD5</f>
        <v>0</v>
      </c>
      <c r="AE6" s="45">
        <f>'9 мес'!AE5+'4 кварт'!AE5</f>
        <v>0</v>
      </c>
      <c r="AF6" s="45">
        <f>'9 мес'!AF5+'4 кварт'!AF5</f>
        <v>0</v>
      </c>
      <c r="AG6" s="45">
        <f>'9 мес'!AG5+'4 кварт'!AG5</f>
        <v>0</v>
      </c>
      <c r="AH6" s="45">
        <f>'9 мес'!AH5+'4 кварт'!AH5</f>
        <v>0</v>
      </c>
      <c r="AI6" s="45">
        <f>'9 мес'!AI5+'4 кварт'!AI5</f>
        <v>0</v>
      </c>
      <c r="AJ6" s="45">
        <f>'9 мес'!AJ5+'4 кварт'!AJ5</f>
        <v>0</v>
      </c>
      <c r="AK6" s="45">
        <f>'9 мес'!AK5+'4 кварт'!AK5</f>
        <v>0</v>
      </c>
      <c r="AL6" s="45">
        <f>'9 мес'!AL5+'4 кварт'!AL5</f>
        <v>0</v>
      </c>
      <c r="AM6" s="45">
        <f>'9 мес'!AM5+'4 кварт'!AM5</f>
        <v>0</v>
      </c>
      <c r="AN6" s="45">
        <f>'9 мес'!AN5+'4 кварт'!AN5</f>
        <v>0</v>
      </c>
      <c r="AO6" s="45">
        <f>'9 мес'!AO5+'4 кварт'!AO5</f>
        <v>1</v>
      </c>
      <c r="AP6" s="45">
        <f>'9 мес'!AP5+'4 кварт'!AP5</f>
        <v>2.9249999999999998</v>
      </c>
      <c r="AQ6" s="45">
        <f>'9 мес'!AQ5+'4 кварт'!AQ5</f>
        <v>11</v>
      </c>
      <c r="AR6" s="45">
        <f>'9 мес'!AR5+'4 кварт'!AR5</f>
        <v>18.830000000000002</v>
      </c>
      <c r="AS6" s="45">
        <f>'9 мес'!AS5+'4 кварт'!AS5</f>
        <v>0</v>
      </c>
      <c r="AT6" s="45">
        <f>'9 мес'!AT5+'4 кварт'!AT5</f>
        <v>0</v>
      </c>
      <c r="AU6" s="45">
        <f>'9 мес'!AU5+'4 кварт'!AU5</f>
        <v>0</v>
      </c>
      <c r="AV6" s="45">
        <f>'9 мес'!AV5+'4 кварт'!AV5</f>
        <v>0</v>
      </c>
      <c r="AW6" s="45">
        <f>'9 мес'!AW5+'4 кварт'!AW5</f>
        <v>18</v>
      </c>
      <c r="AX6" s="45">
        <f>'9 мес'!AX5+'4 кварт'!AX5</f>
        <v>12.638000000000002</v>
      </c>
      <c r="AY6" s="45">
        <f>'9 мес'!AY5+'4 кварт'!AY5</f>
        <v>1</v>
      </c>
      <c r="AZ6" s="45">
        <f>'9 мес'!AZ5+'4 кварт'!AZ5</f>
        <v>0.746</v>
      </c>
      <c r="BA6" s="45">
        <f>'9 мес'!BA5+'4 кварт'!BA5</f>
        <v>0</v>
      </c>
      <c r="BB6" s="45">
        <f>'9 мес'!BB5+'4 кварт'!BB5</f>
        <v>0</v>
      </c>
      <c r="BC6" s="45">
        <f>'9 мес'!BC5+'4 кварт'!BC5</f>
        <v>0</v>
      </c>
      <c r="BD6" s="45">
        <f>'9 мес'!BD5+'4 кварт'!BD5</f>
        <v>0</v>
      </c>
      <c r="BE6" s="42">
        <f>'9 мес'!BE5+'4 кварт'!BE5</f>
        <v>0.69099999999999995</v>
      </c>
      <c r="BF6" s="46">
        <f>D6+F6+H6+J6+L6+N6+P6+R6+T6+V6+X6+Z6+AB6+AD6+AF6+AH6+AJ6+AL6+AN6+AP6+AR6+AT6+AV6+AX6+AZ6+BB6+BD6+BE6</f>
        <v>120.13</v>
      </c>
      <c r="BG6" s="115">
        <v>38</v>
      </c>
      <c r="BH6" s="113">
        <v>135.64599999999999</v>
      </c>
      <c r="BI6" s="70">
        <f t="shared" si="0"/>
        <v>88.561402474086975</v>
      </c>
      <c r="BJ6" s="40"/>
      <c r="BK6" s="40">
        <v>276.23399999999998</v>
      </c>
      <c r="BL6" s="154">
        <v>200.62899999999999</v>
      </c>
      <c r="BM6" s="78"/>
      <c r="BN6" s="160">
        <f t="shared" si="1"/>
        <v>15.515999999999991</v>
      </c>
      <c r="BO6" s="79"/>
      <c r="BP6" s="45">
        <v>180.97499999999999</v>
      </c>
      <c r="BQ6" s="81">
        <v>13.538</v>
      </c>
      <c r="BR6" s="40">
        <f t="shared" ref="BR6:BR30" si="2">BP6+BQ6</f>
        <v>194.51300000000001</v>
      </c>
      <c r="BS6" s="40"/>
    </row>
    <row r="7" spans="1:71" s="18" customFormat="1" ht="23.25" customHeight="1">
      <c r="A7" s="122">
        <v>3</v>
      </c>
      <c r="B7" s="14" t="s">
        <v>37</v>
      </c>
      <c r="C7" s="45">
        <f>'9 мес'!C6+'4 кварт'!C6</f>
        <v>0</v>
      </c>
      <c r="D7" s="45">
        <f>'9 мес'!D6+'4 кварт'!D6</f>
        <v>0</v>
      </c>
      <c r="E7" s="45">
        <f>'9 мес'!E6+'4 кварт'!E6</f>
        <v>0</v>
      </c>
      <c r="F7" s="45">
        <f>'9 мес'!F6+'4 кварт'!F6</f>
        <v>0</v>
      </c>
      <c r="G7" s="45">
        <f>'9 мес'!G6+'4 кварт'!G6</f>
        <v>28</v>
      </c>
      <c r="H7" s="84">
        <f>'9 мес'!H6+'4 кварт'!H6</f>
        <v>2.863</v>
      </c>
      <c r="I7" s="45">
        <f>'9 мес'!I6+'4 кварт'!I6</f>
        <v>0</v>
      </c>
      <c r="J7" s="45">
        <f>'9 мес'!J6+'4 кварт'!J6</f>
        <v>0</v>
      </c>
      <c r="K7" s="104">
        <f>'9 мес'!K6+'4 кварт'!K6</f>
        <v>0</v>
      </c>
      <c r="L7" s="45">
        <f>'9 мес'!L6+'4 кварт'!L6</f>
        <v>0</v>
      </c>
      <c r="M7" s="45">
        <f>'9 мес'!M6+'4 кварт'!M6</f>
        <v>0</v>
      </c>
      <c r="N7" s="45">
        <f>'9 мес'!N6+'4 кварт'!N6</f>
        <v>0</v>
      </c>
      <c r="O7" s="45">
        <f>'9 мес'!O6+'4 кварт'!O6</f>
        <v>0</v>
      </c>
      <c r="P7" s="45">
        <f>'9 мес'!P6+'4 кварт'!P6</f>
        <v>0</v>
      </c>
      <c r="Q7" s="45">
        <f>'9 мес'!Q6+'4 кварт'!Q6</f>
        <v>0</v>
      </c>
      <c r="R7" s="45">
        <f>'9 мес'!R6+'4 кварт'!R6</f>
        <v>0</v>
      </c>
      <c r="S7" s="45">
        <f>'9 мес'!S6+'4 кварт'!S6</f>
        <v>0</v>
      </c>
      <c r="T7" s="45">
        <f>'9 мес'!T6+'4 кварт'!T6</f>
        <v>0</v>
      </c>
      <c r="U7" s="45">
        <f>'9 мес'!U6+'4 кварт'!U6</f>
        <v>0</v>
      </c>
      <c r="V7" s="45">
        <f>'9 мес'!V6+'4 кварт'!V6</f>
        <v>0</v>
      </c>
      <c r="W7" s="45">
        <f>'9 мес'!W6+'4 кварт'!W6</f>
        <v>0</v>
      </c>
      <c r="X7" s="45">
        <f>'9 мес'!X6+'4 кварт'!X6</f>
        <v>0</v>
      </c>
      <c r="Y7" s="45">
        <f>'9 мес'!Y6+'4 кварт'!Y6</f>
        <v>0</v>
      </c>
      <c r="Z7" s="45">
        <f>'9 мес'!Z6+'4 кварт'!Z6</f>
        <v>0</v>
      </c>
      <c r="AA7" s="45">
        <f>'9 мес'!AA6+'4 кварт'!AA6</f>
        <v>0</v>
      </c>
      <c r="AB7" s="45">
        <f>'9 мес'!AB6+'4 кварт'!AB6</f>
        <v>0</v>
      </c>
      <c r="AC7" s="45">
        <f>'9 мес'!AC6+'4 кварт'!AC6</f>
        <v>0</v>
      </c>
      <c r="AD7" s="45">
        <f>'9 мес'!AD6+'4 кварт'!AD6</f>
        <v>0</v>
      </c>
      <c r="AE7" s="45">
        <f>'9 мес'!AE6+'4 кварт'!AE6</f>
        <v>0</v>
      </c>
      <c r="AF7" s="45">
        <f>'9 мес'!AF6+'4 кварт'!AF6</f>
        <v>0</v>
      </c>
      <c r="AG7" s="45">
        <f>'9 мес'!AG6+'4 кварт'!AG6</f>
        <v>0</v>
      </c>
      <c r="AH7" s="45">
        <f>'9 мес'!AH6+'4 кварт'!AH6</f>
        <v>0</v>
      </c>
      <c r="AI7" s="45">
        <f>'9 мес'!AI6+'4 кварт'!AI6</f>
        <v>0</v>
      </c>
      <c r="AJ7" s="45">
        <f>'9 мес'!AJ6+'4 кварт'!AJ6</f>
        <v>0</v>
      </c>
      <c r="AK7" s="45">
        <f>'9 мес'!AK6+'4 кварт'!AK6</f>
        <v>0</v>
      </c>
      <c r="AL7" s="45">
        <f>'9 мес'!AL6+'4 кварт'!AL6</f>
        <v>0</v>
      </c>
      <c r="AM7" s="45">
        <f>'9 мес'!AM6+'4 кварт'!AM6</f>
        <v>0</v>
      </c>
      <c r="AN7" s="45">
        <f>'9 мес'!AN6+'4 кварт'!AN6</f>
        <v>0</v>
      </c>
      <c r="AO7" s="45">
        <f>'9 мес'!AO6+'4 кварт'!AO6</f>
        <v>0</v>
      </c>
      <c r="AP7" s="45">
        <f>'9 мес'!AP6+'4 кварт'!AP6</f>
        <v>0</v>
      </c>
      <c r="AQ7" s="45">
        <f>'9 мес'!AQ6+'4 кварт'!AQ6</f>
        <v>6</v>
      </c>
      <c r="AR7" s="45">
        <f>'9 мес'!AR6+'4 кварт'!AR6</f>
        <v>11.513999999999999</v>
      </c>
      <c r="AS7" s="45">
        <f>'9 мес'!AS6+'4 кварт'!AS6</f>
        <v>0</v>
      </c>
      <c r="AT7" s="45">
        <f>'9 мес'!AT6+'4 кварт'!AT6</f>
        <v>0</v>
      </c>
      <c r="AU7" s="45">
        <f>'9 мес'!AU6+'4 кварт'!AU6</f>
        <v>0</v>
      </c>
      <c r="AV7" s="45">
        <f>'9 мес'!AV6+'4 кварт'!AV6</f>
        <v>0</v>
      </c>
      <c r="AW7" s="45">
        <f>'9 мес'!AW6+'4 кварт'!AW6</f>
        <v>15</v>
      </c>
      <c r="AX7" s="45">
        <f>'9 мес'!AX6+'4 кварт'!AX6</f>
        <v>9.43</v>
      </c>
      <c r="AY7" s="45">
        <f>'9 мес'!AY6+'4 кварт'!AY6</f>
        <v>0</v>
      </c>
      <c r="AZ7" s="45">
        <f>'9 мес'!AZ6+'4 кварт'!AZ6</f>
        <v>0</v>
      </c>
      <c r="BA7" s="45">
        <f>'9 мес'!BA6+'4 кварт'!BA6</f>
        <v>0</v>
      </c>
      <c r="BB7" s="45">
        <f>'9 мес'!BB6+'4 кварт'!BB6</f>
        <v>0</v>
      </c>
      <c r="BC7" s="45">
        <f>'9 мес'!BC6+'4 кварт'!BC6</f>
        <v>0</v>
      </c>
      <c r="BD7" s="45">
        <f>'9 мес'!BD6+'4 кварт'!BD6</f>
        <v>0</v>
      </c>
      <c r="BE7" s="42">
        <f>'9 мес'!BE6+'4 кварт'!BE6</f>
        <v>1.369</v>
      </c>
      <c r="BF7" s="46">
        <f t="shared" ref="BF7:BF71" si="3">D7+F7+H7+J7+L7+N7+P7+R7+T7+V7+X7+Z7+AB7+AD7+AF7+AH7+AJ7+AL7+AN7+AP7+AR7+AT7+AV7+AX7+AZ7+BB7+BD7+BE7</f>
        <v>25.175999999999998</v>
      </c>
      <c r="BG7" s="115">
        <v>40</v>
      </c>
      <c r="BH7" s="113">
        <v>137.208</v>
      </c>
      <c r="BI7" s="70">
        <f t="shared" si="0"/>
        <v>18.348784327444463</v>
      </c>
      <c r="BJ7" s="40"/>
      <c r="BK7" s="40">
        <v>277.95999999999998</v>
      </c>
      <c r="BL7" s="154">
        <v>365.827</v>
      </c>
      <c r="BM7" s="78"/>
      <c r="BN7" s="160">
        <f t="shared" si="1"/>
        <v>112.032</v>
      </c>
      <c r="BO7" s="79"/>
      <c r="BP7" s="45">
        <v>183.06</v>
      </c>
      <c r="BQ7" s="81">
        <v>13.693</v>
      </c>
      <c r="BR7" s="40">
        <f t="shared" si="2"/>
        <v>196.75300000000001</v>
      </c>
      <c r="BS7" s="40"/>
    </row>
    <row r="8" spans="1:71" s="18" customFormat="1" ht="23.25" customHeight="1">
      <c r="A8" s="122">
        <v>4</v>
      </c>
      <c r="B8" s="14" t="s">
        <v>38</v>
      </c>
      <c r="C8" s="45">
        <f>'9 мес'!C7+'4 кварт'!C7</f>
        <v>0</v>
      </c>
      <c r="D8" s="45">
        <f>'9 мес'!D7+'4 кварт'!D7</f>
        <v>0</v>
      </c>
      <c r="E8" s="45">
        <f>'9 мес'!E7+'4 кварт'!E7</f>
        <v>0</v>
      </c>
      <c r="F8" s="45">
        <f>'9 мес'!F7+'4 кварт'!F7</f>
        <v>0</v>
      </c>
      <c r="G8" s="45">
        <f>'9 мес'!G7+'4 кварт'!G7</f>
        <v>52.17</v>
      </c>
      <c r="H8" s="84">
        <f>'9 мес'!H7+'4 кварт'!H7</f>
        <v>5.335</v>
      </c>
      <c r="I8" s="45">
        <f>'9 мес'!I7+'4 кварт'!I7</f>
        <v>0</v>
      </c>
      <c r="J8" s="45">
        <f>'9 мес'!J7+'4 кварт'!J7</f>
        <v>0</v>
      </c>
      <c r="K8" s="104">
        <f>'9 мес'!K7+'4 кварт'!K7</f>
        <v>0</v>
      </c>
      <c r="L8" s="45">
        <f>'9 мес'!L7+'4 кварт'!L7</f>
        <v>0</v>
      </c>
      <c r="M8" s="45">
        <f>'9 мес'!M7+'4 кварт'!M7</f>
        <v>0</v>
      </c>
      <c r="N8" s="45">
        <f>'9 мес'!N7+'4 кварт'!N7</f>
        <v>0</v>
      </c>
      <c r="O8" s="45">
        <f>'9 мес'!O7+'4 кварт'!O7</f>
        <v>0</v>
      </c>
      <c r="P8" s="45">
        <f>'9 мес'!P7+'4 кварт'!P7</f>
        <v>0</v>
      </c>
      <c r="Q8" s="45">
        <f>'9 мес'!Q7+'4 кварт'!Q7</f>
        <v>0</v>
      </c>
      <c r="R8" s="45">
        <f>'9 мес'!R7+'4 кварт'!R7</f>
        <v>0</v>
      </c>
      <c r="S8" s="45">
        <f>'9 мес'!S7+'4 кварт'!S7</f>
        <v>0</v>
      </c>
      <c r="T8" s="45">
        <f>'9 мес'!T7+'4 кварт'!T7</f>
        <v>0</v>
      </c>
      <c r="U8" s="45">
        <f>'9 мес'!U7+'4 кварт'!U7</f>
        <v>0</v>
      </c>
      <c r="V8" s="45">
        <f>'9 мес'!V7+'4 кварт'!V7</f>
        <v>0</v>
      </c>
      <c r="W8" s="45">
        <f>'9 мес'!W7+'4 кварт'!W7</f>
        <v>0</v>
      </c>
      <c r="X8" s="45">
        <f>'9 мес'!X7+'4 кварт'!X7</f>
        <v>0</v>
      </c>
      <c r="Y8" s="45">
        <f>'9 мес'!Y7+'4 кварт'!Y7</f>
        <v>0</v>
      </c>
      <c r="Z8" s="45">
        <f>'9 мес'!Z7+'4 кварт'!Z7</f>
        <v>0</v>
      </c>
      <c r="AA8" s="45">
        <f>'9 мес'!AA7+'4 кварт'!AA7</f>
        <v>0</v>
      </c>
      <c r="AB8" s="45">
        <f>'9 мес'!AB7+'4 кварт'!AB7</f>
        <v>0</v>
      </c>
      <c r="AC8" s="45">
        <f>'9 мес'!AC7+'4 кварт'!AC7</f>
        <v>0</v>
      </c>
      <c r="AD8" s="45">
        <f>'9 мес'!AD7+'4 кварт'!AD7</f>
        <v>0</v>
      </c>
      <c r="AE8" s="45">
        <f>'9 мес'!AE7+'4 кварт'!AE7</f>
        <v>0</v>
      </c>
      <c r="AF8" s="45">
        <f>'9 мес'!AF7+'4 кварт'!AF7</f>
        <v>0</v>
      </c>
      <c r="AG8" s="45">
        <f>'9 мес'!AG7+'4 кварт'!AG7</f>
        <v>0</v>
      </c>
      <c r="AH8" s="45">
        <f>'9 мес'!AH7+'4 кварт'!AH7</f>
        <v>0</v>
      </c>
      <c r="AI8" s="45">
        <f>'9 мес'!AI7+'4 кварт'!AI7</f>
        <v>0</v>
      </c>
      <c r="AJ8" s="45">
        <f>'9 мес'!AJ7+'4 кварт'!AJ7</f>
        <v>0</v>
      </c>
      <c r="AK8" s="45">
        <f>'9 мес'!AK7+'4 кварт'!AK7</f>
        <v>0</v>
      </c>
      <c r="AL8" s="45">
        <f>'9 мес'!AL7+'4 кварт'!AL7</f>
        <v>0</v>
      </c>
      <c r="AM8" s="45">
        <f>'9 мес'!AM7+'4 кварт'!AM7</f>
        <v>85</v>
      </c>
      <c r="AN8" s="45">
        <f>'9 мес'!AN7+'4 кварт'!AN7</f>
        <v>129.45500000000001</v>
      </c>
      <c r="AO8" s="45">
        <f>'9 мес'!AO7+'4 кварт'!AO7</f>
        <v>0</v>
      </c>
      <c r="AP8" s="45">
        <f>'9 мес'!AP7+'4 кварт'!AP7</f>
        <v>0</v>
      </c>
      <c r="AQ8" s="45">
        <f>'9 мес'!AQ7+'4 кварт'!AQ7</f>
        <v>7</v>
      </c>
      <c r="AR8" s="45">
        <f>'9 мес'!AR7+'4 кварт'!AR7</f>
        <v>12.154</v>
      </c>
      <c r="AS8" s="45">
        <f>'9 мес'!AS7+'4 кварт'!AS7</f>
        <v>0</v>
      </c>
      <c r="AT8" s="45">
        <f>'9 мес'!AT7+'4 кварт'!AT7</f>
        <v>0</v>
      </c>
      <c r="AU8" s="45">
        <f>'9 мес'!AU7+'4 кварт'!AU7</f>
        <v>0</v>
      </c>
      <c r="AV8" s="45">
        <f>'9 мес'!AV7+'4 кварт'!AV7</f>
        <v>0</v>
      </c>
      <c r="AW8" s="45">
        <f>'9 мес'!AW7+'4 кварт'!AW7</f>
        <v>11</v>
      </c>
      <c r="AX8" s="45">
        <f>'9 мес'!AX7+'4 кварт'!AX7</f>
        <v>7.0519999999999996</v>
      </c>
      <c r="AY8" s="45">
        <f>'9 мес'!AY7+'4 кварт'!AY7</f>
        <v>0</v>
      </c>
      <c r="AZ8" s="45">
        <f>'9 мес'!AZ7+'4 кварт'!AZ7</f>
        <v>0</v>
      </c>
      <c r="BA8" s="45">
        <f>'9 мес'!BA7+'4 кварт'!BA7</f>
        <v>0</v>
      </c>
      <c r="BB8" s="45">
        <f>'9 мес'!BB7+'4 кварт'!BB7</f>
        <v>0</v>
      </c>
      <c r="BC8" s="45">
        <f>'9 мес'!BC7+'4 кварт'!BC7</f>
        <v>0</v>
      </c>
      <c r="BD8" s="45">
        <f>'9 мес'!BD7+'4 кварт'!BD7</f>
        <v>0</v>
      </c>
      <c r="BE8" s="42">
        <f>'9 мес'!BE7+'4 кварт'!BE7</f>
        <v>3.2130000000000001</v>
      </c>
      <c r="BF8" s="46">
        <f t="shared" si="3"/>
        <v>157.209</v>
      </c>
      <c r="BG8" s="115">
        <v>42</v>
      </c>
      <c r="BH8" s="113">
        <v>137.03399999999999</v>
      </c>
      <c r="BI8" s="171">
        <f t="shared" si="0"/>
        <v>114.72262358246859</v>
      </c>
      <c r="BJ8" s="40"/>
      <c r="BK8" s="40">
        <v>278.95800000000003</v>
      </c>
      <c r="BL8" s="154">
        <v>139.60300000000001</v>
      </c>
      <c r="BM8" s="78"/>
      <c r="BN8" s="163">
        <f t="shared" si="1"/>
        <v>-20.175000000000011</v>
      </c>
      <c r="BO8" s="79"/>
      <c r="BP8" s="45">
        <v>182.828</v>
      </c>
      <c r="BQ8" s="81">
        <v>13.676</v>
      </c>
      <c r="BR8" s="40">
        <f t="shared" si="2"/>
        <v>196.50399999999999</v>
      </c>
      <c r="BS8" s="40"/>
    </row>
    <row r="9" spans="1:71" s="18" customFormat="1" ht="23.25" customHeight="1">
      <c r="A9" s="122">
        <v>5</v>
      </c>
      <c r="B9" s="14" t="s">
        <v>39</v>
      </c>
      <c r="C9" s="45">
        <f>'9 мес'!C8+'4 кварт'!C8</f>
        <v>0</v>
      </c>
      <c r="D9" s="45">
        <f>'9 мес'!D8+'4 кварт'!D8</f>
        <v>0</v>
      </c>
      <c r="E9" s="45">
        <f>'9 мес'!E8+'4 кварт'!E8</f>
        <v>29</v>
      </c>
      <c r="F9" s="45">
        <f>'9 мес'!F8+'4 кварт'!F8</f>
        <v>7.25</v>
      </c>
      <c r="G9" s="45">
        <f>'9 мес'!G8+'4 кварт'!G8</f>
        <v>0</v>
      </c>
      <c r="H9" s="84">
        <f>'9 мес'!H8+'4 кварт'!H8</f>
        <v>0</v>
      </c>
      <c r="I9" s="45">
        <f>'9 мес'!I8+'4 кварт'!I8</f>
        <v>0</v>
      </c>
      <c r="J9" s="45">
        <f>'9 мес'!J8+'4 кварт'!J8</f>
        <v>0</v>
      </c>
      <c r="K9" s="104">
        <f>'9 мес'!K8+'4 кварт'!K8</f>
        <v>0</v>
      </c>
      <c r="L9" s="45">
        <f>'9 мес'!L8+'4 кварт'!L8</f>
        <v>0</v>
      </c>
      <c r="M9" s="45">
        <f>'9 мес'!M8+'4 кварт'!M8</f>
        <v>0</v>
      </c>
      <c r="N9" s="45">
        <f>'9 мес'!N8+'4 кварт'!N8</f>
        <v>0</v>
      </c>
      <c r="O9" s="45">
        <f>'9 мес'!O8+'4 кварт'!O8</f>
        <v>0</v>
      </c>
      <c r="P9" s="45">
        <f>'9 мес'!P8+'4 кварт'!P8</f>
        <v>0</v>
      </c>
      <c r="Q9" s="45">
        <f>'9 мес'!Q8+'4 кварт'!Q8</f>
        <v>0</v>
      </c>
      <c r="R9" s="45">
        <f>'9 мес'!R8+'4 кварт'!R8</f>
        <v>0</v>
      </c>
      <c r="S9" s="45">
        <f>'9 мес'!S8+'4 кварт'!S8</f>
        <v>0</v>
      </c>
      <c r="T9" s="45">
        <f>'9 мес'!T8+'4 кварт'!T8</f>
        <v>0</v>
      </c>
      <c r="U9" s="45">
        <f>'9 мес'!U8+'4 кварт'!U8</f>
        <v>0</v>
      </c>
      <c r="V9" s="45">
        <f>'9 мес'!V8+'4 кварт'!V8</f>
        <v>0</v>
      </c>
      <c r="W9" s="45">
        <f>'9 мес'!W8+'4 кварт'!W8</f>
        <v>0</v>
      </c>
      <c r="X9" s="45">
        <f>'9 мес'!X8+'4 кварт'!X8</f>
        <v>0</v>
      </c>
      <c r="Y9" s="45">
        <f>'9 мес'!Y8+'4 кварт'!Y8</f>
        <v>0</v>
      </c>
      <c r="Z9" s="45">
        <f>'9 мес'!Z8+'4 кварт'!Z8</f>
        <v>0</v>
      </c>
      <c r="AA9" s="45">
        <f>'9 мес'!AA8+'4 кварт'!AA8</f>
        <v>0</v>
      </c>
      <c r="AB9" s="45">
        <f>'9 мес'!AB8+'4 кварт'!AB8</f>
        <v>0</v>
      </c>
      <c r="AC9" s="45">
        <f>'9 мес'!AC8+'4 кварт'!AC8</f>
        <v>0</v>
      </c>
      <c r="AD9" s="45">
        <f>'9 мес'!AD8+'4 кварт'!AD8</f>
        <v>0</v>
      </c>
      <c r="AE9" s="45">
        <f>'9 мес'!AE8+'4 кварт'!AE8</f>
        <v>0</v>
      </c>
      <c r="AF9" s="45">
        <f>'9 мес'!AF8+'4 кварт'!AF8</f>
        <v>0</v>
      </c>
      <c r="AG9" s="45">
        <f>'9 мес'!AG8+'4 кварт'!AG8</f>
        <v>0</v>
      </c>
      <c r="AH9" s="45">
        <f>'9 мес'!AH8+'4 кварт'!AH8</f>
        <v>0</v>
      </c>
      <c r="AI9" s="45">
        <f>'9 мес'!AI8+'4 кварт'!AI8</f>
        <v>0</v>
      </c>
      <c r="AJ9" s="45">
        <f>'9 мес'!AJ8+'4 кварт'!AJ8</f>
        <v>0</v>
      </c>
      <c r="AK9" s="45">
        <f>'9 мес'!AK8+'4 кварт'!AK8</f>
        <v>57</v>
      </c>
      <c r="AL9" s="45">
        <f>'9 мес'!AL8+'4 кварт'!AL8</f>
        <v>263.16800000000001</v>
      </c>
      <c r="AM9" s="45">
        <f>'9 мес'!AM8+'4 кварт'!AM8</f>
        <v>0</v>
      </c>
      <c r="AN9" s="45">
        <f>'9 мес'!AN8+'4 кварт'!AN8</f>
        <v>0</v>
      </c>
      <c r="AO9" s="45">
        <f>'9 мес'!AO8+'4 кварт'!AO8</f>
        <v>0</v>
      </c>
      <c r="AP9" s="45">
        <f>'9 мес'!AP8+'4 кварт'!AP8</f>
        <v>0</v>
      </c>
      <c r="AQ9" s="45">
        <f>'9 мес'!AQ8+'4 кварт'!AQ8</f>
        <v>8</v>
      </c>
      <c r="AR9" s="45">
        <f>'9 мес'!AR8+'4 кварт'!AR8</f>
        <v>16.868000000000002</v>
      </c>
      <c r="AS9" s="45">
        <f>'9 мес'!AS8+'4 кварт'!AS8</f>
        <v>0</v>
      </c>
      <c r="AT9" s="45">
        <f>'9 мес'!AT8+'4 кварт'!AT8</f>
        <v>0</v>
      </c>
      <c r="AU9" s="45">
        <f>'9 мес'!AU8+'4 кварт'!AU8</f>
        <v>0</v>
      </c>
      <c r="AV9" s="45">
        <f>'9 мес'!AV8+'4 кварт'!AV8</f>
        <v>0</v>
      </c>
      <c r="AW9" s="45">
        <f>'9 мес'!AW8+'4 кварт'!AW8</f>
        <v>0</v>
      </c>
      <c r="AX9" s="45">
        <f>'9 мес'!AX8+'4 кварт'!AX8</f>
        <v>0</v>
      </c>
      <c r="AY9" s="45">
        <f>'9 мес'!AY8+'4 кварт'!AY8</f>
        <v>0</v>
      </c>
      <c r="AZ9" s="45">
        <f>'9 мес'!AZ8+'4 кварт'!AZ8</f>
        <v>0</v>
      </c>
      <c r="BA9" s="45">
        <f>'9 мес'!BA8+'4 кварт'!BA8</f>
        <v>0</v>
      </c>
      <c r="BB9" s="45">
        <f>'9 мес'!BB8+'4 кварт'!BB8</f>
        <v>0</v>
      </c>
      <c r="BC9" s="45">
        <f>'9 мес'!BC8+'4 кварт'!BC8</f>
        <v>0</v>
      </c>
      <c r="BD9" s="45">
        <f>'9 мес'!BD8+'4 кварт'!BD8</f>
        <v>0</v>
      </c>
      <c r="BE9" s="42">
        <f>'9 мес'!BE8+'4 кварт'!BE8</f>
        <v>7.7750000000000004</v>
      </c>
      <c r="BF9" s="46">
        <f t="shared" si="3"/>
        <v>295.06099999999998</v>
      </c>
      <c r="BG9" s="115">
        <v>44</v>
      </c>
      <c r="BH9" s="113">
        <v>192.72499999999999</v>
      </c>
      <c r="BI9" s="171">
        <f t="shared" si="0"/>
        <v>153.09949409780776</v>
      </c>
      <c r="BJ9" s="40"/>
      <c r="BK9" s="40">
        <v>391.31400000000002</v>
      </c>
      <c r="BL9" s="154">
        <v>352.779</v>
      </c>
      <c r="BM9" s="78"/>
      <c r="BN9" s="160">
        <f t="shared" si="1"/>
        <v>-102.33599999999998</v>
      </c>
      <c r="BO9" s="79"/>
      <c r="BP9" s="45">
        <v>257.12900000000002</v>
      </c>
      <c r="BQ9" s="81">
        <v>19.234000000000002</v>
      </c>
      <c r="BR9" s="40">
        <f t="shared" si="2"/>
        <v>276.363</v>
      </c>
      <c r="BS9" s="40"/>
    </row>
    <row r="10" spans="1:71" s="18" customFormat="1" ht="23.25" customHeight="1">
      <c r="A10" s="122">
        <v>6</v>
      </c>
      <c r="B10" s="14" t="s">
        <v>169</v>
      </c>
      <c r="C10" s="45">
        <f>'9 мес'!C9+'4 кварт'!C9</f>
        <v>0</v>
      </c>
      <c r="D10" s="45">
        <f>'9 мес'!D9+'4 кварт'!D9</f>
        <v>0</v>
      </c>
      <c r="E10" s="45">
        <f>'9 мес'!E9+'4 кварт'!E9</f>
        <v>0</v>
      </c>
      <c r="F10" s="45">
        <f>'9 мес'!F9+'4 кварт'!F9</f>
        <v>0</v>
      </c>
      <c r="G10" s="45">
        <f>'9 мес'!G9+'4 кварт'!G9</f>
        <v>95</v>
      </c>
      <c r="H10" s="84">
        <f>'9 мес'!H9+'4 кварт'!H9</f>
        <v>3.4870000000000001</v>
      </c>
      <c r="I10" s="45">
        <f>'9 мес'!I9+'4 кварт'!I9</f>
        <v>0</v>
      </c>
      <c r="J10" s="45">
        <f>'9 мес'!J9+'4 кварт'!J9</f>
        <v>0</v>
      </c>
      <c r="K10" s="104">
        <f>'9 мес'!K9+'4 кварт'!K9</f>
        <v>0</v>
      </c>
      <c r="L10" s="45">
        <f>'9 мес'!L9+'4 кварт'!L9</f>
        <v>0</v>
      </c>
      <c r="M10" s="45">
        <f>'9 мес'!M9+'4 кварт'!M9</f>
        <v>0</v>
      </c>
      <c r="N10" s="45">
        <f>'9 мес'!N9+'4 кварт'!N9</f>
        <v>0</v>
      </c>
      <c r="O10" s="45">
        <f>'9 мес'!O9+'4 кварт'!O9</f>
        <v>0</v>
      </c>
      <c r="P10" s="45">
        <f>'9 мес'!P9+'4 кварт'!P9</f>
        <v>0</v>
      </c>
      <c r="Q10" s="45">
        <f>'9 мес'!Q9+'4 кварт'!Q9</f>
        <v>149.6</v>
      </c>
      <c r="R10" s="45">
        <f>'9 мес'!R9+'4 кварт'!R9</f>
        <v>209.46700000000001</v>
      </c>
      <c r="S10" s="45">
        <f>'9 мес'!S9+'4 кварт'!S9</f>
        <v>1</v>
      </c>
      <c r="T10" s="45">
        <f>'9 мес'!T9+'4 кварт'!T9</f>
        <v>1.212</v>
      </c>
      <c r="U10" s="45">
        <f>'9 мес'!U9+'4 кварт'!U9</f>
        <v>0</v>
      </c>
      <c r="V10" s="45">
        <f>'9 мес'!V9+'4 кварт'!V9</f>
        <v>0</v>
      </c>
      <c r="W10" s="45">
        <f>'9 мес'!W9+'4 кварт'!W9</f>
        <v>3</v>
      </c>
      <c r="X10" s="45">
        <f>'9 мес'!X9+'4 кварт'!X9</f>
        <v>5.0599999999999996</v>
      </c>
      <c r="Y10" s="45">
        <f>'9 мес'!Y9+'4 кварт'!Y9</f>
        <v>0</v>
      </c>
      <c r="Z10" s="45">
        <f>'9 мес'!Z9+'4 кварт'!Z9</f>
        <v>0</v>
      </c>
      <c r="AA10" s="45">
        <f>'9 мес'!AA9+'4 кварт'!AA9</f>
        <v>0</v>
      </c>
      <c r="AB10" s="45">
        <f>'9 мес'!AB9+'4 кварт'!AB9</f>
        <v>0</v>
      </c>
      <c r="AC10" s="45">
        <f>'9 мес'!AC9+'4 кварт'!AC9</f>
        <v>0</v>
      </c>
      <c r="AD10" s="45">
        <f>'9 мес'!AD9+'4 кварт'!AD9</f>
        <v>0</v>
      </c>
      <c r="AE10" s="45">
        <f>'9 мес'!AE9+'4 кварт'!AE9</f>
        <v>0</v>
      </c>
      <c r="AF10" s="45">
        <f>'9 мес'!AF9+'4 кварт'!AF9</f>
        <v>0</v>
      </c>
      <c r="AG10" s="45">
        <f>'9 мес'!AG9+'4 кварт'!AG9</f>
        <v>0</v>
      </c>
      <c r="AH10" s="45">
        <f>'9 мес'!AH9+'4 кварт'!AH9</f>
        <v>0</v>
      </c>
      <c r="AI10" s="45">
        <f>'9 мес'!AI9+'4 кварт'!AI9</f>
        <v>0</v>
      </c>
      <c r="AJ10" s="45">
        <f>'9 мес'!AJ9+'4 кварт'!AJ9</f>
        <v>0</v>
      </c>
      <c r="AK10" s="45">
        <f>'9 мес'!AK9+'4 кварт'!AK9</f>
        <v>0</v>
      </c>
      <c r="AL10" s="45">
        <f>'9 мес'!AL9+'4 кварт'!AL9</f>
        <v>0</v>
      </c>
      <c r="AM10" s="45">
        <f>'9 мес'!AM9+'4 кварт'!AM9</f>
        <v>0</v>
      </c>
      <c r="AN10" s="45">
        <f>'9 мес'!AN9+'4 кварт'!AN9</f>
        <v>0</v>
      </c>
      <c r="AO10" s="45">
        <f>'9 мес'!AO9+'4 кварт'!AO9</f>
        <v>0</v>
      </c>
      <c r="AP10" s="45">
        <f>'9 мес'!AP9+'4 кварт'!AP9</f>
        <v>0</v>
      </c>
      <c r="AQ10" s="45">
        <f>'9 мес'!AQ9+'4 кварт'!AQ9</f>
        <v>7</v>
      </c>
      <c r="AR10" s="45">
        <f>'9 мес'!AR9+'4 кварт'!AR9</f>
        <v>13.173999999999999</v>
      </c>
      <c r="AS10" s="45">
        <f>'9 мес'!AS9+'4 кварт'!AS9</f>
        <v>0</v>
      </c>
      <c r="AT10" s="45">
        <f>'9 мес'!AT9+'4 кварт'!AT9</f>
        <v>0</v>
      </c>
      <c r="AU10" s="45">
        <f>'9 мес'!AU9+'4 кварт'!AU9</f>
        <v>0</v>
      </c>
      <c r="AV10" s="45">
        <f>'9 мес'!AV9+'4 кварт'!AV9</f>
        <v>0</v>
      </c>
      <c r="AW10" s="45">
        <f>'9 мес'!AW9+'4 кварт'!AW9</f>
        <v>5</v>
      </c>
      <c r="AX10" s="45">
        <f>'9 мес'!AX9+'4 кварт'!AX9</f>
        <v>3.323</v>
      </c>
      <c r="AY10" s="45">
        <f>'9 мес'!AY9+'4 кварт'!AY9</f>
        <v>0</v>
      </c>
      <c r="AZ10" s="45">
        <f>'9 мес'!AZ9+'4 кварт'!AZ9</f>
        <v>0</v>
      </c>
      <c r="BA10" s="45">
        <f>'9 мес'!BA9+'4 кварт'!BA9</f>
        <v>0</v>
      </c>
      <c r="BB10" s="45">
        <f>'9 мес'!BB9+'4 кварт'!BB9</f>
        <v>0</v>
      </c>
      <c r="BC10" s="45">
        <f>'9 мес'!BC9+'4 кварт'!BC9</f>
        <v>0</v>
      </c>
      <c r="BD10" s="45">
        <f>'9 мес'!BD9+'4 кварт'!BD9</f>
        <v>0</v>
      </c>
      <c r="BE10" s="42">
        <f>'9 мес'!BE9+'4 кварт'!BE9</f>
        <v>4.9729999999999999</v>
      </c>
      <c r="BF10" s="46">
        <f t="shared" si="3"/>
        <v>240.69600000000003</v>
      </c>
      <c r="BG10" s="115" t="s">
        <v>186</v>
      </c>
      <c r="BH10" s="113">
        <v>281.654</v>
      </c>
      <c r="BI10" s="171">
        <f t="shared" si="0"/>
        <v>85.458044267079472</v>
      </c>
      <c r="BJ10" s="40"/>
      <c r="BK10" s="40">
        <v>399.22500000000002</v>
      </c>
      <c r="BL10" s="154">
        <v>389.47300000000001</v>
      </c>
      <c r="BM10" s="78"/>
      <c r="BN10" s="160">
        <f t="shared" si="1"/>
        <v>40.95799999999997</v>
      </c>
      <c r="BO10" s="79"/>
      <c r="BP10" s="45">
        <v>262.05200000000002</v>
      </c>
      <c r="BQ10" s="81">
        <v>19.602</v>
      </c>
      <c r="BR10" s="40">
        <f t="shared" si="2"/>
        <v>281.654</v>
      </c>
      <c r="BS10" s="40"/>
    </row>
    <row r="11" spans="1:71" s="18" customFormat="1" ht="23.25" customHeight="1">
      <c r="A11" s="122">
        <v>7</v>
      </c>
      <c r="B11" s="14" t="s">
        <v>40</v>
      </c>
      <c r="C11" s="45">
        <f>'9 мес'!C10+'4 кварт'!C10</f>
        <v>0</v>
      </c>
      <c r="D11" s="45">
        <f>'9 мес'!D10+'4 кварт'!D10</f>
        <v>0</v>
      </c>
      <c r="E11" s="45">
        <f>'9 мес'!E10+'4 кварт'!E10</f>
        <v>0</v>
      </c>
      <c r="F11" s="45">
        <f>'9 мес'!F10+'4 кварт'!F10</f>
        <v>0</v>
      </c>
      <c r="G11" s="45">
        <f>'9 мес'!G10+'4 кварт'!G10</f>
        <v>0</v>
      </c>
      <c r="H11" s="84">
        <f>'9 мес'!H10+'4 кварт'!H10</f>
        <v>0</v>
      </c>
      <c r="I11" s="45">
        <f>'9 мес'!I10+'4 кварт'!I10</f>
        <v>0</v>
      </c>
      <c r="J11" s="45">
        <f>'9 мес'!J10+'4 кварт'!J10</f>
        <v>0</v>
      </c>
      <c r="K11" s="104">
        <f>'9 мес'!K10+'4 кварт'!K10</f>
        <v>0</v>
      </c>
      <c r="L11" s="45">
        <f>'9 мес'!L10+'4 кварт'!L10</f>
        <v>0</v>
      </c>
      <c r="M11" s="45">
        <f>'9 мес'!M10+'4 кварт'!M10</f>
        <v>0</v>
      </c>
      <c r="N11" s="45">
        <f>'9 мес'!N10+'4 кварт'!N10</f>
        <v>0</v>
      </c>
      <c r="O11" s="45">
        <f>'9 мес'!O10+'4 кварт'!O10</f>
        <v>0</v>
      </c>
      <c r="P11" s="45">
        <f>'9 мес'!P10+'4 кварт'!P10</f>
        <v>0</v>
      </c>
      <c r="Q11" s="45">
        <f>'9 мес'!Q10+'4 кварт'!Q10</f>
        <v>0</v>
      </c>
      <c r="R11" s="45">
        <f>'9 мес'!R10+'4 кварт'!R10</f>
        <v>0</v>
      </c>
      <c r="S11" s="45">
        <f>'9 мес'!S10+'4 кварт'!S10</f>
        <v>0</v>
      </c>
      <c r="T11" s="45">
        <f>'9 мес'!T10+'4 кварт'!T10</f>
        <v>0</v>
      </c>
      <c r="U11" s="45">
        <f>'9 мес'!U10+'4 кварт'!U10</f>
        <v>0</v>
      </c>
      <c r="V11" s="45">
        <f>'9 мес'!V10+'4 кварт'!V10</f>
        <v>0</v>
      </c>
      <c r="W11" s="45">
        <f>'9 мес'!W10+'4 кварт'!W10</f>
        <v>2</v>
      </c>
      <c r="X11" s="45">
        <f>'9 мес'!X10+'4 кварт'!X10</f>
        <v>5.3760000000000003</v>
      </c>
      <c r="Y11" s="45">
        <f>'9 мес'!Y10+'4 кварт'!Y10</f>
        <v>0</v>
      </c>
      <c r="Z11" s="45">
        <f>'9 мес'!Z10+'4 кварт'!Z10</f>
        <v>0</v>
      </c>
      <c r="AA11" s="45">
        <f>'9 мес'!AA10+'4 кварт'!AA10</f>
        <v>0</v>
      </c>
      <c r="AB11" s="45">
        <f>'9 мес'!AB10+'4 кварт'!AB10</f>
        <v>0</v>
      </c>
      <c r="AC11" s="45">
        <f>'9 мес'!AC10+'4 кварт'!AC10</f>
        <v>0</v>
      </c>
      <c r="AD11" s="45">
        <f>'9 мес'!AD10+'4 кварт'!AD10</f>
        <v>0</v>
      </c>
      <c r="AE11" s="45">
        <f>'9 мес'!AE10+'4 кварт'!AE10</f>
        <v>0</v>
      </c>
      <c r="AF11" s="45">
        <f>'9 мес'!AF10+'4 кварт'!AF10</f>
        <v>0</v>
      </c>
      <c r="AG11" s="45">
        <f>'9 мес'!AG10+'4 кварт'!AG10</f>
        <v>0</v>
      </c>
      <c r="AH11" s="45">
        <f>'9 мес'!AH10+'4 кварт'!AH10</f>
        <v>0</v>
      </c>
      <c r="AI11" s="45">
        <f>'9 мес'!AI10+'4 кварт'!AI10</f>
        <v>0</v>
      </c>
      <c r="AJ11" s="45">
        <f>'9 мес'!AJ10+'4 кварт'!AJ10</f>
        <v>0</v>
      </c>
      <c r="AK11" s="45">
        <f>'9 мес'!AK10+'4 кварт'!AK10</f>
        <v>0</v>
      </c>
      <c r="AL11" s="45">
        <f>'9 мес'!AL10+'4 кварт'!AL10</f>
        <v>0</v>
      </c>
      <c r="AM11" s="45">
        <f>'9 мес'!AM10+'4 кварт'!AM10</f>
        <v>0</v>
      </c>
      <c r="AN11" s="45">
        <f>'9 мес'!AN10+'4 кварт'!AN10</f>
        <v>0</v>
      </c>
      <c r="AO11" s="45">
        <f>'9 мес'!AO10+'4 кварт'!AO10</f>
        <v>0</v>
      </c>
      <c r="AP11" s="45">
        <f>'9 мес'!AP10+'4 кварт'!AP10</f>
        <v>0</v>
      </c>
      <c r="AQ11" s="45">
        <f>'9 мес'!AQ10+'4 кварт'!AQ10</f>
        <v>12</v>
      </c>
      <c r="AR11" s="45">
        <f>'9 мес'!AR10+'4 кварт'!AR10</f>
        <v>14.64</v>
      </c>
      <c r="AS11" s="45">
        <f>'9 мес'!AS10+'4 кварт'!AS10</f>
        <v>0</v>
      </c>
      <c r="AT11" s="45">
        <f>'9 мес'!AT10+'4 кварт'!AT10</f>
        <v>0</v>
      </c>
      <c r="AU11" s="45">
        <f>'9 мес'!AU10+'4 кварт'!AU10</f>
        <v>19.600000000000001</v>
      </c>
      <c r="AV11" s="45">
        <f>'9 мес'!AV10+'4 кварт'!AV10</f>
        <v>2.3559999999999999</v>
      </c>
      <c r="AW11" s="45">
        <f>'9 мес'!AW10+'4 кварт'!AW10</f>
        <v>26</v>
      </c>
      <c r="AX11" s="45">
        <f>'9 мес'!AX10+'4 кварт'!AX10</f>
        <v>20.192</v>
      </c>
      <c r="AY11" s="45">
        <f>'9 мес'!AY10+'4 кварт'!AY10</f>
        <v>0</v>
      </c>
      <c r="AZ11" s="45">
        <f>'9 мес'!AZ10+'4 кварт'!AZ10</f>
        <v>0</v>
      </c>
      <c r="BA11" s="45">
        <f>'9 мес'!BA10+'4 кварт'!BA10</f>
        <v>0</v>
      </c>
      <c r="BB11" s="45">
        <f>'9 мес'!BB10+'4 кварт'!BB10</f>
        <v>0</v>
      </c>
      <c r="BC11" s="45">
        <f>'9 мес'!BC10+'4 кварт'!BC10</f>
        <v>0</v>
      </c>
      <c r="BD11" s="45">
        <f>'9 мес'!BD10+'4 кварт'!BD10</f>
        <v>0</v>
      </c>
      <c r="BE11" s="42">
        <f>'9 мес'!BE10+'4 кварт'!BE10</f>
        <v>1.1200000000000001</v>
      </c>
      <c r="BF11" s="46">
        <f t="shared" si="3"/>
        <v>43.683999999999997</v>
      </c>
      <c r="BG11" s="115">
        <v>46</v>
      </c>
      <c r="BH11" s="113">
        <v>228.66499999999999</v>
      </c>
      <c r="BI11" s="171">
        <f t="shared" si="0"/>
        <v>19.103929328930967</v>
      </c>
      <c r="BJ11" s="40"/>
      <c r="BK11" s="40">
        <v>418.48899999999998</v>
      </c>
      <c r="BL11" s="154">
        <v>617.98199999999997</v>
      </c>
      <c r="BM11" s="78"/>
      <c r="BN11" s="160">
        <f t="shared" si="1"/>
        <v>184.98099999999999</v>
      </c>
      <c r="BO11" s="79"/>
      <c r="BP11" s="45">
        <v>305.08</v>
      </c>
      <c r="BQ11" s="81">
        <v>22.821000000000002</v>
      </c>
      <c r="BR11" s="40">
        <f t="shared" si="2"/>
        <v>327.90100000000001</v>
      </c>
      <c r="BS11" s="40"/>
    </row>
    <row r="12" spans="1:71" s="18" customFormat="1" ht="23.25" customHeight="1">
      <c r="A12" s="122">
        <v>8</v>
      </c>
      <c r="B12" s="14" t="s">
        <v>170</v>
      </c>
      <c r="C12" s="45">
        <f>'9 мес'!C11+'4 кварт'!C11</f>
        <v>24</v>
      </c>
      <c r="D12" s="45">
        <f>'9 мес'!D11+'4 кварт'!D11</f>
        <v>13.552</v>
      </c>
      <c r="E12" s="45">
        <f>'9 мес'!E11+'4 кварт'!E11</f>
        <v>21.8</v>
      </c>
      <c r="F12" s="45">
        <f>'9 мес'!F11+'4 кварт'!F11</f>
        <v>7.6829999999999998</v>
      </c>
      <c r="G12" s="45">
        <f>'9 мес'!G11+'4 кварт'!G11</f>
        <v>0</v>
      </c>
      <c r="H12" s="84">
        <f>'9 мес'!H11+'4 кварт'!H11</f>
        <v>0</v>
      </c>
      <c r="I12" s="45">
        <f>'9 мес'!I11+'4 кварт'!I11</f>
        <v>0</v>
      </c>
      <c r="J12" s="45">
        <f>'9 мес'!J11+'4 кварт'!J11</f>
        <v>0</v>
      </c>
      <c r="K12" s="104">
        <f>'9 мес'!K11+'4 кварт'!K11</f>
        <v>0</v>
      </c>
      <c r="L12" s="45">
        <f>'9 мес'!L11+'4 кварт'!L11</f>
        <v>0</v>
      </c>
      <c r="M12" s="45">
        <f>'9 мес'!M11+'4 кварт'!M11</f>
        <v>0</v>
      </c>
      <c r="N12" s="45">
        <f>'9 мес'!N11+'4 кварт'!N11</f>
        <v>0</v>
      </c>
      <c r="O12" s="45">
        <f>'9 мес'!O11+'4 кварт'!O11</f>
        <v>0</v>
      </c>
      <c r="P12" s="45">
        <f>'9 мес'!P11+'4 кварт'!P11</f>
        <v>0</v>
      </c>
      <c r="Q12" s="45">
        <f>'9 мес'!Q11+'4 кварт'!Q11</f>
        <v>70</v>
      </c>
      <c r="R12" s="45">
        <f>'9 мес'!R11+'4 кварт'!R11</f>
        <v>99.653000000000006</v>
      </c>
      <c r="S12" s="45">
        <f>'9 мес'!S11+'4 кварт'!S11</f>
        <v>0</v>
      </c>
      <c r="T12" s="45">
        <f>'9 мес'!T11+'4 кварт'!T11</f>
        <v>0</v>
      </c>
      <c r="U12" s="45">
        <f>'9 мес'!U11+'4 кварт'!U11</f>
        <v>0</v>
      </c>
      <c r="V12" s="45">
        <f>'9 мес'!V11+'4 кварт'!V11</f>
        <v>0</v>
      </c>
      <c r="W12" s="45">
        <f>'9 мес'!W11+'4 кварт'!W11</f>
        <v>2</v>
      </c>
      <c r="X12" s="45">
        <f>'9 мес'!X11+'4 кварт'!X11</f>
        <v>2.7170000000000001</v>
      </c>
      <c r="Y12" s="45">
        <f>'9 мес'!Y11+'4 кварт'!Y11</f>
        <v>0</v>
      </c>
      <c r="Z12" s="45">
        <f>'9 мес'!Z11+'4 кварт'!Z11</f>
        <v>0</v>
      </c>
      <c r="AA12" s="45">
        <f>'9 мес'!AA11+'4 кварт'!AA11</f>
        <v>0</v>
      </c>
      <c r="AB12" s="45">
        <f>'9 мес'!AB11+'4 кварт'!AB11</f>
        <v>0</v>
      </c>
      <c r="AC12" s="45">
        <f>'9 мес'!AC11+'4 кварт'!AC11</f>
        <v>0</v>
      </c>
      <c r="AD12" s="45">
        <f>'9 мес'!AD11+'4 кварт'!AD11</f>
        <v>0</v>
      </c>
      <c r="AE12" s="45">
        <f>'9 мес'!AE11+'4 кварт'!AE11</f>
        <v>0</v>
      </c>
      <c r="AF12" s="45">
        <f>'9 мес'!AF11+'4 кварт'!AF11</f>
        <v>0</v>
      </c>
      <c r="AG12" s="45">
        <f>'9 мес'!AG11+'4 кварт'!AG11</f>
        <v>0</v>
      </c>
      <c r="AH12" s="45">
        <f>'9 мес'!AH11+'4 кварт'!AH11</f>
        <v>0</v>
      </c>
      <c r="AI12" s="45">
        <f>'9 мес'!AI11+'4 кварт'!AI11</f>
        <v>0</v>
      </c>
      <c r="AJ12" s="45">
        <f>'9 мес'!AJ11+'4 кварт'!AJ11</f>
        <v>0</v>
      </c>
      <c r="AK12" s="45">
        <f>'9 мес'!AK11+'4 кварт'!AK11</f>
        <v>0</v>
      </c>
      <c r="AL12" s="45">
        <f>'9 мес'!AL11+'4 кварт'!AL11</f>
        <v>0</v>
      </c>
      <c r="AM12" s="45">
        <f>'9 мес'!AM11+'4 кварт'!AM11</f>
        <v>74</v>
      </c>
      <c r="AN12" s="45">
        <f>'9 мес'!AN11+'4 кварт'!AN11</f>
        <v>94.323999999999998</v>
      </c>
      <c r="AO12" s="45">
        <f>'9 мес'!AO11+'4 кварт'!AO11</f>
        <v>1</v>
      </c>
      <c r="AP12" s="45">
        <f>'9 мес'!AP11+'4 кварт'!AP11</f>
        <v>5.2430000000000003</v>
      </c>
      <c r="AQ12" s="45">
        <f>'9 мес'!AQ11+'4 кварт'!AQ11</f>
        <v>12</v>
      </c>
      <c r="AR12" s="45">
        <f>'9 мес'!AR11+'4 кварт'!AR11</f>
        <v>14.329000000000001</v>
      </c>
      <c r="AS12" s="45">
        <f>'9 мес'!AS11+'4 кварт'!AS11</f>
        <v>0</v>
      </c>
      <c r="AT12" s="45">
        <f>'9 мес'!AT11+'4 кварт'!AT11</f>
        <v>0</v>
      </c>
      <c r="AU12" s="45">
        <f>'9 мес'!AU11+'4 кварт'!AU11</f>
        <v>0</v>
      </c>
      <c r="AV12" s="45">
        <f>'9 мес'!AV11+'4 кварт'!AV11</f>
        <v>0</v>
      </c>
      <c r="AW12" s="45">
        <f>'9 мес'!AW11+'4 кварт'!AW11</f>
        <v>19</v>
      </c>
      <c r="AX12" s="45">
        <f>'9 мес'!AX11+'4 кварт'!AX11</f>
        <v>12.481999999999999</v>
      </c>
      <c r="AY12" s="45">
        <f>'9 мес'!AY11+'4 кварт'!AY11</f>
        <v>0</v>
      </c>
      <c r="AZ12" s="45">
        <f>'9 мес'!AZ11+'4 кварт'!AZ11</f>
        <v>0</v>
      </c>
      <c r="BA12" s="45">
        <f>'9 мес'!BA11+'4 кварт'!BA11</f>
        <v>0</v>
      </c>
      <c r="BB12" s="45">
        <f>'9 мес'!BB11+'4 кварт'!BB11</f>
        <v>0</v>
      </c>
      <c r="BC12" s="45">
        <f>'9 мес'!BC11+'4 кварт'!BC11</f>
        <v>0</v>
      </c>
      <c r="BD12" s="45">
        <f>'9 мес'!BD11+'4 кварт'!BD11</f>
        <v>0</v>
      </c>
      <c r="BE12" s="42">
        <f>'9 мес'!BE11+'4 кварт'!BE11</f>
        <v>3.6869999999999998</v>
      </c>
      <c r="BF12" s="46">
        <f t="shared" si="3"/>
        <v>253.67000000000002</v>
      </c>
      <c r="BG12" s="115" t="s">
        <v>187</v>
      </c>
      <c r="BH12" s="113">
        <v>282.774</v>
      </c>
      <c r="BI12" s="171">
        <f t="shared" si="0"/>
        <v>89.707681752919285</v>
      </c>
      <c r="BJ12" s="40"/>
      <c r="BK12" s="40">
        <v>402.15699999999998</v>
      </c>
      <c r="BL12" s="154">
        <v>301.55900000000003</v>
      </c>
      <c r="BM12" s="78"/>
      <c r="BN12" s="160">
        <f t="shared" si="1"/>
        <v>29.103999999999985</v>
      </c>
      <c r="BO12" s="79"/>
      <c r="BP12" s="45">
        <v>263.09399999999999</v>
      </c>
      <c r="BQ12" s="81">
        <v>19.68</v>
      </c>
      <c r="BR12" s="40">
        <f t="shared" si="2"/>
        <v>282.774</v>
      </c>
      <c r="BS12" s="40"/>
    </row>
    <row r="13" spans="1:71" s="18" customFormat="1" ht="23.25" customHeight="1">
      <c r="A13" s="122">
        <v>9</v>
      </c>
      <c r="B13" s="14" t="s">
        <v>171</v>
      </c>
      <c r="C13" s="45">
        <f>'9 мес'!C12+'4 кварт'!C12</f>
        <v>0</v>
      </c>
      <c r="D13" s="45">
        <f>'9 мес'!D12+'4 кварт'!D12</f>
        <v>0</v>
      </c>
      <c r="E13" s="45">
        <f>'9 мес'!E12+'4 кварт'!E12</f>
        <v>10</v>
      </c>
      <c r="F13" s="45">
        <f>'9 мес'!F12+'4 кварт'!F12</f>
        <v>5.2439999999999998</v>
      </c>
      <c r="G13" s="45">
        <f>'9 мес'!G12+'4 кварт'!G12</f>
        <v>0</v>
      </c>
      <c r="H13" s="84">
        <f>'9 мес'!H12+'4 кварт'!H12</f>
        <v>0</v>
      </c>
      <c r="I13" s="45">
        <f>'9 мес'!I12+'4 кварт'!I12</f>
        <v>0</v>
      </c>
      <c r="J13" s="45">
        <f>'9 мес'!J12+'4 кварт'!J12</f>
        <v>0</v>
      </c>
      <c r="K13" s="104">
        <f>'9 мес'!K12+'4 кварт'!K12</f>
        <v>0</v>
      </c>
      <c r="L13" s="45">
        <f>'9 мес'!L12+'4 кварт'!L12</f>
        <v>0</v>
      </c>
      <c r="M13" s="45">
        <f>'9 мес'!M12+'4 кварт'!M12</f>
        <v>0</v>
      </c>
      <c r="N13" s="45">
        <f>'9 мес'!N12+'4 кварт'!N12</f>
        <v>0</v>
      </c>
      <c r="O13" s="45">
        <f>'9 мес'!O12+'4 кварт'!O12</f>
        <v>0</v>
      </c>
      <c r="P13" s="45">
        <f>'9 мес'!P12+'4 кварт'!P12</f>
        <v>0</v>
      </c>
      <c r="Q13" s="45">
        <f>'9 мес'!Q12+'4 кварт'!Q12</f>
        <v>0</v>
      </c>
      <c r="R13" s="45">
        <f>'9 мес'!R12+'4 кварт'!R12</f>
        <v>0</v>
      </c>
      <c r="S13" s="45">
        <f>'9 мес'!S12+'4 кварт'!S12</f>
        <v>0</v>
      </c>
      <c r="T13" s="45">
        <f>'9 мес'!T12+'4 кварт'!T12</f>
        <v>0</v>
      </c>
      <c r="U13" s="45">
        <f>'9 мес'!U12+'4 кварт'!U12</f>
        <v>2</v>
      </c>
      <c r="V13" s="45">
        <f>'9 мес'!V12+'4 кварт'!V12</f>
        <v>25.753</v>
      </c>
      <c r="W13" s="45">
        <f>'9 мес'!W12+'4 кварт'!W12</f>
        <v>0</v>
      </c>
      <c r="X13" s="45">
        <f>'9 мес'!X12+'4 кварт'!X12</f>
        <v>0</v>
      </c>
      <c r="Y13" s="45">
        <f>'9 мес'!Y12+'4 кварт'!Y12</f>
        <v>0</v>
      </c>
      <c r="Z13" s="45">
        <f>'9 мес'!Z12+'4 кварт'!Z12</f>
        <v>0</v>
      </c>
      <c r="AA13" s="45">
        <f>'9 мес'!AA12+'4 кварт'!AA12</f>
        <v>0</v>
      </c>
      <c r="AB13" s="45">
        <f>'9 мес'!AB12+'4 кварт'!AB12</f>
        <v>0</v>
      </c>
      <c r="AC13" s="45">
        <f>'9 мес'!AC12+'4 кварт'!AC12</f>
        <v>0</v>
      </c>
      <c r="AD13" s="45">
        <f>'9 мес'!AD12+'4 кварт'!AD12</f>
        <v>0</v>
      </c>
      <c r="AE13" s="45">
        <f>'9 мес'!AE12+'4 кварт'!AE12</f>
        <v>0</v>
      </c>
      <c r="AF13" s="45">
        <f>'9 мес'!AF12+'4 кварт'!AF12</f>
        <v>0</v>
      </c>
      <c r="AG13" s="45">
        <f>'9 мес'!AG12+'4 кварт'!AG12</f>
        <v>0</v>
      </c>
      <c r="AH13" s="45">
        <f>'9 мес'!AH12+'4 кварт'!AH12</f>
        <v>0</v>
      </c>
      <c r="AI13" s="45">
        <f>'9 мес'!AI12+'4 кварт'!AI12</f>
        <v>0</v>
      </c>
      <c r="AJ13" s="45">
        <f>'9 мес'!AJ12+'4 кварт'!AJ12</f>
        <v>0</v>
      </c>
      <c r="AK13" s="45">
        <f>'9 мес'!AK12+'4 кварт'!AK12</f>
        <v>92</v>
      </c>
      <c r="AL13" s="45">
        <f>'9 мес'!AL12+'4 кварт'!AL12</f>
        <v>202.571</v>
      </c>
      <c r="AM13" s="45">
        <f>'9 мес'!AM12+'4 кварт'!AM12</f>
        <v>1.8</v>
      </c>
      <c r="AN13" s="45">
        <f>'9 мес'!AN12+'4 кварт'!AN12</f>
        <v>2.2200000000000002</v>
      </c>
      <c r="AO13" s="45">
        <f>'9 мес'!AO12+'4 кварт'!AO12</f>
        <v>0</v>
      </c>
      <c r="AP13" s="45">
        <f>'9 мес'!AP12+'4 кварт'!AP12</f>
        <v>0</v>
      </c>
      <c r="AQ13" s="45">
        <f>'9 мес'!AQ12+'4 кварт'!AQ12</f>
        <v>13</v>
      </c>
      <c r="AR13" s="45">
        <f>'9 мес'!AR12+'4 кварт'!AR12</f>
        <v>18.161000000000001</v>
      </c>
      <c r="AS13" s="45">
        <f>'9 мес'!AS12+'4 кварт'!AS12</f>
        <v>0</v>
      </c>
      <c r="AT13" s="45">
        <f>'9 мес'!AT12+'4 кварт'!AT12</f>
        <v>0</v>
      </c>
      <c r="AU13" s="45">
        <f>'9 мес'!AU12+'4 кварт'!AU12</f>
        <v>10</v>
      </c>
      <c r="AV13" s="45">
        <f>'9 мес'!AV12+'4 кварт'!AV12</f>
        <v>0.95899999999999996</v>
      </c>
      <c r="AW13" s="45">
        <f>'9 мес'!AW12+'4 кварт'!AW12</f>
        <v>27</v>
      </c>
      <c r="AX13" s="45">
        <f>'9 мес'!AX12+'4 кварт'!AX12</f>
        <v>19.904</v>
      </c>
      <c r="AY13" s="45">
        <f>'9 мес'!AY12+'4 кварт'!AY12</f>
        <v>2</v>
      </c>
      <c r="AZ13" s="45">
        <f>'9 мес'!AZ12+'4 кварт'!AZ12</f>
        <v>1.492</v>
      </c>
      <c r="BA13" s="45">
        <f>'9 мес'!BA12+'4 кварт'!BA12</f>
        <v>0</v>
      </c>
      <c r="BB13" s="45">
        <f>'9 мес'!BB12+'4 кварт'!BB12</f>
        <v>0</v>
      </c>
      <c r="BC13" s="45">
        <f>'9 мес'!BC12+'4 кварт'!BC12</f>
        <v>0</v>
      </c>
      <c r="BD13" s="45">
        <f>'9 мес'!BD12+'4 кварт'!BD12</f>
        <v>0</v>
      </c>
      <c r="BE13" s="42">
        <f>'9 мес'!BE12+'4 кварт'!BE12</f>
        <v>3.8520000000000003</v>
      </c>
      <c r="BF13" s="46">
        <f t="shared" si="3"/>
        <v>280.15600000000001</v>
      </c>
      <c r="BG13" s="115" t="s">
        <v>188</v>
      </c>
      <c r="BH13" s="113">
        <v>268.27199999999999</v>
      </c>
      <c r="BI13" s="171">
        <f t="shared" si="0"/>
        <v>104.42983240889845</v>
      </c>
      <c r="BJ13" s="40"/>
      <c r="BK13" s="40">
        <v>378.22899999999998</v>
      </c>
      <c r="BL13" s="154">
        <v>312.69299999999998</v>
      </c>
      <c r="BM13" s="78"/>
      <c r="BN13" s="160">
        <f t="shared" si="1"/>
        <v>-11.884000000000015</v>
      </c>
      <c r="BO13" s="79"/>
      <c r="BP13" s="45">
        <v>249.601</v>
      </c>
      <c r="BQ13" s="81">
        <v>18.670999999999999</v>
      </c>
      <c r="BR13" s="40">
        <f t="shared" si="2"/>
        <v>268.27199999999999</v>
      </c>
      <c r="BS13" s="40"/>
    </row>
    <row r="14" spans="1:71" s="18" customFormat="1" ht="23.25" customHeight="1">
      <c r="A14" s="122">
        <v>10</v>
      </c>
      <c r="B14" s="14" t="s">
        <v>172</v>
      </c>
      <c r="C14" s="45">
        <f>'9 мес'!C13+'4 кварт'!C13</f>
        <v>0</v>
      </c>
      <c r="D14" s="45">
        <f>'9 мес'!D13+'4 кварт'!D13</f>
        <v>0</v>
      </c>
      <c r="E14" s="45">
        <f>'9 мес'!E13+'4 кварт'!E13</f>
        <v>0</v>
      </c>
      <c r="F14" s="45">
        <f>'9 мес'!F13+'4 кварт'!F13</f>
        <v>0</v>
      </c>
      <c r="G14" s="45">
        <f>'9 мес'!G13+'4 кварт'!G13</f>
        <v>0</v>
      </c>
      <c r="H14" s="84">
        <f>'9 мес'!H13+'4 кварт'!H13</f>
        <v>0</v>
      </c>
      <c r="I14" s="45">
        <f>'9 мес'!I13+'4 кварт'!I13</f>
        <v>1</v>
      </c>
      <c r="J14" s="45">
        <f>'9 мес'!J13+'4 кварт'!J13</f>
        <v>250.572</v>
      </c>
      <c r="K14" s="104">
        <f>'9 мес'!K13+'4 кварт'!K13</f>
        <v>0</v>
      </c>
      <c r="L14" s="45">
        <f>'9 мес'!L13+'4 кварт'!L13</f>
        <v>0</v>
      </c>
      <c r="M14" s="45">
        <f>'9 мес'!M13+'4 кварт'!M13</f>
        <v>0</v>
      </c>
      <c r="N14" s="45">
        <f>'9 мес'!N13+'4 кварт'!N13</f>
        <v>0</v>
      </c>
      <c r="O14" s="45">
        <f>'9 мес'!O13+'4 кварт'!O13</f>
        <v>0</v>
      </c>
      <c r="P14" s="45">
        <f>'9 мес'!P13+'4 кварт'!P13</f>
        <v>0</v>
      </c>
      <c r="Q14" s="45">
        <f>'9 мес'!Q13+'4 кварт'!Q13</f>
        <v>0</v>
      </c>
      <c r="R14" s="45">
        <f>'9 мес'!R13+'4 кварт'!R13</f>
        <v>0</v>
      </c>
      <c r="S14" s="45">
        <f>'9 мес'!S13+'4 кварт'!S13</f>
        <v>29</v>
      </c>
      <c r="T14" s="45">
        <f>'9 мес'!T13+'4 кварт'!T13</f>
        <v>21.882000000000001</v>
      </c>
      <c r="U14" s="45">
        <f>'9 мес'!U13+'4 кварт'!U13</f>
        <v>1</v>
      </c>
      <c r="V14" s="45">
        <f>'9 мес'!V13+'4 кварт'!V13</f>
        <v>42.05</v>
      </c>
      <c r="W14" s="45">
        <f>'9 мес'!W13+'4 кварт'!W13</f>
        <v>39</v>
      </c>
      <c r="X14" s="45">
        <f>'9 мес'!X13+'4 кварт'!X13</f>
        <v>15.206</v>
      </c>
      <c r="Y14" s="45">
        <f>'9 мес'!Y13+'4 кварт'!Y13</f>
        <v>0</v>
      </c>
      <c r="Z14" s="45">
        <f>'9 мес'!Z13+'4 кварт'!Z13</f>
        <v>0</v>
      </c>
      <c r="AA14" s="45">
        <f>'9 мес'!AA13+'4 кварт'!AA13</f>
        <v>4.2</v>
      </c>
      <c r="AB14" s="45">
        <f>'9 мес'!AB13+'4 кварт'!AB13</f>
        <v>5.5229999999999997</v>
      </c>
      <c r="AC14" s="45">
        <f>'9 мес'!AC13+'4 кварт'!AC13</f>
        <v>0</v>
      </c>
      <c r="AD14" s="45">
        <f>'9 мес'!AD13+'4 кварт'!AD13</f>
        <v>0</v>
      </c>
      <c r="AE14" s="45">
        <f>'9 мес'!AE13+'4 кварт'!AE13</f>
        <v>0</v>
      </c>
      <c r="AF14" s="45">
        <f>'9 мес'!AF13+'4 кварт'!AF13</f>
        <v>0</v>
      </c>
      <c r="AG14" s="45">
        <f>'9 мес'!AG13+'4 кварт'!AG13</f>
        <v>0</v>
      </c>
      <c r="AH14" s="45">
        <f>'9 мес'!AH13+'4 кварт'!AH13</f>
        <v>0</v>
      </c>
      <c r="AI14" s="45">
        <f>'9 мес'!AI13+'4 кварт'!AI13</f>
        <v>1.5</v>
      </c>
      <c r="AJ14" s="45">
        <f>'9 мес'!AJ13+'4 кварт'!AJ13</f>
        <v>1.446</v>
      </c>
      <c r="AK14" s="45">
        <f>'9 мес'!AK13+'4 кварт'!AK13</f>
        <v>1.5</v>
      </c>
      <c r="AL14" s="45">
        <f>'9 мес'!AL13+'4 кварт'!AL13</f>
        <v>3.375</v>
      </c>
      <c r="AM14" s="45">
        <f>'9 мес'!AM13+'4 кварт'!AM13</f>
        <v>10.6</v>
      </c>
      <c r="AN14" s="45">
        <f>'9 мес'!AN13+'4 кварт'!AN13</f>
        <v>12.343999999999999</v>
      </c>
      <c r="AO14" s="45">
        <f>'9 мес'!AO13+'4 кварт'!AO13</f>
        <v>2</v>
      </c>
      <c r="AP14" s="45">
        <f>'9 мес'!AP13+'4 кварт'!AP13</f>
        <v>6.8780000000000001</v>
      </c>
      <c r="AQ14" s="45">
        <f>'9 мес'!AQ13+'4 кварт'!AQ13</f>
        <v>35</v>
      </c>
      <c r="AR14" s="45">
        <f>'9 мес'!AR13+'4 кварт'!AR13</f>
        <v>44.515000000000001</v>
      </c>
      <c r="AS14" s="45">
        <f>'9 мес'!AS13+'4 кварт'!AS13</f>
        <v>0</v>
      </c>
      <c r="AT14" s="45">
        <f>'9 мес'!AT13+'4 кварт'!AT13</f>
        <v>0</v>
      </c>
      <c r="AU14" s="45">
        <f>'9 мес'!AU13+'4 кварт'!AU13</f>
        <v>0</v>
      </c>
      <c r="AV14" s="45">
        <f>'9 мес'!AV13+'4 кварт'!AV13</f>
        <v>0</v>
      </c>
      <c r="AW14" s="45">
        <f>'9 мес'!AW13+'4 кварт'!AW13</f>
        <v>11</v>
      </c>
      <c r="AX14" s="45">
        <f>'9 мес'!AX13+'4 кварт'!AX13</f>
        <v>7.8760000000000003</v>
      </c>
      <c r="AY14" s="45">
        <f>'9 мес'!AY13+'4 кварт'!AY13</f>
        <v>0</v>
      </c>
      <c r="AZ14" s="45">
        <f>'9 мес'!AZ13+'4 кварт'!AZ13</f>
        <v>0</v>
      </c>
      <c r="BA14" s="45">
        <f>'9 мес'!BA13+'4 кварт'!BA13</f>
        <v>0</v>
      </c>
      <c r="BB14" s="45">
        <f>'9 мес'!BB13+'4 кварт'!BB13</f>
        <v>0</v>
      </c>
      <c r="BC14" s="45">
        <f>'9 мес'!BC13+'4 кварт'!BC13</f>
        <v>0</v>
      </c>
      <c r="BD14" s="45">
        <f>'9 мес'!BD13+'4 кварт'!BD13</f>
        <v>0</v>
      </c>
      <c r="BE14" s="70">
        <f>'9 мес'!BE13+'4 кварт'!BE13</f>
        <v>14.163</v>
      </c>
      <c r="BF14" s="46">
        <f t="shared" si="3"/>
        <v>425.83000000000004</v>
      </c>
      <c r="BG14" s="115" t="s">
        <v>189</v>
      </c>
      <c r="BH14" s="113">
        <v>299.28800000000001</v>
      </c>
      <c r="BI14" s="171">
        <f t="shared" si="0"/>
        <v>142.28101360562403</v>
      </c>
      <c r="BJ14" s="40"/>
      <c r="BK14" s="40">
        <v>502.67399999999998</v>
      </c>
      <c r="BL14" s="154">
        <v>769.346</v>
      </c>
      <c r="BM14" s="78"/>
      <c r="BN14" s="163">
        <f t="shared" si="1"/>
        <v>-126.54200000000003</v>
      </c>
      <c r="BO14" s="79"/>
      <c r="BP14" s="45">
        <v>399.303</v>
      </c>
      <c r="BQ14" s="81">
        <v>29.869</v>
      </c>
      <c r="BR14" s="40">
        <f t="shared" si="2"/>
        <v>429.17200000000003</v>
      </c>
      <c r="BS14" s="40"/>
    </row>
    <row r="15" spans="1:71" s="18" customFormat="1" ht="23.25" customHeight="1">
      <c r="A15" s="122">
        <v>11</v>
      </c>
      <c r="B15" s="14" t="s">
        <v>35</v>
      </c>
      <c r="C15" s="45">
        <f>'9 мес'!C14+'4 кварт'!C14</f>
        <v>0</v>
      </c>
      <c r="D15" s="45">
        <f>'9 мес'!D14+'4 кварт'!D14</f>
        <v>0</v>
      </c>
      <c r="E15" s="45">
        <f>'9 мес'!E14+'4 кварт'!E14</f>
        <v>67</v>
      </c>
      <c r="F15" s="45">
        <f>'9 мес'!F14+'4 кварт'!F14</f>
        <v>16.748999999999999</v>
      </c>
      <c r="G15" s="45">
        <f>'9 мес'!G14+'4 кварт'!G14</f>
        <v>0</v>
      </c>
      <c r="H15" s="84">
        <f>'9 мес'!H14+'4 кварт'!H14</f>
        <v>0</v>
      </c>
      <c r="I15" s="45">
        <v>2</v>
      </c>
      <c r="J15" s="45">
        <f>'9 мес'!J14+'4 кварт'!J14</f>
        <v>423.98500000000001</v>
      </c>
      <c r="K15" s="104">
        <f>'9 мес'!K14+'4 кварт'!K14</f>
        <v>0</v>
      </c>
      <c r="L15" s="45">
        <f>'9 мес'!L14+'4 кварт'!L14</f>
        <v>0</v>
      </c>
      <c r="M15" s="45">
        <f>'9 мес'!M14+'4 кварт'!M14</f>
        <v>0</v>
      </c>
      <c r="N15" s="45">
        <f>'9 мес'!N14+'4 кварт'!N14</f>
        <v>0</v>
      </c>
      <c r="O15" s="45">
        <f>'9 мес'!O14+'4 кварт'!O14</f>
        <v>0</v>
      </c>
      <c r="P15" s="45">
        <f>'9 мес'!P14+'4 кварт'!P14</f>
        <v>0</v>
      </c>
      <c r="Q15" s="45">
        <f>'9 мес'!Q14+'4 кварт'!Q14</f>
        <v>0</v>
      </c>
      <c r="R15" s="45">
        <f>'9 мес'!R14+'4 кварт'!R14</f>
        <v>0</v>
      </c>
      <c r="S15" s="45">
        <f>'9 мес'!S14+'4 кварт'!S14</f>
        <v>1</v>
      </c>
      <c r="T15" s="45">
        <f>'9 мес'!T14+'4 кварт'!T14</f>
        <v>0.996</v>
      </c>
      <c r="U15" s="45">
        <f>'9 мес'!U14+'4 кварт'!U14</f>
        <v>14</v>
      </c>
      <c r="V15" s="45">
        <f>'9 мес'!V14+'4 кварт'!V14</f>
        <v>116.166</v>
      </c>
      <c r="W15" s="45">
        <f>'9 мес'!W14+'4 кварт'!W14</f>
        <v>3</v>
      </c>
      <c r="X15" s="45">
        <f>'9 мес'!X14+'4 кварт'!X14</f>
        <v>9.1760000000000002</v>
      </c>
      <c r="Y15" s="45">
        <f>'9 мес'!Y14+'4 кварт'!Y14</f>
        <v>0</v>
      </c>
      <c r="Z15" s="45">
        <f>'9 мес'!Z14+'4 кварт'!Z14</f>
        <v>0</v>
      </c>
      <c r="AA15" s="45">
        <f>'9 мес'!AA14+'4 кварт'!AA14</f>
        <v>0</v>
      </c>
      <c r="AB15" s="45">
        <f>'9 мес'!AB14+'4 кварт'!AB14</f>
        <v>0</v>
      </c>
      <c r="AC15" s="45">
        <f>'9 мес'!AC14+'4 кварт'!AC14</f>
        <v>0</v>
      </c>
      <c r="AD15" s="45">
        <f>'9 мес'!AD14+'4 кварт'!AD14</f>
        <v>0</v>
      </c>
      <c r="AE15" s="45">
        <f>'9 мес'!AE14+'4 кварт'!AE14</f>
        <v>0</v>
      </c>
      <c r="AF15" s="45">
        <f>'9 мес'!AF14+'4 кварт'!AF14</f>
        <v>0</v>
      </c>
      <c r="AG15" s="45">
        <f>'9 мес'!AG14+'4 кварт'!AG14</f>
        <v>0</v>
      </c>
      <c r="AH15" s="45">
        <f>'9 мес'!AH14+'4 кварт'!AH14</f>
        <v>0</v>
      </c>
      <c r="AI15" s="45">
        <f>'9 мес'!AI14+'4 кварт'!AI14</f>
        <v>1.5</v>
      </c>
      <c r="AJ15" s="45">
        <f>'9 мес'!AJ14+'4 кварт'!AJ14</f>
        <v>1.179</v>
      </c>
      <c r="AK15" s="45">
        <f>'9 мес'!AK14+'4 кварт'!AK14</f>
        <v>0</v>
      </c>
      <c r="AL15" s="45">
        <f>'9 мес'!AL14+'4 кварт'!AL14</f>
        <v>0</v>
      </c>
      <c r="AM15" s="45">
        <f>'9 мес'!AM14+'4 кварт'!AM14</f>
        <v>0</v>
      </c>
      <c r="AN15" s="45">
        <f>'9 мес'!AN14+'4 кварт'!AN14</f>
        <v>0</v>
      </c>
      <c r="AO15" s="45">
        <f>'9 мес'!AO14+'4 кварт'!AO14</f>
        <v>5</v>
      </c>
      <c r="AP15" s="45">
        <f>'9 мес'!AP14+'4 кварт'!AP14</f>
        <v>14.747</v>
      </c>
      <c r="AQ15" s="45">
        <f>'9 мес'!AQ14+'4 кварт'!AQ14</f>
        <v>25</v>
      </c>
      <c r="AR15" s="45">
        <f>'9 мес'!AR14+'4 кварт'!AR14</f>
        <v>80.268999999999991</v>
      </c>
      <c r="AS15" s="45">
        <f>'9 мес'!AS14+'4 кварт'!AS14</f>
        <v>0</v>
      </c>
      <c r="AT15" s="45">
        <f>'9 мес'!AT14+'4 кварт'!AT14</f>
        <v>0</v>
      </c>
      <c r="AU15" s="45">
        <f>'9 мес'!AU14+'4 кварт'!AU14</f>
        <v>150</v>
      </c>
      <c r="AV15" s="45">
        <f>'9 мес'!AV14+'4 кварт'!AV14</f>
        <v>131.06100000000001</v>
      </c>
      <c r="AW15" s="45">
        <f>'9 мес'!AW14+'4 кварт'!AW14</f>
        <v>39</v>
      </c>
      <c r="AX15" s="45">
        <f>'9 мес'!AX14+'4 кварт'!AX14</f>
        <v>15.919</v>
      </c>
      <c r="AY15" s="45">
        <f>'9 мес'!AY14+'4 кварт'!AY14</f>
        <v>0</v>
      </c>
      <c r="AZ15" s="45">
        <f>'9 мес'!AZ14+'4 кварт'!AZ14</f>
        <v>0</v>
      </c>
      <c r="BA15" s="45">
        <f>'9 мес'!BA14+'4 кварт'!BA14</f>
        <v>0</v>
      </c>
      <c r="BB15" s="45">
        <f>'9 мес'!BB14+'4 кварт'!BB14</f>
        <v>0</v>
      </c>
      <c r="BC15" s="45">
        <f>'9 мес'!BC14+'4 кварт'!BC14</f>
        <v>0</v>
      </c>
      <c r="BD15" s="45">
        <f>'9 мес'!BD14+'4 кварт'!BD14</f>
        <v>0</v>
      </c>
      <c r="BE15" s="42">
        <f>'9 мес'!BE14+'4 кварт'!BE14</f>
        <v>16.682000000000002</v>
      </c>
      <c r="BF15" s="46">
        <f t="shared" si="3"/>
        <v>826.92899999999997</v>
      </c>
      <c r="BG15" s="115">
        <v>114</v>
      </c>
      <c r="BH15" s="113">
        <v>941.31600000000003</v>
      </c>
      <c r="BI15" s="171">
        <f t="shared" si="0"/>
        <v>87.848182756906283</v>
      </c>
      <c r="BJ15" s="40"/>
      <c r="BK15" s="40">
        <v>1552.7339999999999</v>
      </c>
      <c r="BL15" s="154">
        <v>1364.2329999999999</v>
      </c>
      <c r="BM15" s="78"/>
      <c r="BN15" s="160">
        <f t="shared" si="1"/>
        <v>114.38700000000006</v>
      </c>
      <c r="BO15" s="79"/>
      <c r="BP15" s="45">
        <v>875.803</v>
      </c>
      <c r="BQ15" s="81">
        <v>65.513000000000005</v>
      </c>
      <c r="BR15" s="40">
        <f t="shared" si="2"/>
        <v>941.31600000000003</v>
      </c>
      <c r="BS15" s="40"/>
    </row>
    <row r="16" spans="1:71" s="18" customFormat="1" ht="23.25" customHeight="1">
      <c r="A16" s="122">
        <v>12</v>
      </c>
      <c r="B16" s="14" t="s">
        <v>173</v>
      </c>
      <c r="C16" s="45">
        <f>'9 мес'!C15+'4 кварт'!C15</f>
        <v>0</v>
      </c>
      <c r="D16" s="45">
        <f>'9 мес'!D15+'4 кварт'!D15</f>
        <v>0</v>
      </c>
      <c r="E16" s="45">
        <f>'9 мес'!E15+'4 кварт'!E15</f>
        <v>345.6</v>
      </c>
      <c r="F16" s="45">
        <f>'9 мес'!F15+'4 кварт'!F15</f>
        <v>88.509</v>
      </c>
      <c r="G16" s="45">
        <f>'9 мес'!G15+'4 кварт'!G15</f>
        <v>23.2</v>
      </c>
      <c r="H16" s="84">
        <f>'9 мес'!H15+'4 кварт'!H15</f>
        <v>2.3719999999999999</v>
      </c>
      <c r="I16" s="45">
        <f>'9 мес'!I15+'4 кварт'!I15</f>
        <v>1</v>
      </c>
      <c r="J16" s="45">
        <f>'9 мес'!J15+'4 кварт'!J15</f>
        <v>228.65899999999999</v>
      </c>
      <c r="K16" s="104">
        <f>'9 мес'!K15+'4 кварт'!K15</f>
        <v>0</v>
      </c>
      <c r="L16" s="45">
        <f>'9 мес'!L15+'4 кварт'!L15</f>
        <v>0</v>
      </c>
      <c r="M16" s="45">
        <f>'9 мес'!M15+'4 кварт'!M15</f>
        <v>0</v>
      </c>
      <c r="N16" s="45">
        <f>'9 мес'!N15+'4 кварт'!N15</f>
        <v>0</v>
      </c>
      <c r="O16" s="45">
        <f>'9 мес'!O15+'4 кварт'!O15</f>
        <v>0</v>
      </c>
      <c r="P16" s="45">
        <f>'9 мес'!P15+'4 кварт'!P15</f>
        <v>0</v>
      </c>
      <c r="Q16" s="45">
        <f>'9 мес'!Q15+'4 кварт'!Q15</f>
        <v>0</v>
      </c>
      <c r="R16" s="45">
        <f>'9 мес'!R15+'4 кварт'!R15</f>
        <v>0</v>
      </c>
      <c r="S16" s="45">
        <f>'9 мес'!S15+'4 кварт'!S15</f>
        <v>0</v>
      </c>
      <c r="T16" s="45">
        <f>'9 мес'!T15+'4 кварт'!T15</f>
        <v>0</v>
      </c>
      <c r="U16" s="45">
        <f>'9 мес'!U15+'4 кварт'!U15</f>
        <v>11</v>
      </c>
      <c r="V16" s="45">
        <f>'9 мес'!V15+'4 кварт'!V15</f>
        <v>56.314999999999998</v>
      </c>
      <c r="W16" s="45">
        <f>'9 мес'!W15+'4 кварт'!W15</f>
        <v>4</v>
      </c>
      <c r="X16" s="45">
        <f>'9 мес'!X15+'4 кварт'!X15</f>
        <v>10.748000000000001</v>
      </c>
      <c r="Y16" s="45">
        <f>'9 мес'!Y15+'4 кварт'!Y15</f>
        <v>0</v>
      </c>
      <c r="Z16" s="45">
        <f>'9 мес'!Z15+'4 кварт'!Z15</f>
        <v>0</v>
      </c>
      <c r="AA16" s="45">
        <f>'9 мес'!AA15+'4 кварт'!AA15</f>
        <v>0</v>
      </c>
      <c r="AB16" s="45">
        <f>'9 мес'!AB15+'4 кварт'!AB15</f>
        <v>0</v>
      </c>
      <c r="AC16" s="45">
        <f>'9 мес'!AC15+'4 кварт'!AC15</f>
        <v>1</v>
      </c>
      <c r="AD16" s="45">
        <f>'9 мес'!AD15+'4 кварт'!AD15</f>
        <v>0.84</v>
      </c>
      <c r="AE16" s="45">
        <f>'9 мес'!AE15+'4 кварт'!AE15</f>
        <v>0</v>
      </c>
      <c r="AF16" s="45">
        <f>'9 мес'!AF15+'4 кварт'!AF15</f>
        <v>0</v>
      </c>
      <c r="AG16" s="45">
        <f>'9 мес'!AG15+'4 кварт'!AG15</f>
        <v>2</v>
      </c>
      <c r="AH16" s="45">
        <f>'9 мес'!AH15+'4 кварт'!AH15</f>
        <v>1.623</v>
      </c>
      <c r="AI16" s="45">
        <f>'9 мес'!AI15+'4 кварт'!AI15</f>
        <v>14.5</v>
      </c>
      <c r="AJ16" s="45">
        <f>'9 мес'!AJ15+'4 кварт'!AJ15</f>
        <v>20.12</v>
      </c>
      <c r="AK16" s="45">
        <f>'9 мес'!AK15+'4 кварт'!AK15</f>
        <v>0</v>
      </c>
      <c r="AL16" s="45">
        <f>'9 мес'!AL15+'4 кварт'!AL15</f>
        <v>0</v>
      </c>
      <c r="AM16" s="45">
        <f>'9 мес'!AM15+'4 кварт'!AM15</f>
        <v>0</v>
      </c>
      <c r="AN16" s="45">
        <f>'9 мес'!AN15+'4 кварт'!AN15</f>
        <v>0</v>
      </c>
      <c r="AO16" s="45">
        <f>'9 мес'!AO15+'4 кварт'!AO15</f>
        <v>3</v>
      </c>
      <c r="AP16" s="45">
        <f>'9 мес'!AP15+'4 кварт'!AP15</f>
        <v>9.8170000000000002</v>
      </c>
      <c r="AQ16" s="45">
        <f>'9 мес'!AQ15+'4 кварт'!AQ15</f>
        <v>44</v>
      </c>
      <c r="AR16" s="45">
        <f>'9 мес'!AR15+'4 кварт'!AR15</f>
        <v>38.292999999999999</v>
      </c>
      <c r="AS16" s="45">
        <f>'9 мес'!AS15+'4 кварт'!AS15</f>
        <v>0</v>
      </c>
      <c r="AT16" s="45">
        <f>'9 мес'!AT15+'4 кварт'!AT15</f>
        <v>0</v>
      </c>
      <c r="AU16" s="45">
        <f>'9 мес'!AU15+'4 кварт'!AU15</f>
        <v>0</v>
      </c>
      <c r="AV16" s="45">
        <f>'9 мес'!AV15+'4 кварт'!AV15</f>
        <v>0</v>
      </c>
      <c r="AW16" s="45">
        <f>'9 мес'!AW15+'4 кварт'!AW15</f>
        <v>30</v>
      </c>
      <c r="AX16" s="45">
        <f>'9 мес'!AX15+'4 кварт'!AX15</f>
        <v>22.188000000000002</v>
      </c>
      <c r="AY16" s="45">
        <f>'9 мес'!AY15+'4 кварт'!AY15</f>
        <v>3</v>
      </c>
      <c r="AZ16" s="45">
        <f>'9 мес'!AZ15+'4 кварт'!AZ15</f>
        <v>2.1030000000000002</v>
      </c>
      <c r="BA16" s="45">
        <f>'9 мес'!BA15+'4 кварт'!BA15</f>
        <v>0</v>
      </c>
      <c r="BB16" s="45">
        <f>'9 мес'!BB15+'4 кварт'!BB15</f>
        <v>0</v>
      </c>
      <c r="BC16" s="45">
        <f>'9 мес'!BC15+'4 кварт'!BC15</f>
        <v>0</v>
      </c>
      <c r="BD16" s="45">
        <f>'9 мес'!BD15+'4 кварт'!BD15</f>
        <v>0</v>
      </c>
      <c r="BE16" s="42">
        <f>'9 мес'!BE15+'4 кварт'!BE15</f>
        <v>1.083</v>
      </c>
      <c r="BF16" s="46">
        <f t="shared" si="3"/>
        <v>482.66999999999996</v>
      </c>
      <c r="BG16" s="115" t="s">
        <v>190</v>
      </c>
      <c r="BH16" s="113">
        <v>549.49</v>
      </c>
      <c r="BI16" s="171">
        <f t="shared" si="0"/>
        <v>87.839633114342377</v>
      </c>
      <c r="BJ16" s="40"/>
      <c r="BK16" s="40">
        <v>780.32600000000002</v>
      </c>
      <c r="BL16" s="154">
        <v>729.702</v>
      </c>
      <c r="BM16" s="78"/>
      <c r="BN16" s="160">
        <f t="shared" si="1"/>
        <v>66.82000000000005</v>
      </c>
      <c r="BO16" s="79"/>
      <c r="BP16" s="45">
        <v>511.24700000000001</v>
      </c>
      <c r="BQ16" s="81">
        <v>38.243000000000002</v>
      </c>
      <c r="BR16" s="40">
        <f t="shared" si="2"/>
        <v>549.49</v>
      </c>
      <c r="BS16" s="40"/>
    </row>
    <row r="17" spans="1:71" s="18" customFormat="1" ht="23.25" customHeight="1">
      <c r="A17" s="122">
        <v>13</v>
      </c>
      <c r="B17" s="14" t="s">
        <v>174</v>
      </c>
      <c r="C17" s="45">
        <f>'9 мес'!C16+'4 кварт'!C16</f>
        <v>0</v>
      </c>
      <c r="D17" s="45">
        <f>'9 мес'!D16+'4 кварт'!D16</f>
        <v>0</v>
      </c>
      <c r="E17" s="45">
        <f>'9 мес'!E16+'4 кварт'!E16</f>
        <v>68</v>
      </c>
      <c r="F17" s="45">
        <f>'9 мес'!F16+'4 кварт'!F16</f>
        <v>19.741999999999997</v>
      </c>
      <c r="G17" s="45">
        <f>'9 мес'!G16+'4 кварт'!G16</f>
        <v>23.17</v>
      </c>
      <c r="H17" s="84">
        <f>'9 мес'!H16+'4 кварт'!H16</f>
        <v>2.3690000000000002</v>
      </c>
      <c r="I17" s="45">
        <f>'9 мес'!I16+'4 кварт'!I16</f>
        <v>0</v>
      </c>
      <c r="J17" s="45">
        <f>'9 мес'!J16+'4 кварт'!J16</f>
        <v>0</v>
      </c>
      <c r="K17" s="104">
        <f>'9 мес'!K16+'4 кварт'!K16</f>
        <v>0</v>
      </c>
      <c r="L17" s="45">
        <f>'9 мес'!L16+'4 кварт'!L16</f>
        <v>0</v>
      </c>
      <c r="M17" s="45">
        <f>'9 мес'!M16+'4 кварт'!M16</f>
        <v>0</v>
      </c>
      <c r="N17" s="45">
        <f>'9 мес'!N16+'4 кварт'!N16</f>
        <v>0</v>
      </c>
      <c r="O17" s="45">
        <f>'9 мес'!O16+'4 кварт'!O16</f>
        <v>0</v>
      </c>
      <c r="P17" s="45">
        <f>'9 мес'!P16+'4 кварт'!P16</f>
        <v>0</v>
      </c>
      <c r="Q17" s="45">
        <f>'9 мес'!Q16+'4 кварт'!Q16</f>
        <v>0</v>
      </c>
      <c r="R17" s="45">
        <f>'9 мес'!R16+'4 кварт'!R16</f>
        <v>0</v>
      </c>
      <c r="S17" s="45">
        <f>'9 мес'!S16+'4 кварт'!S16</f>
        <v>1</v>
      </c>
      <c r="T17" s="45">
        <f>'9 мес'!T16+'4 кварт'!T16</f>
        <v>0.96499999999999997</v>
      </c>
      <c r="U17" s="45">
        <f>'9 мес'!U16+'4 кварт'!U16</f>
        <v>8</v>
      </c>
      <c r="V17" s="45">
        <f>'9 мес'!V16+'4 кварт'!V16</f>
        <v>13.463000000000001</v>
      </c>
      <c r="W17" s="45">
        <f>'9 мес'!W16+'4 кварт'!W16</f>
        <v>7</v>
      </c>
      <c r="X17" s="45">
        <f>'9 мес'!X16+'4 кварт'!X16</f>
        <v>14.382</v>
      </c>
      <c r="Y17" s="45">
        <f>'9 мес'!Y16+'4 кварт'!Y16</f>
        <v>0</v>
      </c>
      <c r="Z17" s="45">
        <f>'9 мес'!Z16+'4 кварт'!Z16</f>
        <v>0</v>
      </c>
      <c r="AA17" s="45">
        <f>'9 мес'!AA16+'4 кварт'!AA16</f>
        <v>0</v>
      </c>
      <c r="AB17" s="45">
        <f>'9 мес'!AB16+'4 кварт'!AB16</f>
        <v>0</v>
      </c>
      <c r="AC17" s="45">
        <f>'9 мес'!AC16+'4 кварт'!AC16</f>
        <v>0</v>
      </c>
      <c r="AD17" s="45">
        <f>'9 мес'!AD16+'4 кварт'!AD16</f>
        <v>0</v>
      </c>
      <c r="AE17" s="45">
        <f>'9 мес'!AE16+'4 кварт'!AE16</f>
        <v>0</v>
      </c>
      <c r="AF17" s="45">
        <f>'9 мес'!AF16+'4 кварт'!AF16</f>
        <v>0</v>
      </c>
      <c r="AG17" s="45">
        <f>'9 мес'!AG16+'4 кварт'!AG16</f>
        <v>117.8</v>
      </c>
      <c r="AH17" s="45">
        <f>'9 мес'!AH16+'4 кварт'!AH16</f>
        <v>350.69900000000001</v>
      </c>
      <c r="AI17" s="45">
        <f>'9 мес'!AI16+'4 кварт'!AI16</f>
        <v>5</v>
      </c>
      <c r="AJ17" s="45">
        <f>'9 мес'!AJ16+'4 кварт'!AJ16</f>
        <v>9.4640000000000004</v>
      </c>
      <c r="AK17" s="45">
        <f>'9 мес'!AK16+'4 кварт'!AK16</f>
        <v>0</v>
      </c>
      <c r="AL17" s="45">
        <f>'9 мес'!AL16+'4 кварт'!AL16</f>
        <v>0</v>
      </c>
      <c r="AM17" s="45">
        <f>'9 мес'!AM16+'4 кварт'!AM16</f>
        <v>0</v>
      </c>
      <c r="AN17" s="45">
        <f>'9 мес'!AN16+'4 кварт'!AN16</f>
        <v>0</v>
      </c>
      <c r="AO17" s="45">
        <f>'9 мес'!AO16+'4 кварт'!AO16</f>
        <v>1</v>
      </c>
      <c r="AP17" s="45">
        <f>'9 мес'!AP16+'4 кварт'!AP16</f>
        <v>2.8519999999999999</v>
      </c>
      <c r="AQ17" s="45">
        <f>'9 мес'!AQ16+'4 кварт'!AQ16</f>
        <v>37</v>
      </c>
      <c r="AR17" s="45">
        <f>'9 мес'!AR16+'4 кварт'!AR16</f>
        <v>46.007000000000005</v>
      </c>
      <c r="AS17" s="45">
        <f>'9 мес'!AS16+'4 кварт'!AS16</f>
        <v>0</v>
      </c>
      <c r="AT17" s="45">
        <f>'9 мес'!AT16+'4 кварт'!AT16</f>
        <v>0</v>
      </c>
      <c r="AU17" s="45">
        <f>'9 мес'!AU16+'4 кварт'!AU16</f>
        <v>0</v>
      </c>
      <c r="AV17" s="45">
        <f>'9 мес'!AV16+'4 кварт'!AV16</f>
        <v>0</v>
      </c>
      <c r="AW17" s="45">
        <f>'9 мес'!AW16+'4 кварт'!AW16</f>
        <v>15</v>
      </c>
      <c r="AX17" s="45">
        <f>'9 мес'!AX16+'4 кварт'!AX16</f>
        <v>6.2060000000000004</v>
      </c>
      <c r="AY17" s="45">
        <f>'9 мес'!AY16+'4 кварт'!AY16</f>
        <v>2</v>
      </c>
      <c r="AZ17" s="45">
        <f>'9 мес'!AZ16+'4 кварт'!AZ16</f>
        <v>1.47</v>
      </c>
      <c r="BA17" s="45">
        <f>'9 мес'!BA16+'4 кварт'!BA16</f>
        <v>0</v>
      </c>
      <c r="BB17" s="45">
        <f>'9 мес'!BB16+'4 кварт'!BB16</f>
        <v>0</v>
      </c>
      <c r="BC17" s="45">
        <f>'9 мес'!BC16+'4 кварт'!BC16</f>
        <v>0</v>
      </c>
      <c r="BD17" s="45">
        <f>'9 мес'!BD16+'4 кварт'!BD16</f>
        <v>0</v>
      </c>
      <c r="BE17" s="42">
        <f>'9 мес'!BE16+'4 кварт'!BE16</f>
        <v>7.1050000000000004</v>
      </c>
      <c r="BF17" s="46">
        <f t="shared" si="3"/>
        <v>474.72400000000005</v>
      </c>
      <c r="BG17" s="115" t="s">
        <v>191</v>
      </c>
      <c r="BH17" s="113">
        <v>547.06299999999999</v>
      </c>
      <c r="BI17" s="171">
        <f t="shared" si="0"/>
        <v>86.776842886468287</v>
      </c>
      <c r="BJ17" s="40"/>
      <c r="BK17" s="40">
        <v>776.16300000000001</v>
      </c>
      <c r="BL17" s="154">
        <v>548.66899999999998</v>
      </c>
      <c r="BM17" s="78"/>
      <c r="BN17" s="160">
        <f t="shared" si="1"/>
        <v>72.338999999999942</v>
      </c>
      <c r="BO17" s="79"/>
      <c r="BP17" s="45">
        <v>508.98899999999998</v>
      </c>
      <c r="BQ17" s="81">
        <v>38.073999999999998</v>
      </c>
      <c r="BR17" s="40">
        <f t="shared" si="2"/>
        <v>547.06299999999999</v>
      </c>
      <c r="BS17" s="40"/>
    </row>
    <row r="18" spans="1:71" s="18" customFormat="1" ht="23.25" customHeight="1">
      <c r="A18" s="122">
        <v>14</v>
      </c>
      <c r="B18" s="14" t="s">
        <v>36</v>
      </c>
      <c r="C18" s="45">
        <f>'9 мес'!C17+'4 кварт'!C17</f>
        <v>0</v>
      </c>
      <c r="D18" s="45">
        <f>'9 мес'!D17+'4 кварт'!D17</f>
        <v>0</v>
      </c>
      <c r="E18" s="45">
        <f>'9 мес'!E17+'4 кварт'!E17</f>
        <v>196.8</v>
      </c>
      <c r="F18" s="45">
        <f>'9 мес'!F17+'4 кварт'!F17</f>
        <v>54.277999999999999</v>
      </c>
      <c r="G18" s="45">
        <f>'9 мес'!G17+'4 кварт'!G17</f>
        <v>52</v>
      </c>
      <c r="H18" s="84">
        <f>'9 мес'!H17+'4 кварт'!H17</f>
        <v>19.204999999999998</v>
      </c>
      <c r="I18" s="45">
        <f>'9 мес'!I17+'4 кварт'!I17</f>
        <v>0</v>
      </c>
      <c r="J18" s="45">
        <f>'9 мес'!J17+'4 кварт'!J17</f>
        <v>0</v>
      </c>
      <c r="K18" s="104">
        <f>'9 мес'!K17+'4 кварт'!K17</f>
        <v>0</v>
      </c>
      <c r="L18" s="45">
        <f>'9 мес'!L17+'4 кварт'!L17</f>
        <v>0</v>
      </c>
      <c r="M18" s="45">
        <f>'9 мес'!M17+'4 кварт'!M17</f>
        <v>0</v>
      </c>
      <c r="N18" s="45">
        <f>'9 мес'!N17+'4 кварт'!N17</f>
        <v>0</v>
      </c>
      <c r="O18" s="45">
        <f>'9 мес'!O17+'4 кварт'!O17</f>
        <v>0</v>
      </c>
      <c r="P18" s="45">
        <f>'9 мес'!P17+'4 кварт'!P17</f>
        <v>0</v>
      </c>
      <c r="Q18" s="45">
        <f>'9 мес'!Q17+'4 кварт'!Q17</f>
        <v>0</v>
      </c>
      <c r="R18" s="45">
        <f>'9 мес'!R17+'4 кварт'!R17</f>
        <v>0</v>
      </c>
      <c r="S18" s="45">
        <f>'9 мес'!S17+'4 кварт'!S17</f>
        <v>0</v>
      </c>
      <c r="T18" s="45">
        <f>'9 мес'!T17+'4 кварт'!T17</f>
        <v>0</v>
      </c>
      <c r="U18" s="45">
        <f>'9 мес'!U17+'4 кварт'!U17</f>
        <v>4</v>
      </c>
      <c r="V18" s="45">
        <f>'9 мес'!V17+'4 кварт'!V17</f>
        <v>50.042999999999999</v>
      </c>
      <c r="W18" s="45">
        <f>'9 мес'!W17+'4 кварт'!W17</f>
        <v>3</v>
      </c>
      <c r="X18" s="45">
        <f>'9 мес'!X17+'4 кварт'!X17</f>
        <v>2.589</v>
      </c>
      <c r="Y18" s="45">
        <f>'9 мес'!Y17+'4 кварт'!Y17</f>
        <v>0</v>
      </c>
      <c r="Z18" s="45">
        <f>'9 мес'!Z17+'4 кварт'!Z17</f>
        <v>0</v>
      </c>
      <c r="AA18" s="45">
        <f>'9 мес'!AA17+'4 кварт'!AA17</f>
        <v>0</v>
      </c>
      <c r="AB18" s="45">
        <f>'9 мес'!AB17+'4 кварт'!AB17</f>
        <v>0</v>
      </c>
      <c r="AC18" s="45">
        <f>'9 мес'!AC17+'4 кварт'!AC17</f>
        <v>0</v>
      </c>
      <c r="AD18" s="45">
        <f>'9 мес'!AD17+'4 кварт'!AD17</f>
        <v>0</v>
      </c>
      <c r="AE18" s="45">
        <f>'9 мес'!AE17+'4 кварт'!AE17</f>
        <v>0</v>
      </c>
      <c r="AF18" s="45">
        <f>'9 мес'!AF17+'4 кварт'!AF17</f>
        <v>0</v>
      </c>
      <c r="AG18" s="45">
        <f>'9 мес'!AG17+'4 кварт'!AG17</f>
        <v>70</v>
      </c>
      <c r="AH18" s="45">
        <f>'9 мес'!AH17+'4 кварт'!AH17</f>
        <v>237.89500000000001</v>
      </c>
      <c r="AI18" s="45">
        <f>'9 мес'!AI17+'4 кварт'!AI17</f>
        <v>2</v>
      </c>
      <c r="AJ18" s="45">
        <f>'9 мес'!AJ17+'4 кварт'!AJ17</f>
        <v>3.9790000000000001</v>
      </c>
      <c r="AK18" s="45">
        <f>'9 мес'!AK17+'4 кварт'!AK17</f>
        <v>0</v>
      </c>
      <c r="AL18" s="45">
        <f>'9 мес'!AL17+'4 кварт'!AL17</f>
        <v>0</v>
      </c>
      <c r="AM18" s="45">
        <f>'9 мес'!AM17+'4 кварт'!AM17</f>
        <v>1</v>
      </c>
      <c r="AN18" s="45">
        <f>'9 мес'!AN17+'4 кварт'!AN17</f>
        <v>1.1000000000000001</v>
      </c>
      <c r="AO18" s="45">
        <f>'9 мес'!AO17+'4 кварт'!AO17</f>
        <v>0</v>
      </c>
      <c r="AP18" s="45">
        <f>'9 мес'!AP17+'4 кварт'!AP17</f>
        <v>0</v>
      </c>
      <c r="AQ18" s="45">
        <f>'9 мес'!AQ17+'4 кварт'!AQ17</f>
        <v>14</v>
      </c>
      <c r="AR18" s="45">
        <f>'9 мес'!AR17+'4 кварт'!AR17</f>
        <v>19.273999999999997</v>
      </c>
      <c r="AS18" s="45">
        <f>'9 мес'!AS17+'4 кварт'!AS17</f>
        <v>0</v>
      </c>
      <c r="AT18" s="45">
        <f>'9 мес'!AT17+'4 кварт'!AT17</f>
        <v>0</v>
      </c>
      <c r="AU18" s="45">
        <f>'9 мес'!AU17+'4 кварт'!AU17</f>
        <v>0</v>
      </c>
      <c r="AV18" s="45">
        <f>'9 мес'!AV17+'4 кварт'!AV17</f>
        <v>0</v>
      </c>
      <c r="AW18" s="45">
        <f>'9 мес'!AW17+'4 кварт'!AW17</f>
        <v>13</v>
      </c>
      <c r="AX18" s="45">
        <f>'9 мес'!AX17+'4 кварт'!AX17</f>
        <v>10.167</v>
      </c>
      <c r="AY18" s="45">
        <f>'9 мес'!AY17+'4 кварт'!AY17</f>
        <v>1</v>
      </c>
      <c r="AZ18" s="45">
        <f>'9 мес'!AZ17+'4 кварт'!AZ17</f>
        <v>0.73499999999999999</v>
      </c>
      <c r="BA18" s="45">
        <f>'9 мес'!BA17+'4 кварт'!BA17</f>
        <v>0</v>
      </c>
      <c r="BB18" s="45">
        <f>'9 мес'!BB17+'4 кварт'!BB17</f>
        <v>0</v>
      </c>
      <c r="BC18" s="45">
        <f>'9 мес'!BC17+'4 кварт'!BC17</f>
        <v>0</v>
      </c>
      <c r="BD18" s="45">
        <f>'9 мес'!BD17+'4 кварт'!BD17</f>
        <v>0</v>
      </c>
      <c r="BE18" s="42">
        <f>'9 мес'!BE17+'4 кварт'!BE17</f>
        <v>4.3689999999999998</v>
      </c>
      <c r="BF18" s="46">
        <f t="shared" si="3"/>
        <v>403.63400000000001</v>
      </c>
      <c r="BG18" s="115">
        <v>118</v>
      </c>
      <c r="BH18" s="113">
        <v>291.041</v>
      </c>
      <c r="BI18" s="171">
        <f t="shared" si="0"/>
        <v>138.68630192996864</v>
      </c>
      <c r="BJ18" s="40"/>
      <c r="BK18" s="40">
        <v>534.61500000000001</v>
      </c>
      <c r="BL18" s="154">
        <v>454.35700000000003</v>
      </c>
      <c r="BM18" s="78"/>
      <c r="BN18" s="163">
        <f t="shared" si="1"/>
        <v>-112.59300000000002</v>
      </c>
      <c r="BO18" s="79"/>
      <c r="BP18" s="45">
        <v>388.3</v>
      </c>
      <c r="BQ18" s="81">
        <v>29.045999999999999</v>
      </c>
      <c r="BR18" s="40">
        <f t="shared" si="2"/>
        <v>417.346</v>
      </c>
      <c r="BS18" s="40"/>
    </row>
    <row r="19" spans="1:71" s="18" customFormat="1" ht="23.25" customHeight="1">
      <c r="A19" s="122">
        <v>15</v>
      </c>
      <c r="B19" s="14" t="s">
        <v>175</v>
      </c>
      <c r="C19" s="45">
        <f>'9 мес'!C18+'4 кварт'!C18</f>
        <v>0</v>
      </c>
      <c r="D19" s="45">
        <f>'9 мес'!D18+'4 кварт'!D18</f>
        <v>0</v>
      </c>
      <c r="E19" s="45">
        <f>'9 мес'!E18+'4 кварт'!E18</f>
        <v>843.00000000000011</v>
      </c>
      <c r="F19" s="45">
        <f>'9 мес'!F18+'4 кварт'!F18</f>
        <v>236.99799999999999</v>
      </c>
      <c r="G19" s="45">
        <f>'9 мес'!G18+'4 кварт'!G18</f>
        <v>23.17</v>
      </c>
      <c r="H19" s="84">
        <f>'9 мес'!H18+'4 кварт'!H18</f>
        <v>2.3690000000000002</v>
      </c>
      <c r="I19" s="45">
        <f>'9 мес'!I18+'4 кварт'!I18</f>
        <v>0</v>
      </c>
      <c r="J19" s="45">
        <f>'9 мес'!J18+'4 кварт'!J18</f>
        <v>0</v>
      </c>
      <c r="K19" s="104">
        <f>'9 мес'!K18+'4 кварт'!K18</f>
        <v>0</v>
      </c>
      <c r="L19" s="45">
        <f>'9 мес'!L18+'4 кварт'!L18</f>
        <v>0</v>
      </c>
      <c r="M19" s="45">
        <f>'9 мес'!M18+'4 кварт'!M18</f>
        <v>0</v>
      </c>
      <c r="N19" s="45">
        <f>'9 мес'!N18+'4 кварт'!N18</f>
        <v>0</v>
      </c>
      <c r="O19" s="45">
        <f>'9 мес'!O18+'4 кварт'!O18</f>
        <v>0</v>
      </c>
      <c r="P19" s="45">
        <f>'9 мес'!P18+'4 кварт'!P18</f>
        <v>0</v>
      </c>
      <c r="Q19" s="45">
        <f>'9 мес'!Q18+'4 кварт'!Q18</f>
        <v>0</v>
      </c>
      <c r="R19" s="45">
        <f>'9 мес'!R18+'4 кварт'!R18</f>
        <v>0</v>
      </c>
      <c r="S19" s="45">
        <f>'9 мес'!S18+'4 кварт'!S18</f>
        <v>0</v>
      </c>
      <c r="T19" s="45">
        <f>'9 мес'!T18+'4 кварт'!T18</f>
        <v>0</v>
      </c>
      <c r="U19" s="45">
        <f>'9 мес'!U18+'4 кварт'!U18</f>
        <v>2</v>
      </c>
      <c r="V19" s="45">
        <f>'9 мес'!V18+'4 кварт'!V18</f>
        <v>21.614999999999998</v>
      </c>
      <c r="W19" s="45">
        <f>'9 мес'!W18+'4 кварт'!W18</f>
        <v>0</v>
      </c>
      <c r="X19" s="45">
        <f>'9 мес'!X18+'4 кварт'!X18</f>
        <v>0</v>
      </c>
      <c r="Y19" s="45">
        <f>'9 мес'!Y18+'4 кварт'!Y18</f>
        <v>0</v>
      </c>
      <c r="Z19" s="45">
        <f>'9 мес'!Z18+'4 кварт'!Z18</f>
        <v>0</v>
      </c>
      <c r="AA19" s="45">
        <f>'9 мес'!AA18+'4 кварт'!AA18</f>
        <v>0</v>
      </c>
      <c r="AB19" s="45">
        <f>'9 мес'!AB18+'4 кварт'!AB18</f>
        <v>0</v>
      </c>
      <c r="AC19" s="45">
        <f>'9 мес'!AC18+'4 кварт'!AC18</f>
        <v>0</v>
      </c>
      <c r="AD19" s="45">
        <f>'9 мес'!AD18+'4 кварт'!AD18</f>
        <v>0</v>
      </c>
      <c r="AE19" s="45">
        <f>'9 мес'!AE18+'4 кварт'!AE18</f>
        <v>0</v>
      </c>
      <c r="AF19" s="45">
        <f>'9 мес'!AF18+'4 кварт'!AF18</f>
        <v>0</v>
      </c>
      <c r="AG19" s="45">
        <f>'9 мес'!AG18+'4 кварт'!AG18</f>
        <v>0</v>
      </c>
      <c r="AH19" s="45">
        <f>'9 мес'!AH18+'4 кварт'!AH18</f>
        <v>0</v>
      </c>
      <c r="AI19" s="45">
        <f>'9 мес'!AI18+'4 кварт'!AI18</f>
        <v>0</v>
      </c>
      <c r="AJ19" s="45">
        <f>'9 мес'!AJ18+'4 кварт'!AJ18</f>
        <v>0</v>
      </c>
      <c r="AK19" s="45">
        <f>'9 мес'!AK18+'4 кварт'!AK18</f>
        <v>0</v>
      </c>
      <c r="AL19" s="45">
        <f>'9 мес'!AL18+'4 кварт'!AL18</f>
        <v>0</v>
      </c>
      <c r="AM19" s="45">
        <f>'9 мес'!AM18+'4 кварт'!AM18</f>
        <v>0</v>
      </c>
      <c r="AN19" s="45">
        <f>'9 мес'!AN18+'4 кварт'!AN18</f>
        <v>0</v>
      </c>
      <c r="AO19" s="45">
        <f>'9 мес'!AO18+'4 кварт'!AO18</f>
        <v>0</v>
      </c>
      <c r="AP19" s="45">
        <f>'9 мес'!AP18+'4 кварт'!AP18</f>
        <v>0</v>
      </c>
      <c r="AQ19" s="45">
        <f>'9 мес'!AQ18+'4 кварт'!AQ18</f>
        <v>19</v>
      </c>
      <c r="AR19" s="45">
        <f>'9 мес'!AR18+'4 кварт'!AR18</f>
        <v>24.268999999999998</v>
      </c>
      <c r="AS19" s="45">
        <f>'9 мес'!AS18+'4 кварт'!AS18</f>
        <v>0</v>
      </c>
      <c r="AT19" s="45">
        <f>'9 мес'!AT18+'4 кварт'!AT18</f>
        <v>0</v>
      </c>
      <c r="AU19" s="45">
        <f>'9 мес'!AU18+'4 кварт'!AU18</f>
        <v>0</v>
      </c>
      <c r="AV19" s="45">
        <f>'9 мес'!AV18+'4 кварт'!AV18</f>
        <v>0</v>
      </c>
      <c r="AW19" s="45">
        <f>'9 мес'!AW18+'4 кварт'!AW18</f>
        <v>6</v>
      </c>
      <c r="AX19" s="45">
        <f>'9 мес'!AX18+'4 кварт'!AX18</f>
        <v>4.6450000000000005</v>
      </c>
      <c r="AY19" s="45">
        <f>'9 мес'!AY18+'4 кварт'!AY18</f>
        <v>1</v>
      </c>
      <c r="AZ19" s="45">
        <f>'9 мес'!AZ18+'4 кварт'!AZ18</f>
        <v>0.73499999999999999</v>
      </c>
      <c r="BA19" s="45">
        <f>'9 мес'!BA18+'4 кварт'!BA18</f>
        <v>0</v>
      </c>
      <c r="BB19" s="45">
        <f>'9 мес'!BB18+'4 кварт'!BB18</f>
        <v>0</v>
      </c>
      <c r="BC19" s="45">
        <f>'9 мес'!BC18+'4 кварт'!BC18</f>
        <v>0</v>
      </c>
      <c r="BD19" s="45">
        <f>'9 мес'!BD18+'4 кварт'!BD18</f>
        <v>0</v>
      </c>
      <c r="BE19" s="42">
        <f>'9 мес'!BE18+'4 кварт'!BE18</f>
        <v>4.37</v>
      </c>
      <c r="BF19" s="46">
        <f t="shared" si="3"/>
        <v>295.00099999999998</v>
      </c>
      <c r="BG19" s="115" t="s">
        <v>192</v>
      </c>
      <c r="BH19" s="113">
        <v>208.17699999999999</v>
      </c>
      <c r="BI19" s="171">
        <f t="shared" si="0"/>
        <v>141.70681679532322</v>
      </c>
      <c r="BJ19" s="40"/>
      <c r="BK19" s="40">
        <v>377.851</v>
      </c>
      <c r="BL19" s="154">
        <v>135.398</v>
      </c>
      <c r="BM19" s="78"/>
      <c r="BN19" s="160">
        <f t="shared" si="1"/>
        <v>-86.823999999999984</v>
      </c>
      <c r="BO19" s="79"/>
      <c r="BP19" s="45">
        <v>277.74599999999998</v>
      </c>
      <c r="BQ19" s="81">
        <v>20.776</v>
      </c>
      <c r="BR19" s="40">
        <f t="shared" si="2"/>
        <v>298.52199999999999</v>
      </c>
      <c r="BS19" s="40"/>
    </row>
    <row r="20" spans="1:71" s="18" customFormat="1" ht="23.25" customHeight="1">
      <c r="A20" s="122">
        <v>16</v>
      </c>
      <c r="B20" s="14" t="s">
        <v>176</v>
      </c>
      <c r="C20" s="45">
        <f>'9 мес'!C19+'4 кварт'!C19</f>
        <v>0</v>
      </c>
      <c r="D20" s="45">
        <f>'9 мес'!D19+'4 кварт'!D19</f>
        <v>0</v>
      </c>
      <c r="E20" s="45">
        <f>'9 мес'!E19+'4 кварт'!E19</f>
        <v>0</v>
      </c>
      <c r="F20" s="45">
        <f>'9 мес'!F19+'4 кварт'!F19</f>
        <v>0</v>
      </c>
      <c r="G20" s="45">
        <f>'9 мес'!G19+'4 кварт'!G19</f>
        <v>0</v>
      </c>
      <c r="H20" s="84">
        <f>'9 мес'!H19+'4 кварт'!H19</f>
        <v>0</v>
      </c>
      <c r="I20" s="45">
        <f>'9 мес'!I19+'4 кварт'!I19</f>
        <v>1</v>
      </c>
      <c r="J20" s="45">
        <f>'9 мес'!J19+'4 кварт'!J19</f>
        <v>231.46299999999999</v>
      </c>
      <c r="K20" s="104">
        <f>'9 мес'!K19+'4 кварт'!K19</f>
        <v>0</v>
      </c>
      <c r="L20" s="45">
        <f>'9 мес'!L19+'4 кварт'!L19</f>
        <v>0</v>
      </c>
      <c r="M20" s="45">
        <f>'9 мес'!M19+'4 кварт'!M19</f>
        <v>0</v>
      </c>
      <c r="N20" s="45">
        <f>'9 мес'!N19+'4 кварт'!N19</f>
        <v>0</v>
      </c>
      <c r="O20" s="45">
        <f>'9 мес'!O19+'4 кварт'!O19</f>
        <v>0</v>
      </c>
      <c r="P20" s="45">
        <f>'9 мес'!P19+'4 кварт'!P19</f>
        <v>0</v>
      </c>
      <c r="Q20" s="45">
        <f>'9 мес'!Q19+'4 кварт'!Q19</f>
        <v>0</v>
      </c>
      <c r="R20" s="45">
        <f>'9 мес'!R19+'4 кварт'!R19</f>
        <v>0</v>
      </c>
      <c r="S20" s="45">
        <f>'9 мес'!S19+'4 кварт'!S19</f>
        <v>0</v>
      </c>
      <c r="T20" s="45">
        <f>'9 мес'!T19+'4 кварт'!T19</f>
        <v>0</v>
      </c>
      <c r="U20" s="45">
        <f>'9 мес'!U19+'4 кварт'!U19</f>
        <v>1</v>
      </c>
      <c r="V20" s="45">
        <f>'9 мес'!V19+'4 кварт'!V19</f>
        <v>19.901</v>
      </c>
      <c r="W20" s="45">
        <f>'9 мес'!W19+'4 кварт'!W19</f>
        <v>1</v>
      </c>
      <c r="X20" s="45">
        <f>'9 мес'!X19+'4 кварт'!X19</f>
        <v>5.0919999999999996</v>
      </c>
      <c r="Y20" s="45">
        <f>'9 мес'!Y19+'4 кварт'!Y19</f>
        <v>0</v>
      </c>
      <c r="Z20" s="45">
        <f>'9 мес'!Z19+'4 кварт'!Z19</f>
        <v>0</v>
      </c>
      <c r="AA20" s="45">
        <f>'9 мес'!AA19+'4 кварт'!AA19</f>
        <v>0</v>
      </c>
      <c r="AB20" s="45">
        <f>'9 мес'!AB19+'4 кварт'!AB19</f>
        <v>0</v>
      </c>
      <c r="AC20" s="45">
        <f>'9 мес'!AC19+'4 кварт'!AC19</f>
        <v>0</v>
      </c>
      <c r="AD20" s="45">
        <f>'9 мес'!AD19+'4 кварт'!AD19</f>
        <v>0</v>
      </c>
      <c r="AE20" s="45">
        <f>'9 мес'!AE19+'4 кварт'!AE19</f>
        <v>0</v>
      </c>
      <c r="AF20" s="45">
        <f>'9 мес'!AF19+'4 кварт'!AF19</f>
        <v>0</v>
      </c>
      <c r="AG20" s="45">
        <f>'9 мес'!AG19+'4 кварт'!AG19</f>
        <v>3.1</v>
      </c>
      <c r="AH20" s="45">
        <f>'9 мес'!AH19+'4 кварт'!AH19</f>
        <v>6.17</v>
      </c>
      <c r="AI20" s="45">
        <f>'9 мес'!AI19+'4 кварт'!AI19</f>
        <v>0</v>
      </c>
      <c r="AJ20" s="45">
        <f>'9 мес'!AJ19+'4 кварт'!AJ19</f>
        <v>0</v>
      </c>
      <c r="AK20" s="45">
        <f>'9 мес'!AK19+'4 кварт'!AK19</f>
        <v>2</v>
      </c>
      <c r="AL20" s="45">
        <f>'9 мес'!AL19+'4 кварт'!AL19</f>
        <v>1.3640000000000001</v>
      </c>
      <c r="AM20" s="45">
        <f>'9 мес'!AM19+'4 кварт'!AM19</f>
        <v>0</v>
      </c>
      <c r="AN20" s="45">
        <f>'9 мес'!AN19+'4 кварт'!AN19</f>
        <v>0</v>
      </c>
      <c r="AO20" s="45">
        <f>'9 мес'!AO19+'4 кварт'!AO19</f>
        <v>1</v>
      </c>
      <c r="AP20" s="45">
        <f>'9 мес'!AP19+'4 кварт'!AP19</f>
        <v>2.9249999999999998</v>
      </c>
      <c r="AQ20" s="45">
        <f>'9 мес'!AQ19+'4 кварт'!AQ19</f>
        <v>18</v>
      </c>
      <c r="AR20" s="45">
        <f>'9 мес'!AR19+'4 кварт'!AR19</f>
        <v>29.064999999999998</v>
      </c>
      <c r="AS20" s="45">
        <f>'9 мес'!AS19+'4 кварт'!AS19</f>
        <v>0</v>
      </c>
      <c r="AT20" s="45">
        <f>'9 мес'!AT19+'4 кварт'!AT19</f>
        <v>0</v>
      </c>
      <c r="AU20" s="45">
        <f>'9 мес'!AU19+'4 кварт'!AU19</f>
        <v>0</v>
      </c>
      <c r="AV20" s="45">
        <f>'9 мес'!AV19+'4 кварт'!AV19</f>
        <v>0</v>
      </c>
      <c r="AW20" s="45">
        <f>'9 мес'!AW19+'4 кварт'!AW19</f>
        <v>4</v>
      </c>
      <c r="AX20" s="45">
        <f>'9 мес'!AX19+'4 кварт'!AX19</f>
        <v>1.7560000000000002</v>
      </c>
      <c r="AY20" s="45">
        <f>'9 мес'!AY19+'4 кварт'!AY19</f>
        <v>0</v>
      </c>
      <c r="AZ20" s="45">
        <f>'9 мес'!AZ19+'4 кварт'!AZ19</f>
        <v>0</v>
      </c>
      <c r="BA20" s="45">
        <f>'9 мес'!BA19+'4 кварт'!BA19</f>
        <v>0</v>
      </c>
      <c r="BB20" s="45">
        <f>'9 мес'!BB19+'4 кварт'!BB19</f>
        <v>0</v>
      </c>
      <c r="BC20" s="45">
        <f>'9 мес'!BC19+'4 кварт'!BC19</f>
        <v>0</v>
      </c>
      <c r="BD20" s="45">
        <f>'9 мес'!BD19+'4 кварт'!BD19</f>
        <v>0</v>
      </c>
      <c r="BE20" s="42">
        <f>'9 мес'!BE19+'4 кварт'!BE19</f>
        <v>2.0250000000000004</v>
      </c>
      <c r="BF20" s="46">
        <f t="shared" si="3"/>
        <v>299.76099999999997</v>
      </c>
      <c r="BG20" s="115" t="s">
        <v>193</v>
      </c>
      <c r="BH20" s="113">
        <v>284.57299999999998</v>
      </c>
      <c r="BI20" s="172">
        <f t="shared" si="0"/>
        <v>105.33711912233417</v>
      </c>
      <c r="BJ20" s="40"/>
      <c r="BK20" s="40">
        <v>579.37599999999998</v>
      </c>
      <c r="BL20" s="154">
        <v>413.26799999999997</v>
      </c>
      <c r="BM20" s="78"/>
      <c r="BN20" s="163">
        <f t="shared" si="1"/>
        <v>-15.187999999999988</v>
      </c>
      <c r="BO20" s="79"/>
      <c r="BP20" s="45">
        <v>379.67099999999999</v>
      </c>
      <c r="BQ20" s="81">
        <v>28.401</v>
      </c>
      <c r="BR20" s="40">
        <f t="shared" si="2"/>
        <v>408.072</v>
      </c>
      <c r="BS20" s="40"/>
    </row>
    <row r="21" spans="1:71" s="18" customFormat="1" ht="23.25" customHeight="1">
      <c r="A21" s="122">
        <v>17</v>
      </c>
      <c r="B21" s="14" t="s">
        <v>177</v>
      </c>
      <c r="C21" s="45">
        <f>'9 мес'!C20+'4 кварт'!C20</f>
        <v>0</v>
      </c>
      <c r="D21" s="45">
        <f>'9 мес'!D20+'4 кварт'!D20</f>
        <v>0</v>
      </c>
      <c r="E21" s="45">
        <f>'9 мес'!E20+'4 кварт'!E20</f>
        <v>157.30000000000001</v>
      </c>
      <c r="F21" s="45">
        <f>'9 мес'!F20+'4 кварт'!F20</f>
        <v>49.639000000000003</v>
      </c>
      <c r="G21" s="45">
        <f>'9 мес'!G20+'4 кварт'!G20</f>
        <v>0</v>
      </c>
      <c r="H21" s="84">
        <f>'9 мес'!H20+'4 кварт'!H20</f>
        <v>0</v>
      </c>
      <c r="I21" s="45">
        <f>'9 мес'!I20+'4 кварт'!I20</f>
        <v>0</v>
      </c>
      <c r="J21" s="45">
        <f>'9 мес'!J20+'4 кварт'!J20</f>
        <v>0</v>
      </c>
      <c r="K21" s="104">
        <f>'9 мес'!K20+'4 кварт'!K20</f>
        <v>0</v>
      </c>
      <c r="L21" s="45">
        <f>'9 мес'!L20+'4 кварт'!L20</f>
        <v>0</v>
      </c>
      <c r="M21" s="45">
        <f>'9 мес'!M20+'4 кварт'!M20</f>
        <v>0</v>
      </c>
      <c r="N21" s="45">
        <f>'9 мес'!N20+'4 кварт'!N20</f>
        <v>0</v>
      </c>
      <c r="O21" s="45">
        <f>'9 мес'!O20+'4 кварт'!O20</f>
        <v>0</v>
      </c>
      <c r="P21" s="45">
        <f>'9 мес'!P20+'4 кварт'!P20</f>
        <v>0</v>
      </c>
      <c r="Q21" s="45">
        <f>'9 мес'!Q20+'4 кварт'!Q20</f>
        <v>0</v>
      </c>
      <c r="R21" s="45">
        <f>'9 мес'!R20+'4 кварт'!R20</f>
        <v>0</v>
      </c>
      <c r="S21" s="45">
        <f>'9 мес'!S20+'4 кварт'!S20</f>
        <v>0</v>
      </c>
      <c r="T21" s="45">
        <f>'9 мес'!T20+'4 кварт'!T20</f>
        <v>0</v>
      </c>
      <c r="U21" s="45">
        <f>'9 мес'!U20+'4 кварт'!U20</f>
        <v>1</v>
      </c>
      <c r="V21" s="45">
        <f>'9 мес'!V20+'4 кварт'!V20</f>
        <v>19.901</v>
      </c>
      <c r="W21" s="45">
        <f>'9 мес'!W20+'4 кварт'!W20</f>
        <v>2</v>
      </c>
      <c r="X21" s="45">
        <f>'9 мес'!X20+'4 кварт'!X20</f>
        <v>5.3369999999999997</v>
      </c>
      <c r="Y21" s="45">
        <f>'9 мес'!Y20+'4 кварт'!Y20</f>
        <v>0</v>
      </c>
      <c r="Z21" s="45">
        <f>'9 мес'!Z20+'4 кварт'!Z20</f>
        <v>0</v>
      </c>
      <c r="AA21" s="45">
        <f>'9 мес'!AA20+'4 кварт'!AA20</f>
        <v>0</v>
      </c>
      <c r="AB21" s="45">
        <f>'9 мес'!AB20+'4 кварт'!AB20</f>
        <v>0</v>
      </c>
      <c r="AC21" s="45">
        <f>'9 мес'!AC20+'4 кварт'!AC20</f>
        <v>0</v>
      </c>
      <c r="AD21" s="45">
        <f>'9 мес'!AD20+'4 кварт'!AD20</f>
        <v>0</v>
      </c>
      <c r="AE21" s="45">
        <f>'9 мес'!AE20+'4 кварт'!AE20</f>
        <v>0</v>
      </c>
      <c r="AF21" s="45">
        <f>'9 мес'!AF20+'4 кварт'!AF20</f>
        <v>0</v>
      </c>
      <c r="AG21" s="45">
        <f>'9 мес'!AG20+'4 кварт'!AG20</f>
        <v>0</v>
      </c>
      <c r="AH21" s="45">
        <f>'9 мес'!AH20+'4 кварт'!AH20</f>
        <v>0</v>
      </c>
      <c r="AI21" s="45">
        <f>'9 мес'!AI20+'4 кварт'!AI20</f>
        <v>120.2</v>
      </c>
      <c r="AJ21" s="45">
        <f>'9 мес'!AJ20+'4 кварт'!AJ20</f>
        <v>329.75299999999999</v>
      </c>
      <c r="AK21" s="45">
        <f>'9 мес'!AK20+'4 кварт'!AK20</f>
        <v>0</v>
      </c>
      <c r="AL21" s="45">
        <f>'9 мес'!AL20+'4 кварт'!AL20</f>
        <v>0</v>
      </c>
      <c r="AM21" s="45">
        <f>'9 мес'!AM20+'4 кварт'!AM20</f>
        <v>4</v>
      </c>
      <c r="AN21" s="45">
        <f>'9 мес'!AN20+'4 кварт'!AN20</f>
        <v>4.157</v>
      </c>
      <c r="AO21" s="45">
        <f>'9 мес'!AO20+'4 кварт'!AO20</f>
        <v>0</v>
      </c>
      <c r="AP21" s="45">
        <f>'9 мес'!AP20+'4 кварт'!AP20</f>
        <v>0</v>
      </c>
      <c r="AQ21" s="45">
        <f>'9 мес'!AQ20+'4 кварт'!AQ20</f>
        <v>18</v>
      </c>
      <c r="AR21" s="45">
        <f>'9 мес'!AR20+'4 кварт'!AR20</f>
        <v>20.759</v>
      </c>
      <c r="AS21" s="45">
        <f>'9 мес'!AS20+'4 кварт'!AS20</f>
        <v>0</v>
      </c>
      <c r="AT21" s="45">
        <f>'9 мес'!AT20+'4 кварт'!AT20</f>
        <v>0</v>
      </c>
      <c r="AU21" s="45">
        <f>'9 мес'!AU20+'4 кварт'!AU20</f>
        <v>0</v>
      </c>
      <c r="AV21" s="45">
        <f>'9 мес'!AV20+'4 кварт'!AV20</f>
        <v>0</v>
      </c>
      <c r="AW21" s="45">
        <f>'9 мес'!AW20+'4 кварт'!AW20</f>
        <v>38</v>
      </c>
      <c r="AX21" s="45">
        <f>'9 мес'!AX20+'4 кварт'!AX20</f>
        <v>28.995999999999995</v>
      </c>
      <c r="AY21" s="45">
        <f>'9 мес'!AY20+'4 кварт'!AY20</f>
        <v>2</v>
      </c>
      <c r="AZ21" s="45">
        <f>'9 мес'!AZ20+'4 кварт'!AZ20</f>
        <v>1.4019999999999999</v>
      </c>
      <c r="BA21" s="45">
        <f>'9 мес'!BA20+'4 кварт'!BA20</f>
        <v>0</v>
      </c>
      <c r="BB21" s="45">
        <f>'9 мес'!BB20+'4 кварт'!BB20</f>
        <v>0</v>
      </c>
      <c r="BC21" s="45">
        <f>'9 мес'!BC20+'4 кварт'!BC20</f>
        <v>0</v>
      </c>
      <c r="BD21" s="45">
        <f>'9 мес'!BD20+'4 кварт'!BD20</f>
        <v>0</v>
      </c>
      <c r="BE21" s="70">
        <f>'9 мес'!BE20+'4 кварт'!BE20</f>
        <v>3.0289999999999999</v>
      </c>
      <c r="BF21" s="46">
        <f t="shared" si="3"/>
        <v>462.97299999999996</v>
      </c>
      <c r="BG21" s="115" t="s">
        <v>194</v>
      </c>
      <c r="BH21" s="113">
        <v>263.30399999999997</v>
      </c>
      <c r="BI21" s="172">
        <f t="shared" si="0"/>
        <v>175.83211800808192</v>
      </c>
      <c r="BJ21" s="40"/>
      <c r="BK21" s="40">
        <v>536.42399999999998</v>
      </c>
      <c r="BL21" s="154">
        <v>321.15499999999997</v>
      </c>
      <c r="BM21" s="78"/>
      <c r="BN21" s="160">
        <f t="shared" si="1"/>
        <v>-199.66899999999998</v>
      </c>
      <c r="BO21" s="79"/>
      <c r="BP21" s="45">
        <v>351.29399999999998</v>
      </c>
      <c r="BQ21" s="81">
        <v>26.277999999999999</v>
      </c>
      <c r="BR21" s="40">
        <f t="shared" si="2"/>
        <v>377.572</v>
      </c>
      <c r="BS21" s="40"/>
    </row>
    <row r="22" spans="1:71" s="18" customFormat="1" ht="23.25" customHeight="1">
      <c r="A22" s="122">
        <v>18</v>
      </c>
      <c r="B22" s="14" t="s">
        <v>178</v>
      </c>
      <c r="C22" s="45">
        <f>'9 мес'!C21+'4 кварт'!C21</f>
        <v>0</v>
      </c>
      <c r="D22" s="45">
        <f>'9 мес'!D21+'4 кварт'!D21</f>
        <v>0</v>
      </c>
      <c r="E22" s="45">
        <f>'9 мес'!E21+'4 кварт'!E21</f>
        <v>15.5</v>
      </c>
      <c r="F22" s="45">
        <f>'9 мес'!F21+'4 кварт'!F21</f>
        <v>3.875</v>
      </c>
      <c r="G22" s="45">
        <f>'9 мес'!G21+'4 кварт'!G21</f>
        <v>0</v>
      </c>
      <c r="H22" s="84">
        <f>'9 мес'!H21+'4 кварт'!H21</f>
        <v>0</v>
      </c>
      <c r="I22" s="45">
        <f>'9 мес'!I21+'4 кварт'!I21</f>
        <v>0</v>
      </c>
      <c r="J22" s="45">
        <f>'9 мес'!J21+'4 кварт'!J21</f>
        <v>0</v>
      </c>
      <c r="K22" s="104">
        <f>'9 мес'!K21+'4 кварт'!K21</f>
        <v>0</v>
      </c>
      <c r="L22" s="45">
        <f>'9 мес'!L21+'4 кварт'!L21</f>
        <v>0</v>
      </c>
      <c r="M22" s="45">
        <f>'9 мес'!M21+'4 кварт'!M21</f>
        <v>0</v>
      </c>
      <c r="N22" s="45">
        <f>'9 мес'!N21+'4 кварт'!N21</f>
        <v>0</v>
      </c>
      <c r="O22" s="45">
        <f>'9 мес'!O21+'4 кварт'!O21</f>
        <v>0</v>
      </c>
      <c r="P22" s="45">
        <f>'9 мес'!P21+'4 кварт'!P21</f>
        <v>0</v>
      </c>
      <c r="Q22" s="45">
        <f>'9 мес'!Q21+'4 кварт'!Q21</f>
        <v>0</v>
      </c>
      <c r="R22" s="45">
        <f>'9 мес'!R21+'4 кварт'!R21</f>
        <v>0</v>
      </c>
      <c r="S22" s="45">
        <f>'9 мес'!S21+'4 кварт'!S21</f>
        <v>0</v>
      </c>
      <c r="T22" s="45">
        <f>'9 мес'!T21+'4 кварт'!T21</f>
        <v>0</v>
      </c>
      <c r="U22" s="45">
        <f>'9 мес'!U21+'4 кварт'!U21</f>
        <v>3</v>
      </c>
      <c r="V22" s="45">
        <f>'9 мес'!V21+'4 кварт'!V21</f>
        <v>23.120999999999999</v>
      </c>
      <c r="W22" s="45">
        <f>'9 мес'!W21+'4 кварт'!W21</f>
        <v>0</v>
      </c>
      <c r="X22" s="45">
        <f>'9 мес'!X21+'4 кварт'!X21</f>
        <v>0</v>
      </c>
      <c r="Y22" s="45">
        <f>'9 мес'!Y21+'4 кварт'!Y21</f>
        <v>0</v>
      </c>
      <c r="Z22" s="45">
        <f>'9 мес'!Z21+'4 кварт'!Z21</f>
        <v>0</v>
      </c>
      <c r="AA22" s="45">
        <f>'9 мес'!AA21+'4 кварт'!AA21</f>
        <v>0</v>
      </c>
      <c r="AB22" s="45">
        <f>'9 мес'!AB21+'4 кварт'!AB21</f>
        <v>0</v>
      </c>
      <c r="AC22" s="45">
        <f>'9 мес'!AC21+'4 кварт'!AC21</f>
        <v>0</v>
      </c>
      <c r="AD22" s="45">
        <f>'9 мес'!AD21+'4 кварт'!AD21</f>
        <v>0</v>
      </c>
      <c r="AE22" s="45">
        <f>'9 мес'!AE21+'4 кварт'!AE21</f>
        <v>0</v>
      </c>
      <c r="AF22" s="45">
        <f>'9 мес'!AF21+'4 кварт'!AF21</f>
        <v>0</v>
      </c>
      <c r="AG22" s="45">
        <f>'9 мес'!AG21+'4 кварт'!AG21</f>
        <v>0</v>
      </c>
      <c r="AH22" s="45">
        <f>'9 мес'!AH21+'4 кварт'!AH21</f>
        <v>0</v>
      </c>
      <c r="AI22" s="45">
        <f>'9 мес'!AI21+'4 кварт'!AI21</f>
        <v>5</v>
      </c>
      <c r="AJ22" s="45">
        <f>'9 мес'!AJ21+'4 кварт'!AJ21</f>
        <v>6.5209999999999999</v>
      </c>
      <c r="AK22" s="45">
        <f>'9 мес'!AK21+'4 кварт'!AK21</f>
        <v>0</v>
      </c>
      <c r="AL22" s="45">
        <f>'9 мес'!AL21+'4 кварт'!AL21</f>
        <v>0</v>
      </c>
      <c r="AM22" s="45">
        <f>'9 мес'!AM21+'4 кварт'!AM21</f>
        <v>87.5</v>
      </c>
      <c r="AN22" s="45">
        <f>'9 мес'!AN21+'4 кварт'!AN21</f>
        <v>91.701999999999998</v>
      </c>
      <c r="AO22" s="45">
        <f>'9 мес'!AO21+'4 кварт'!AO21</f>
        <v>0</v>
      </c>
      <c r="AP22" s="45">
        <f>'9 мес'!AP21+'4 кварт'!AP21</f>
        <v>0</v>
      </c>
      <c r="AQ22" s="45">
        <f>'9 мес'!AQ21+'4 кварт'!AQ21</f>
        <v>28</v>
      </c>
      <c r="AR22" s="45">
        <f>'9 мес'!AR21+'4 кварт'!AR21</f>
        <v>31.373000000000001</v>
      </c>
      <c r="AS22" s="45">
        <f>'9 мес'!AS21+'4 кварт'!AS21</f>
        <v>0</v>
      </c>
      <c r="AT22" s="45">
        <f>'9 мес'!AT21+'4 кварт'!AT21</f>
        <v>0</v>
      </c>
      <c r="AU22" s="45">
        <f>'9 мес'!AU21+'4 кварт'!AU21</f>
        <v>19.600000000000001</v>
      </c>
      <c r="AV22" s="45">
        <f>'9 мес'!AV21+'4 кварт'!AV21</f>
        <v>2.3559999999999999</v>
      </c>
      <c r="AW22" s="45">
        <f>'9 мес'!AW21+'4 кварт'!AW21</f>
        <v>0</v>
      </c>
      <c r="AX22" s="45">
        <f>'9 мес'!AX21+'4 кварт'!AX21</f>
        <v>0</v>
      </c>
      <c r="AY22" s="45">
        <f>'9 мес'!AY21+'4 кварт'!AY21</f>
        <v>1</v>
      </c>
      <c r="AZ22" s="45">
        <f>'9 мес'!AZ21+'4 кварт'!AZ21</f>
        <v>3.032</v>
      </c>
      <c r="BA22" s="45">
        <f>'9 мес'!BA21+'4 кварт'!BA21</f>
        <v>0</v>
      </c>
      <c r="BB22" s="45">
        <f>'9 мес'!BB21+'4 кварт'!BB21</f>
        <v>0</v>
      </c>
      <c r="BC22" s="45">
        <f>'9 мес'!BC21+'4 кварт'!BC21</f>
        <v>0</v>
      </c>
      <c r="BD22" s="45">
        <f>'9 мес'!BD21+'4 кварт'!BD21</f>
        <v>0</v>
      </c>
      <c r="BE22" s="42">
        <f>'9 мес'!BE21+'4 кварт'!BE21</f>
        <v>1.026</v>
      </c>
      <c r="BF22" s="46">
        <f t="shared" si="3"/>
        <v>163.006</v>
      </c>
      <c r="BG22" s="115" t="s">
        <v>195</v>
      </c>
      <c r="BH22" s="113">
        <v>293.29700000000003</v>
      </c>
      <c r="BI22" s="172">
        <f t="shared" si="0"/>
        <v>55.577111255826004</v>
      </c>
      <c r="BJ22" s="40"/>
      <c r="BK22" s="40">
        <v>598.09900000000005</v>
      </c>
      <c r="BL22" s="154">
        <v>493.14600000000002</v>
      </c>
      <c r="BM22" s="78"/>
      <c r="BN22" s="160">
        <f t="shared" si="1"/>
        <v>130.29100000000003</v>
      </c>
      <c r="BO22" s="79"/>
      <c r="BP22" s="45">
        <v>391.31099999999998</v>
      </c>
      <c r="BQ22" s="81">
        <v>29.271000000000001</v>
      </c>
      <c r="BR22" s="40">
        <f t="shared" si="2"/>
        <v>420.58199999999999</v>
      </c>
      <c r="BS22" s="40"/>
    </row>
    <row r="23" spans="1:71" s="18" customFormat="1" ht="23.25" customHeight="1">
      <c r="A23" s="122">
        <v>19</v>
      </c>
      <c r="B23" s="14" t="s">
        <v>41</v>
      </c>
      <c r="C23" s="45">
        <f>'9 мес'!C22+'4 кварт'!C22</f>
        <v>0</v>
      </c>
      <c r="D23" s="45">
        <f>'9 мес'!D22+'4 кварт'!D22</f>
        <v>0</v>
      </c>
      <c r="E23" s="45">
        <f>'9 мес'!E22+'4 кварт'!E22</f>
        <v>69</v>
      </c>
      <c r="F23" s="45">
        <f>'9 мес'!F22+'4 кварт'!F22</f>
        <v>17.248000000000001</v>
      </c>
      <c r="G23" s="45">
        <f>'9 мес'!G22+'4 кварт'!G22</f>
        <v>0</v>
      </c>
      <c r="H23" s="84">
        <f>'9 мес'!H22+'4 кварт'!H22</f>
        <v>0</v>
      </c>
      <c r="I23" s="45">
        <f>'9 мес'!I22+'4 кварт'!I22</f>
        <v>1</v>
      </c>
      <c r="J23" s="45">
        <f>'9 мес'!J22+'4 кварт'!J22</f>
        <v>235.73500000000001</v>
      </c>
      <c r="K23" s="104">
        <f>'9 мес'!K22+'4 кварт'!K22</f>
        <v>0</v>
      </c>
      <c r="L23" s="45">
        <f>'9 мес'!L22+'4 кварт'!L22</f>
        <v>0</v>
      </c>
      <c r="M23" s="45">
        <f>'9 мес'!M22+'4 кварт'!M22</f>
        <v>0</v>
      </c>
      <c r="N23" s="45">
        <f>'9 мес'!N22+'4 кварт'!N22</f>
        <v>0</v>
      </c>
      <c r="O23" s="45">
        <f>'9 мес'!O22+'4 кварт'!O22</f>
        <v>0</v>
      </c>
      <c r="P23" s="45">
        <f>'9 мес'!P22+'4 кварт'!P22</f>
        <v>0</v>
      </c>
      <c r="Q23" s="45">
        <f>'9 мес'!Q22+'4 кварт'!Q22</f>
        <v>0</v>
      </c>
      <c r="R23" s="45">
        <f>'9 мес'!R22+'4 кварт'!R22</f>
        <v>0</v>
      </c>
      <c r="S23" s="45">
        <f>'9 мес'!S22+'4 кварт'!S22</f>
        <v>0</v>
      </c>
      <c r="T23" s="45">
        <f>'9 мес'!T22+'4 кварт'!T22</f>
        <v>0</v>
      </c>
      <c r="U23" s="45">
        <f>'9 мес'!U22+'4 кварт'!U22</f>
        <v>21</v>
      </c>
      <c r="V23" s="45">
        <f>'9 мес'!V22+'4 кварт'!V22</f>
        <v>194.583</v>
      </c>
      <c r="W23" s="45">
        <f>'9 мес'!W22+'4 кварт'!W22</f>
        <v>0</v>
      </c>
      <c r="X23" s="45">
        <f>'9 мес'!X22+'4 кварт'!X22</f>
        <v>0</v>
      </c>
      <c r="Y23" s="45">
        <f>'9 мес'!Y22+'4 кварт'!Y22</f>
        <v>0</v>
      </c>
      <c r="Z23" s="45">
        <f>'9 мес'!Z22+'4 кварт'!Z22</f>
        <v>0</v>
      </c>
      <c r="AA23" s="45">
        <f>'9 мес'!AA22+'4 кварт'!AA22</f>
        <v>0</v>
      </c>
      <c r="AB23" s="45">
        <f>'9 мес'!AB22+'4 кварт'!AB22</f>
        <v>0</v>
      </c>
      <c r="AC23" s="45">
        <f>'9 мес'!AC22+'4 кварт'!AC22</f>
        <v>0</v>
      </c>
      <c r="AD23" s="45">
        <f>'9 мес'!AD22+'4 кварт'!AD22</f>
        <v>0</v>
      </c>
      <c r="AE23" s="45">
        <f>'9 мес'!AE22+'4 кварт'!AE22</f>
        <v>0</v>
      </c>
      <c r="AF23" s="45">
        <f>'9 мес'!AF22+'4 кварт'!AF22</f>
        <v>0</v>
      </c>
      <c r="AG23" s="45">
        <f>'9 мес'!AG22+'4 кварт'!AG22</f>
        <v>174.8</v>
      </c>
      <c r="AH23" s="45">
        <f>'9 мес'!AH22+'4 кварт'!AH22</f>
        <v>249.34</v>
      </c>
      <c r="AI23" s="45">
        <f>'9 мес'!AI22+'4 кварт'!AI22</f>
        <v>13</v>
      </c>
      <c r="AJ23" s="45">
        <f>'9 мес'!AJ22+'4 кварт'!AJ22</f>
        <v>12.856</v>
      </c>
      <c r="AK23" s="45">
        <f>'9 мес'!AK22+'4 кварт'!AK22</f>
        <v>0</v>
      </c>
      <c r="AL23" s="45">
        <f>'9 мес'!AL22+'4 кварт'!AL22</f>
        <v>0</v>
      </c>
      <c r="AM23" s="45">
        <f>'9 мес'!AM22+'4 кварт'!AM22</f>
        <v>0</v>
      </c>
      <c r="AN23" s="45">
        <f>'9 мес'!AN22+'4 кварт'!AN22</f>
        <v>0</v>
      </c>
      <c r="AO23" s="45">
        <f>'9 мес'!AO22+'4 кварт'!AO22</f>
        <v>4</v>
      </c>
      <c r="AP23" s="45">
        <f>'9 мес'!AP22+'4 кварт'!AP22</f>
        <v>12.257</v>
      </c>
      <c r="AQ23" s="45">
        <f>'9 мес'!AQ22+'4 кварт'!AQ22</f>
        <v>33</v>
      </c>
      <c r="AR23" s="45">
        <f>'9 мес'!AR22+'4 кварт'!AR22</f>
        <v>42.88</v>
      </c>
      <c r="AS23" s="45">
        <f>'9 мес'!AS22+'4 кварт'!AS22</f>
        <v>0</v>
      </c>
      <c r="AT23" s="45">
        <f>'9 мес'!AT22+'4 кварт'!AT22</f>
        <v>0</v>
      </c>
      <c r="AU23" s="45">
        <f>'9 мес'!AU22+'4 кварт'!AU22</f>
        <v>9.6999999999999993</v>
      </c>
      <c r="AV23" s="45">
        <f>'9 мес'!AV22+'4 кварт'!AV22</f>
        <v>1.1599999999999999</v>
      </c>
      <c r="AW23" s="45">
        <f>'9 мес'!AW22+'4 кварт'!AW22</f>
        <v>39</v>
      </c>
      <c r="AX23" s="45">
        <f>'9 мес'!AX22+'4 кварт'!AX22</f>
        <v>21.105000000000004</v>
      </c>
      <c r="AY23" s="45">
        <f>'9 мес'!AY22+'4 кварт'!AY22</f>
        <v>0</v>
      </c>
      <c r="AZ23" s="45">
        <f>'9 мес'!AZ22+'4 кварт'!AZ22</f>
        <v>0</v>
      </c>
      <c r="BA23" s="45">
        <f>'9 мес'!BA22+'4 кварт'!BA22</f>
        <v>0</v>
      </c>
      <c r="BB23" s="45">
        <f>'9 мес'!BB22+'4 кварт'!BB22</f>
        <v>0</v>
      </c>
      <c r="BC23" s="45">
        <f>'9 мес'!BC22+'4 кварт'!BC22</f>
        <v>0</v>
      </c>
      <c r="BD23" s="45">
        <f>'9 мес'!BD22+'4 кварт'!BD22</f>
        <v>0</v>
      </c>
      <c r="BE23" s="70">
        <f>'9 мес'!BE22+'4 кварт'!BE22</f>
        <v>7.5210000000000008</v>
      </c>
      <c r="BF23" s="46">
        <f t="shared" si="3"/>
        <v>794.68499999999995</v>
      </c>
      <c r="BG23" s="115">
        <v>124</v>
      </c>
      <c r="BH23" s="113">
        <v>678.27</v>
      </c>
      <c r="BI23" s="172">
        <f t="shared" si="0"/>
        <v>117.16351895262949</v>
      </c>
      <c r="BJ23" s="40"/>
      <c r="BK23" s="40">
        <v>1381.1880000000001</v>
      </c>
      <c r="BL23" s="154">
        <v>1247.547</v>
      </c>
      <c r="BM23" s="78"/>
      <c r="BN23" s="163">
        <f t="shared" si="1"/>
        <v>-116.41499999999996</v>
      </c>
      <c r="BO23" s="79"/>
      <c r="BP23" s="61">
        <v>904.93299999999999</v>
      </c>
      <c r="BQ23" s="81">
        <v>67.691999999999993</v>
      </c>
      <c r="BR23" s="40">
        <f t="shared" si="2"/>
        <v>972.625</v>
      </c>
      <c r="BS23" s="40"/>
    </row>
    <row r="24" spans="1:71" s="18" customFormat="1" ht="23.25" customHeight="1">
      <c r="A24" s="122">
        <v>20</v>
      </c>
      <c r="B24" s="14" t="s">
        <v>179</v>
      </c>
      <c r="C24" s="45">
        <f>'9 мес'!C23+'4 кварт'!C23</f>
        <v>0</v>
      </c>
      <c r="D24" s="45">
        <f>'9 мес'!D23+'4 кварт'!D23</f>
        <v>0</v>
      </c>
      <c r="E24" s="45">
        <f>'9 мес'!E23+'4 кварт'!E23</f>
        <v>0</v>
      </c>
      <c r="F24" s="45">
        <f>'9 мес'!F23+'4 кварт'!F23</f>
        <v>0</v>
      </c>
      <c r="G24" s="45">
        <f>'9 мес'!G23+'4 кварт'!G23</f>
        <v>0</v>
      </c>
      <c r="H24" s="84">
        <f>'9 мес'!H23+'4 кварт'!H23</f>
        <v>0</v>
      </c>
      <c r="I24" s="45">
        <f>'9 мес'!I23+'4 кварт'!I23</f>
        <v>0</v>
      </c>
      <c r="J24" s="45">
        <f>'9 мес'!J23+'4 кварт'!J23</f>
        <v>0</v>
      </c>
      <c r="K24" s="104">
        <f>'9 мес'!K23+'4 кварт'!K23</f>
        <v>0</v>
      </c>
      <c r="L24" s="45">
        <f>'9 мес'!L23+'4 кварт'!L23</f>
        <v>0</v>
      </c>
      <c r="M24" s="45">
        <f>'9 мес'!M23+'4 кварт'!M23</f>
        <v>0</v>
      </c>
      <c r="N24" s="45">
        <f>'9 мес'!N23+'4 кварт'!N23</f>
        <v>0</v>
      </c>
      <c r="O24" s="45">
        <f>'9 мес'!O23+'4 кварт'!O23</f>
        <v>0</v>
      </c>
      <c r="P24" s="45">
        <f>'9 мес'!P23+'4 кварт'!P23</f>
        <v>0</v>
      </c>
      <c r="Q24" s="45">
        <f>'9 мес'!Q23+'4 кварт'!Q23</f>
        <v>0</v>
      </c>
      <c r="R24" s="45">
        <f>'9 мес'!R23+'4 кварт'!R23</f>
        <v>0</v>
      </c>
      <c r="S24" s="45">
        <f>'9 мес'!S23+'4 кварт'!S23</f>
        <v>0</v>
      </c>
      <c r="T24" s="45">
        <f>'9 мес'!T23+'4 кварт'!T23</f>
        <v>0</v>
      </c>
      <c r="U24" s="45">
        <f>'9 мес'!U23+'4 кварт'!U23</f>
        <v>1</v>
      </c>
      <c r="V24" s="45">
        <f>'9 мес'!V23+'4 кварт'!V23</f>
        <v>5.8840000000000003</v>
      </c>
      <c r="W24" s="45">
        <f>'9 мес'!W23+'4 кварт'!W23</f>
        <v>0</v>
      </c>
      <c r="X24" s="45">
        <f>'9 мес'!X23+'4 кварт'!X23</f>
        <v>0</v>
      </c>
      <c r="Y24" s="45">
        <f>'9 мес'!Y23+'4 кварт'!Y23</f>
        <v>0</v>
      </c>
      <c r="Z24" s="45">
        <f>'9 мес'!Z23+'4 кварт'!Z23</f>
        <v>0</v>
      </c>
      <c r="AA24" s="45">
        <f>'9 мес'!AA23+'4 кварт'!AA23</f>
        <v>0</v>
      </c>
      <c r="AB24" s="45">
        <f>'9 мес'!AB23+'4 кварт'!AB23</f>
        <v>0</v>
      </c>
      <c r="AC24" s="45">
        <f>'9 мес'!AC23+'4 кварт'!AC23</f>
        <v>0</v>
      </c>
      <c r="AD24" s="45">
        <f>'9 мес'!AD23+'4 кварт'!AD23</f>
        <v>0</v>
      </c>
      <c r="AE24" s="45">
        <f>'9 мес'!AE23+'4 кварт'!AE23</f>
        <v>0</v>
      </c>
      <c r="AF24" s="45">
        <f>'9 мес'!AF23+'4 кварт'!AF23</f>
        <v>0</v>
      </c>
      <c r="AG24" s="45">
        <f>'9 мес'!AG23+'4 кварт'!AG23</f>
        <v>0</v>
      </c>
      <c r="AH24" s="45">
        <f>'9 мес'!AH23+'4 кварт'!AH23</f>
        <v>0</v>
      </c>
      <c r="AI24" s="45">
        <f>'9 мес'!AI23+'4 кварт'!AI23</f>
        <v>0</v>
      </c>
      <c r="AJ24" s="45">
        <f>'9 мес'!AJ23+'4 кварт'!AJ23</f>
        <v>0</v>
      </c>
      <c r="AK24" s="45">
        <f>'9 мес'!AK23+'4 кварт'!AK23</f>
        <v>0</v>
      </c>
      <c r="AL24" s="45">
        <f>'9 мес'!AL23+'4 кварт'!AL23</f>
        <v>0</v>
      </c>
      <c r="AM24" s="45">
        <f>'9 мес'!AM23+'4 кварт'!AM23</f>
        <v>0</v>
      </c>
      <c r="AN24" s="45">
        <f>'9 мес'!AN23+'4 кварт'!AN23</f>
        <v>0</v>
      </c>
      <c r="AO24" s="45">
        <f>'9 мес'!AO23+'4 кварт'!AO23</f>
        <v>0</v>
      </c>
      <c r="AP24" s="45">
        <f>'9 мес'!AP23+'4 кварт'!AP23</f>
        <v>0</v>
      </c>
      <c r="AQ24" s="45">
        <f>'9 мес'!AQ23+'4 кварт'!AQ23</f>
        <v>11</v>
      </c>
      <c r="AR24" s="45">
        <f>'9 мес'!AR23+'4 кварт'!AR23</f>
        <v>18.446999999999999</v>
      </c>
      <c r="AS24" s="45">
        <f>'9 мес'!AS23+'4 кварт'!AS23</f>
        <v>0</v>
      </c>
      <c r="AT24" s="45">
        <f>'9 мес'!AT23+'4 кварт'!AT23</f>
        <v>0</v>
      </c>
      <c r="AU24" s="45">
        <f>'9 мес'!AU23+'4 кварт'!AU23</f>
        <v>0</v>
      </c>
      <c r="AV24" s="45">
        <f>'9 мес'!AV23+'4 кварт'!AV23</f>
        <v>0</v>
      </c>
      <c r="AW24" s="45">
        <f>'9 мес'!AW23+'4 кварт'!AW23</f>
        <v>0</v>
      </c>
      <c r="AX24" s="45">
        <f>'9 мес'!AX23+'4 кварт'!AX23</f>
        <v>0</v>
      </c>
      <c r="AY24" s="45">
        <f>'9 мес'!AY23+'4 кварт'!AY23</f>
        <v>0</v>
      </c>
      <c r="AZ24" s="45">
        <f>'9 мес'!AZ23+'4 кварт'!AZ23</f>
        <v>0</v>
      </c>
      <c r="BA24" s="45">
        <f>'9 мес'!BA23+'4 кварт'!BA23</f>
        <v>0</v>
      </c>
      <c r="BB24" s="45">
        <f>'9 мес'!BB23+'4 кварт'!BB23</f>
        <v>0</v>
      </c>
      <c r="BC24" s="45">
        <f>'9 мес'!BC23+'4 кварт'!BC23</f>
        <v>0</v>
      </c>
      <c r="BD24" s="45">
        <f>'9 мес'!BD23+'4 кварт'!BD23</f>
        <v>0</v>
      </c>
      <c r="BE24" s="42">
        <f>'9 мес'!BE23+'4 кварт'!BE23</f>
        <v>0.34200000000000003</v>
      </c>
      <c r="BF24" s="46">
        <f t="shared" si="3"/>
        <v>24.672999999999998</v>
      </c>
      <c r="BG24" s="115">
        <v>2</v>
      </c>
      <c r="BH24" s="113">
        <v>19.055</v>
      </c>
      <c r="BI24" s="172">
        <f t="shared" si="0"/>
        <v>129.48307530831801</v>
      </c>
      <c r="BJ24" s="40"/>
      <c r="BK24" s="40">
        <v>38.822000000000003</v>
      </c>
      <c r="BL24" s="154">
        <v>59.045000000000002</v>
      </c>
      <c r="BM24" s="78"/>
      <c r="BN24" s="160">
        <f t="shared" si="1"/>
        <v>-5.6179999999999986</v>
      </c>
      <c r="BO24" s="79"/>
      <c r="BP24" s="45">
        <v>25.422999999999998</v>
      </c>
      <c r="BQ24" s="81">
        <v>1.9019999999999999</v>
      </c>
      <c r="BR24" s="40">
        <f t="shared" si="2"/>
        <v>27.324999999999999</v>
      </c>
      <c r="BS24" s="40"/>
    </row>
    <row r="25" spans="1:71" s="18" customFormat="1" ht="23.25" customHeight="1">
      <c r="A25" s="122">
        <v>21</v>
      </c>
      <c r="B25" s="14" t="s">
        <v>180</v>
      </c>
      <c r="C25" s="45">
        <f>'9 мес'!C24+'4 кварт'!C24</f>
        <v>0</v>
      </c>
      <c r="D25" s="45">
        <f>'9 мес'!D24+'4 кварт'!D24</f>
        <v>0</v>
      </c>
      <c r="E25" s="45">
        <f>'9 мес'!E24+'4 кварт'!E24</f>
        <v>0</v>
      </c>
      <c r="F25" s="45">
        <f>'9 мес'!F24+'4 кварт'!F24</f>
        <v>0</v>
      </c>
      <c r="G25" s="45">
        <f>'9 мес'!G24+'4 кварт'!G24</f>
        <v>0</v>
      </c>
      <c r="H25" s="84">
        <f>'9 мес'!H24+'4 кварт'!H24</f>
        <v>0</v>
      </c>
      <c r="I25" s="45">
        <f>'9 мес'!I24+'4 кварт'!I24</f>
        <v>0</v>
      </c>
      <c r="J25" s="45">
        <f>'9 мес'!J24+'4 кварт'!J24</f>
        <v>0</v>
      </c>
      <c r="K25" s="104">
        <f>'9 мес'!K24+'4 кварт'!K24</f>
        <v>0</v>
      </c>
      <c r="L25" s="45">
        <f>'9 мес'!L24+'4 кварт'!L24</f>
        <v>0</v>
      </c>
      <c r="M25" s="45">
        <f>'9 мес'!M24+'4 кварт'!M24</f>
        <v>0</v>
      </c>
      <c r="N25" s="45">
        <f>'9 мес'!N24+'4 кварт'!N24</f>
        <v>0</v>
      </c>
      <c r="O25" s="45">
        <f>'9 мес'!O24+'4 кварт'!O24</f>
        <v>0</v>
      </c>
      <c r="P25" s="45">
        <f>'9 мес'!P24+'4 кварт'!P24</f>
        <v>0</v>
      </c>
      <c r="Q25" s="45">
        <f>'9 мес'!Q24+'4 кварт'!Q24</f>
        <v>0</v>
      </c>
      <c r="R25" s="45">
        <f>'9 мес'!R24+'4 кварт'!R24</f>
        <v>0</v>
      </c>
      <c r="S25" s="45">
        <f>'9 мес'!S24+'4 кварт'!S24</f>
        <v>0</v>
      </c>
      <c r="T25" s="45">
        <f>'9 мес'!T24+'4 кварт'!T24</f>
        <v>0</v>
      </c>
      <c r="U25" s="45">
        <f>'9 мес'!U24+'4 кварт'!U24</f>
        <v>1</v>
      </c>
      <c r="V25" s="45">
        <f>'9 мес'!V24+'4 кварт'!V24</f>
        <v>5.8840000000000003</v>
      </c>
      <c r="W25" s="45">
        <f>'9 мес'!W24+'4 кварт'!W24</f>
        <v>0</v>
      </c>
      <c r="X25" s="45">
        <f>'9 мес'!X24+'4 кварт'!X24</f>
        <v>0</v>
      </c>
      <c r="Y25" s="45">
        <f>'9 мес'!Y24+'4 кварт'!Y24</f>
        <v>0</v>
      </c>
      <c r="Z25" s="45">
        <f>'9 мес'!Z24+'4 кварт'!Z24</f>
        <v>0</v>
      </c>
      <c r="AA25" s="45">
        <f>'9 мес'!AA24+'4 кварт'!AA24</f>
        <v>0</v>
      </c>
      <c r="AB25" s="45">
        <f>'9 мес'!AB24+'4 кварт'!AB24</f>
        <v>0</v>
      </c>
      <c r="AC25" s="45">
        <f>'9 мес'!AC24+'4 кварт'!AC24</f>
        <v>0</v>
      </c>
      <c r="AD25" s="45">
        <f>'9 мес'!AD24+'4 кварт'!AD24</f>
        <v>0</v>
      </c>
      <c r="AE25" s="45">
        <f>'9 мес'!AE24+'4 кварт'!AE24</f>
        <v>0</v>
      </c>
      <c r="AF25" s="45">
        <f>'9 мес'!AF24+'4 кварт'!AF24</f>
        <v>0</v>
      </c>
      <c r="AG25" s="45">
        <f>'9 мес'!AG24+'4 кварт'!AG24</f>
        <v>0</v>
      </c>
      <c r="AH25" s="45">
        <f>'9 мес'!AH24+'4 кварт'!AH24</f>
        <v>0</v>
      </c>
      <c r="AI25" s="45">
        <f>'9 мес'!AI24+'4 кварт'!AI24</f>
        <v>0</v>
      </c>
      <c r="AJ25" s="45">
        <f>'9 мес'!AJ24+'4 кварт'!AJ24</f>
        <v>0</v>
      </c>
      <c r="AK25" s="45">
        <f>'9 мес'!AK24+'4 кварт'!AK24</f>
        <v>0</v>
      </c>
      <c r="AL25" s="45">
        <f>'9 мес'!AL24+'4 кварт'!AL24</f>
        <v>0</v>
      </c>
      <c r="AM25" s="45">
        <f>'9 мес'!AM24+'4 кварт'!AM24</f>
        <v>0</v>
      </c>
      <c r="AN25" s="45">
        <f>'9 мес'!AN24+'4 кварт'!AN24</f>
        <v>0</v>
      </c>
      <c r="AO25" s="45">
        <f>'9 мес'!AO24+'4 кварт'!AO24</f>
        <v>0</v>
      </c>
      <c r="AP25" s="45">
        <f>'9 мес'!AP24+'4 кварт'!AP24</f>
        <v>0</v>
      </c>
      <c r="AQ25" s="45">
        <f>'9 мес'!AQ24+'4 кварт'!AQ24</f>
        <v>9</v>
      </c>
      <c r="AR25" s="45">
        <f>'9 мес'!AR24+'4 кварт'!AR24</f>
        <v>14.79</v>
      </c>
      <c r="AS25" s="45">
        <f>'9 мес'!AS24+'4 кварт'!AS24</f>
        <v>0</v>
      </c>
      <c r="AT25" s="45">
        <f>'9 мес'!AT24+'4 кварт'!AT24</f>
        <v>0</v>
      </c>
      <c r="AU25" s="45">
        <f>'9 мес'!AU24+'4 кварт'!AU24</f>
        <v>0</v>
      </c>
      <c r="AV25" s="45">
        <f>'9 мес'!AV24+'4 кварт'!AV24</f>
        <v>0</v>
      </c>
      <c r="AW25" s="45">
        <f>'9 мес'!AW24+'4 кварт'!AW24</f>
        <v>0</v>
      </c>
      <c r="AX25" s="45">
        <f>'9 мес'!AX24+'4 кварт'!AX24</f>
        <v>0</v>
      </c>
      <c r="AY25" s="45">
        <f>'9 мес'!AY24+'4 кварт'!AY24</f>
        <v>0</v>
      </c>
      <c r="AZ25" s="45">
        <f>'9 мес'!AZ24+'4 кварт'!AZ24</f>
        <v>0</v>
      </c>
      <c r="BA25" s="45">
        <f>'9 мес'!BA24+'4 кварт'!BA24</f>
        <v>0</v>
      </c>
      <c r="BB25" s="45">
        <f>'9 мес'!BB24+'4 кварт'!BB24</f>
        <v>0</v>
      </c>
      <c r="BC25" s="45">
        <f>'9 мес'!BC24+'4 кварт'!BC24</f>
        <v>0</v>
      </c>
      <c r="BD25" s="45">
        <f>'9 мес'!BD24+'4 кварт'!BD24</f>
        <v>0</v>
      </c>
      <c r="BE25" s="42">
        <f>'9 мес'!BE24+'4 кварт'!BE24</f>
        <v>0.54800000000000004</v>
      </c>
      <c r="BF25" s="46">
        <f t="shared" si="3"/>
        <v>21.222000000000001</v>
      </c>
      <c r="BG25" s="115">
        <v>4</v>
      </c>
      <c r="BH25" s="113">
        <v>19.099</v>
      </c>
      <c r="BI25" s="172">
        <f t="shared" si="0"/>
        <v>111.11576522331013</v>
      </c>
      <c r="BJ25" s="40"/>
      <c r="BK25" s="40">
        <v>38.914999999999999</v>
      </c>
      <c r="BL25" s="154">
        <v>50.375</v>
      </c>
      <c r="BM25" s="78"/>
      <c r="BN25" s="160">
        <f t="shared" si="1"/>
        <v>-2.1230000000000011</v>
      </c>
      <c r="BO25" s="79"/>
      <c r="BP25" s="45">
        <v>25.481000000000002</v>
      </c>
      <c r="BQ25" s="81">
        <v>1.9059999999999999</v>
      </c>
      <c r="BR25" s="40">
        <f t="shared" si="2"/>
        <v>27.387</v>
      </c>
      <c r="BS25" s="40"/>
    </row>
    <row r="26" spans="1:71" s="18" customFormat="1" ht="23.25" customHeight="1">
      <c r="A26" s="122">
        <v>22</v>
      </c>
      <c r="B26" s="14" t="s">
        <v>181</v>
      </c>
      <c r="C26" s="45">
        <f>'9 мес'!C25+'4 кварт'!C25</f>
        <v>0</v>
      </c>
      <c r="D26" s="45">
        <f>'9 мес'!D25+'4 кварт'!D25</f>
        <v>0</v>
      </c>
      <c r="E26" s="45">
        <f>'9 мес'!E25+'4 кварт'!E25</f>
        <v>0</v>
      </c>
      <c r="F26" s="45">
        <f>'9 мес'!F25+'4 кварт'!F25</f>
        <v>0</v>
      </c>
      <c r="G26" s="45">
        <f>'9 мес'!G25+'4 кварт'!G25</f>
        <v>0</v>
      </c>
      <c r="H26" s="84">
        <f>'9 мес'!H25+'4 кварт'!H25</f>
        <v>0</v>
      </c>
      <c r="I26" s="45">
        <f>'9 мес'!I25+'4 кварт'!I25</f>
        <v>0</v>
      </c>
      <c r="J26" s="45">
        <f>'9 мес'!J25+'4 кварт'!J25</f>
        <v>0</v>
      </c>
      <c r="K26" s="104">
        <f>'9 мес'!K25+'4 кварт'!K25</f>
        <v>0</v>
      </c>
      <c r="L26" s="45">
        <f>'9 мес'!L25+'4 кварт'!L25</f>
        <v>0</v>
      </c>
      <c r="M26" s="45">
        <f>'9 мес'!M25+'4 кварт'!M25</f>
        <v>0</v>
      </c>
      <c r="N26" s="45">
        <f>'9 мес'!N25+'4 кварт'!N25</f>
        <v>0</v>
      </c>
      <c r="O26" s="45">
        <f>'9 мес'!O25+'4 кварт'!O25</f>
        <v>0</v>
      </c>
      <c r="P26" s="45">
        <f>'9 мес'!P25+'4 кварт'!P25</f>
        <v>0</v>
      </c>
      <c r="Q26" s="45">
        <f>'9 мес'!Q25+'4 кварт'!Q25</f>
        <v>0</v>
      </c>
      <c r="R26" s="45">
        <f>'9 мес'!R25+'4 кварт'!R25</f>
        <v>0</v>
      </c>
      <c r="S26" s="45">
        <f>'9 мес'!S25+'4 кварт'!S25</f>
        <v>0</v>
      </c>
      <c r="T26" s="45">
        <f>'9 мес'!T25+'4 кварт'!T25</f>
        <v>0</v>
      </c>
      <c r="U26" s="45">
        <f>'9 мес'!U25+'4 кварт'!U25</f>
        <v>0</v>
      </c>
      <c r="V26" s="45">
        <f>'9 мес'!V25+'4 кварт'!V25</f>
        <v>0</v>
      </c>
      <c r="W26" s="45">
        <f>'9 мес'!W25+'4 кварт'!W25</f>
        <v>0</v>
      </c>
      <c r="X26" s="45">
        <f>'9 мес'!X25+'4 кварт'!X25</f>
        <v>0</v>
      </c>
      <c r="Y26" s="45">
        <f>'9 мес'!Y25+'4 кварт'!Y25</f>
        <v>0</v>
      </c>
      <c r="Z26" s="45">
        <f>'9 мес'!Z25+'4 кварт'!Z25</f>
        <v>0</v>
      </c>
      <c r="AA26" s="45">
        <f>'9 мес'!AA25+'4 кварт'!AA25</f>
        <v>0</v>
      </c>
      <c r="AB26" s="45">
        <f>'9 мес'!AB25+'4 кварт'!AB25</f>
        <v>0</v>
      </c>
      <c r="AC26" s="45">
        <f>'9 мес'!AC25+'4 кварт'!AC25</f>
        <v>0</v>
      </c>
      <c r="AD26" s="45">
        <f>'9 мес'!AD25+'4 кварт'!AD25</f>
        <v>0</v>
      </c>
      <c r="AE26" s="45">
        <f>'9 мес'!AE25+'4 кварт'!AE25</f>
        <v>0</v>
      </c>
      <c r="AF26" s="45">
        <f>'9 мес'!AF25+'4 кварт'!AF25</f>
        <v>0</v>
      </c>
      <c r="AG26" s="45">
        <f>'9 мес'!AG25+'4 кварт'!AG25</f>
        <v>0</v>
      </c>
      <c r="AH26" s="45">
        <f>'9 мес'!AH25+'4 кварт'!AH25</f>
        <v>0</v>
      </c>
      <c r="AI26" s="45">
        <f>'9 мес'!AI25+'4 кварт'!AI25</f>
        <v>0</v>
      </c>
      <c r="AJ26" s="45">
        <f>'9 мес'!AJ25+'4 кварт'!AJ25</f>
        <v>0</v>
      </c>
      <c r="AK26" s="45">
        <f>'9 мес'!AK25+'4 кварт'!AK25</f>
        <v>3</v>
      </c>
      <c r="AL26" s="45">
        <f>'9 мес'!AL25+'4 кварт'!AL25</f>
        <v>24.994</v>
      </c>
      <c r="AM26" s="45">
        <f>'9 мес'!AM25+'4 кварт'!AM25</f>
        <v>0</v>
      </c>
      <c r="AN26" s="45">
        <f>'9 мес'!AN25+'4 кварт'!AN25</f>
        <v>0</v>
      </c>
      <c r="AO26" s="45">
        <f>'9 мес'!AO25+'4 кварт'!AO25</f>
        <v>0</v>
      </c>
      <c r="AP26" s="45">
        <f>'9 мес'!AP25+'4 кварт'!AP25</f>
        <v>0</v>
      </c>
      <c r="AQ26" s="45">
        <f>'9 мес'!AQ25+'4 кварт'!AQ25</f>
        <v>3</v>
      </c>
      <c r="AR26" s="45">
        <f>'9 мес'!AR25+'4 кварт'!AR25</f>
        <v>2.0339999999999998</v>
      </c>
      <c r="AS26" s="45">
        <f>'9 мес'!AS25+'4 кварт'!AS25</f>
        <v>0</v>
      </c>
      <c r="AT26" s="45">
        <f>'9 мес'!AT25+'4 кварт'!AT25</f>
        <v>0</v>
      </c>
      <c r="AU26" s="45">
        <f>'9 мес'!AU25+'4 кварт'!AU25</f>
        <v>0</v>
      </c>
      <c r="AV26" s="45">
        <f>'9 мес'!AV25+'4 кварт'!AV25</f>
        <v>0</v>
      </c>
      <c r="AW26" s="45">
        <f>'9 мес'!AW25+'4 кварт'!AW25</f>
        <v>2</v>
      </c>
      <c r="AX26" s="45">
        <f>'9 мес'!AX25+'4 кварт'!AX25</f>
        <v>1.53</v>
      </c>
      <c r="AY26" s="45">
        <f>'9 мес'!AY25+'4 кварт'!AY25</f>
        <v>0</v>
      </c>
      <c r="AZ26" s="45">
        <f>'9 мес'!AZ25+'4 кварт'!AZ25</f>
        <v>0</v>
      </c>
      <c r="BA26" s="45">
        <f>'9 мес'!BA25+'4 кварт'!BA25</f>
        <v>0</v>
      </c>
      <c r="BB26" s="45">
        <f>'9 мес'!BB25+'4 кварт'!BB25</f>
        <v>0</v>
      </c>
      <c r="BC26" s="45">
        <f>'9 мес'!BC25+'4 кварт'!BC25</f>
        <v>0</v>
      </c>
      <c r="BD26" s="45">
        <f>'9 мес'!BD25+'4 кварт'!BD25</f>
        <v>0</v>
      </c>
      <c r="BE26" s="42">
        <f>'9 мес'!BE25+'4 кварт'!BE25</f>
        <v>0.20100000000000001</v>
      </c>
      <c r="BF26" s="46">
        <f t="shared" si="3"/>
        <v>28.759</v>
      </c>
      <c r="BG26" s="115">
        <v>10</v>
      </c>
      <c r="BH26" s="113">
        <v>34.768999999999998</v>
      </c>
      <c r="BI26" s="172">
        <f t="shared" si="0"/>
        <v>82.714487043055598</v>
      </c>
      <c r="BJ26" s="40"/>
      <c r="BK26" s="40">
        <v>69.334000000000003</v>
      </c>
      <c r="BL26" s="154">
        <v>75.06</v>
      </c>
      <c r="BM26" s="78"/>
      <c r="BN26" s="160">
        <f t="shared" si="1"/>
        <v>6.009999999999998</v>
      </c>
      <c r="BO26" s="79"/>
      <c r="BP26" s="45">
        <v>46.387999999999998</v>
      </c>
      <c r="BQ26" s="81">
        <v>3.47</v>
      </c>
      <c r="BR26" s="40">
        <f t="shared" si="2"/>
        <v>49.857999999999997</v>
      </c>
      <c r="BS26" s="40"/>
    </row>
    <row r="27" spans="1:71" s="18" customFormat="1" ht="23.25" customHeight="1">
      <c r="A27" s="122">
        <v>23</v>
      </c>
      <c r="B27" s="14" t="s">
        <v>182</v>
      </c>
      <c r="C27" s="45">
        <f>'9 мес'!C26+'4 кварт'!C26</f>
        <v>0</v>
      </c>
      <c r="D27" s="45">
        <f>'9 мес'!D26+'4 кварт'!D26</f>
        <v>0</v>
      </c>
      <c r="E27" s="45">
        <f>'9 мес'!E26+'4 кварт'!E26</f>
        <v>0</v>
      </c>
      <c r="F27" s="45">
        <f>'9 мес'!F26+'4 кварт'!F26</f>
        <v>0</v>
      </c>
      <c r="G27" s="45">
        <f>'9 мес'!G26+'4 кварт'!G26</f>
        <v>0</v>
      </c>
      <c r="H27" s="84">
        <f>'9 мес'!H26+'4 кварт'!H26</f>
        <v>0</v>
      </c>
      <c r="I27" s="45">
        <f>'9 мес'!I26+'4 кварт'!I26</f>
        <v>0</v>
      </c>
      <c r="J27" s="45">
        <f>'9 мес'!J26+'4 кварт'!J26</f>
        <v>0</v>
      </c>
      <c r="K27" s="104">
        <f>'9 мес'!K26+'4 кварт'!K26</f>
        <v>0</v>
      </c>
      <c r="L27" s="45">
        <f>'9 мес'!L26+'4 кварт'!L26</f>
        <v>0</v>
      </c>
      <c r="M27" s="45">
        <f>'9 мес'!M26+'4 кварт'!M26</f>
        <v>0</v>
      </c>
      <c r="N27" s="45">
        <f>'9 мес'!N26+'4 кварт'!N26</f>
        <v>0</v>
      </c>
      <c r="O27" s="45">
        <f>'9 мес'!O26+'4 кварт'!O26</f>
        <v>0</v>
      </c>
      <c r="P27" s="45">
        <f>'9 мес'!P26+'4 кварт'!P26</f>
        <v>0</v>
      </c>
      <c r="Q27" s="45">
        <f>'9 мес'!Q26+'4 кварт'!Q26</f>
        <v>0</v>
      </c>
      <c r="R27" s="45">
        <f>'9 мес'!R26+'4 кварт'!R26</f>
        <v>0</v>
      </c>
      <c r="S27" s="45">
        <f>'9 мес'!S26+'4 кварт'!S26</f>
        <v>0</v>
      </c>
      <c r="T27" s="45">
        <f>'9 мес'!T26+'4 кварт'!T26</f>
        <v>0</v>
      </c>
      <c r="U27" s="45">
        <f>'9 мес'!U26+'4 кварт'!U26</f>
        <v>0</v>
      </c>
      <c r="V27" s="45">
        <f>'9 мес'!V26+'4 кварт'!V26</f>
        <v>0</v>
      </c>
      <c r="W27" s="45">
        <f>'9 мес'!W26+'4 кварт'!W26</f>
        <v>0</v>
      </c>
      <c r="X27" s="45">
        <f>'9 мес'!X26+'4 кварт'!X26</f>
        <v>0</v>
      </c>
      <c r="Y27" s="45">
        <f>'9 мес'!Y26+'4 кварт'!Y26</f>
        <v>0</v>
      </c>
      <c r="Z27" s="45">
        <f>'9 мес'!Z26+'4 кварт'!Z26</f>
        <v>0</v>
      </c>
      <c r="AA27" s="45">
        <f>'9 мес'!AA26+'4 кварт'!AA26</f>
        <v>0</v>
      </c>
      <c r="AB27" s="45">
        <f>'9 мес'!AB26+'4 кварт'!AB26</f>
        <v>0</v>
      </c>
      <c r="AC27" s="45">
        <f>'9 мес'!AC26+'4 кварт'!AC26</f>
        <v>0</v>
      </c>
      <c r="AD27" s="45">
        <f>'9 мес'!AD26+'4 кварт'!AD26</f>
        <v>0</v>
      </c>
      <c r="AE27" s="45">
        <f>'9 мес'!AE26+'4 кварт'!AE26</f>
        <v>0</v>
      </c>
      <c r="AF27" s="45">
        <f>'9 мес'!AF26+'4 кварт'!AF26</f>
        <v>0</v>
      </c>
      <c r="AG27" s="45">
        <f>'9 мес'!AG26+'4 кварт'!AG26</f>
        <v>0</v>
      </c>
      <c r="AH27" s="45">
        <f>'9 мес'!AH26+'4 кварт'!AH26</f>
        <v>0</v>
      </c>
      <c r="AI27" s="45">
        <f>'9 мес'!AI26+'4 кварт'!AI26</f>
        <v>0</v>
      </c>
      <c r="AJ27" s="45">
        <f>'9 мес'!AJ26+'4 кварт'!AJ26</f>
        <v>0</v>
      </c>
      <c r="AK27" s="45">
        <f>'9 мес'!AK26+'4 кварт'!AK26</f>
        <v>3</v>
      </c>
      <c r="AL27" s="45">
        <f>'9 мес'!AL26+'4 кварт'!AL26</f>
        <v>24.994</v>
      </c>
      <c r="AM27" s="45">
        <f>'9 мес'!AM26+'4 кварт'!AM26</f>
        <v>3</v>
      </c>
      <c r="AN27" s="45">
        <f>'9 мес'!AN26+'4 кварт'!AN26</f>
        <v>3.266</v>
      </c>
      <c r="AO27" s="45">
        <f>'9 мес'!AO26+'4 кварт'!AO26</f>
        <v>1</v>
      </c>
      <c r="AP27" s="45">
        <f>'9 мес'!AP26+'4 кварт'!AP26</f>
        <v>4.6980000000000004</v>
      </c>
      <c r="AQ27" s="45">
        <f>'9 мес'!AQ26+'4 кварт'!AQ26</f>
        <v>5</v>
      </c>
      <c r="AR27" s="45">
        <f>'9 мес'!AR26+'4 кварт'!AR26</f>
        <v>4.3129999999999997</v>
      </c>
      <c r="AS27" s="45">
        <f>'9 мес'!AS26+'4 кварт'!AS26</f>
        <v>0</v>
      </c>
      <c r="AT27" s="45">
        <f>'9 мес'!AT26+'4 кварт'!AT26</f>
        <v>0</v>
      </c>
      <c r="AU27" s="45">
        <f>'9 мес'!AU26+'4 кварт'!AU26</f>
        <v>0</v>
      </c>
      <c r="AV27" s="45">
        <f>'9 мес'!AV26+'4 кварт'!AV26</f>
        <v>0</v>
      </c>
      <c r="AW27" s="45">
        <f>'9 мес'!AW26+'4 кварт'!AW26</f>
        <v>5</v>
      </c>
      <c r="AX27" s="45">
        <f>'9 мес'!AX26+'4 кварт'!AX26</f>
        <v>1.7930000000000001</v>
      </c>
      <c r="AY27" s="45">
        <f>'9 мес'!AY26+'4 кварт'!AY26</f>
        <v>0</v>
      </c>
      <c r="AZ27" s="45">
        <f>'9 мес'!AZ26+'4 кварт'!AZ26</f>
        <v>0</v>
      </c>
      <c r="BA27" s="45">
        <f>'9 мес'!BA26+'4 кварт'!BA26</f>
        <v>0</v>
      </c>
      <c r="BB27" s="45">
        <f>'9 мес'!BB26+'4 кварт'!BB26</f>
        <v>0</v>
      </c>
      <c r="BC27" s="45">
        <f>'9 мес'!BC26+'4 кварт'!BC26</f>
        <v>0</v>
      </c>
      <c r="BD27" s="45">
        <f>'9 мес'!BD26+'4 кварт'!BD26</f>
        <v>0</v>
      </c>
      <c r="BE27" s="42">
        <f>'9 мес'!BE26+'4 кварт'!BE26</f>
        <v>0.34499999999999997</v>
      </c>
      <c r="BF27" s="46">
        <f t="shared" si="3"/>
        <v>39.408999999999999</v>
      </c>
      <c r="BG27" s="115">
        <v>12</v>
      </c>
      <c r="BH27" s="113">
        <v>34.682000000000002</v>
      </c>
      <c r="BI27" s="172">
        <f t="shared" si="0"/>
        <v>113.62954846894642</v>
      </c>
      <c r="BJ27" s="40"/>
      <c r="BK27" s="40">
        <v>68.436999999999998</v>
      </c>
      <c r="BL27" s="154">
        <v>183.89099999999999</v>
      </c>
      <c r="BM27" s="78"/>
      <c r="BN27" s="163">
        <f t="shared" si="1"/>
        <v>-4.7269999999999968</v>
      </c>
      <c r="BO27" s="79"/>
      <c r="BP27" s="45">
        <v>46.271999999999998</v>
      </c>
      <c r="BQ27" s="81">
        <v>3.4609999999999999</v>
      </c>
      <c r="BR27" s="40">
        <f t="shared" si="2"/>
        <v>49.732999999999997</v>
      </c>
      <c r="BS27" s="40"/>
    </row>
    <row r="28" spans="1:71" s="18" customFormat="1" ht="23.25" customHeight="1">
      <c r="A28" s="122">
        <v>24</v>
      </c>
      <c r="B28" s="14" t="s">
        <v>183</v>
      </c>
      <c r="C28" s="45">
        <f>'9 мес'!C27+'4 кварт'!C27</f>
        <v>0</v>
      </c>
      <c r="D28" s="45">
        <f>'9 мес'!D27+'4 кварт'!D27</f>
        <v>0</v>
      </c>
      <c r="E28" s="45">
        <f>'9 мес'!E27+'4 кварт'!E27</f>
        <v>0</v>
      </c>
      <c r="F28" s="45">
        <f>'9 мес'!F27+'4 кварт'!F27</f>
        <v>0</v>
      </c>
      <c r="G28" s="45">
        <f>'9 мес'!G27+'4 кварт'!G27</f>
        <v>0</v>
      </c>
      <c r="H28" s="84">
        <f>'9 мес'!H27+'4 кварт'!H27</f>
        <v>0</v>
      </c>
      <c r="I28" s="45">
        <f>'9 мес'!I27+'4 кварт'!I27</f>
        <v>0</v>
      </c>
      <c r="J28" s="45">
        <f>'9 мес'!J27+'4 кварт'!J27</f>
        <v>0</v>
      </c>
      <c r="K28" s="104">
        <f>'9 мес'!K27+'4 кварт'!K27</f>
        <v>0</v>
      </c>
      <c r="L28" s="45">
        <f>'9 мес'!L27+'4 кварт'!L27</f>
        <v>0</v>
      </c>
      <c r="M28" s="45">
        <f>'9 мес'!M27+'4 кварт'!M27</f>
        <v>0</v>
      </c>
      <c r="N28" s="45">
        <f>'9 мес'!N27+'4 кварт'!N27</f>
        <v>0</v>
      </c>
      <c r="O28" s="45">
        <f>'9 мес'!O27+'4 кварт'!O27</f>
        <v>0</v>
      </c>
      <c r="P28" s="45">
        <f>'9 мес'!P27+'4 кварт'!P27</f>
        <v>0</v>
      </c>
      <c r="Q28" s="45">
        <f>'9 мес'!Q27+'4 кварт'!Q27</f>
        <v>0</v>
      </c>
      <c r="R28" s="45">
        <f>'9 мес'!R27+'4 кварт'!R27</f>
        <v>0</v>
      </c>
      <c r="S28" s="45">
        <f>'9 мес'!S27+'4 кварт'!S27</f>
        <v>0</v>
      </c>
      <c r="T28" s="45">
        <f>'9 мес'!T27+'4 кварт'!T27</f>
        <v>0</v>
      </c>
      <c r="U28" s="45">
        <f>'9 мес'!U27+'4 кварт'!U27</f>
        <v>0</v>
      </c>
      <c r="V28" s="45">
        <f>'9 мес'!V27+'4 кварт'!V27</f>
        <v>0</v>
      </c>
      <c r="W28" s="45">
        <f>'9 мес'!W27+'4 кварт'!W27</f>
        <v>0</v>
      </c>
      <c r="X28" s="45">
        <f>'9 мес'!X27+'4 кварт'!X27</f>
        <v>0</v>
      </c>
      <c r="Y28" s="45">
        <f>'9 мес'!Y27+'4 кварт'!Y27</f>
        <v>0</v>
      </c>
      <c r="Z28" s="45">
        <f>'9 мес'!Z27+'4 кварт'!Z27</f>
        <v>0</v>
      </c>
      <c r="AA28" s="45">
        <f>'9 мес'!AA27+'4 кварт'!AA27</f>
        <v>0</v>
      </c>
      <c r="AB28" s="45">
        <f>'9 мес'!AB27+'4 кварт'!AB27</f>
        <v>0</v>
      </c>
      <c r="AC28" s="45">
        <f>'9 мес'!AC27+'4 кварт'!AC27</f>
        <v>0</v>
      </c>
      <c r="AD28" s="45">
        <f>'9 мес'!AD27+'4 кварт'!AD27</f>
        <v>0</v>
      </c>
      <c r="AE28" s="45">
        <f>'9 мес'!AE27+'4 кварт'!AE27</f>
        <v>0</v>
      </c>
      <c r="AF28" s="45">
        <f>'9 мес'!AF27+'4 кварт'!AF27</f>
        <v>0</v>
      </c>
      <c r="AG28" s="45">
        <f>'9 мес'!AG27+'4 кварт'!AG27</f>
        <v>0</v>
      </c>
      <c r="AH28" s="45">
        <f>'9 мес'!AH27+'4 кварт'!AH27</f>
        <v>0</v>
      </c>
      <c r="AI28" s="45">
        <f>'9 мес'!AI27+'4 кварт'!AI27</f>
        <v>0</v>
      </c>
      <c r="AJ28" s="45">
        <f>'9 мес'!AJ27+'4 кварт'!AJ27</f>
        <v>0</v>
      </c>
      <c r="AK28" s="45">
        <f>'9 мес'!AK27+'4 кварт'!AK27</f>
        <v>3</v>
      </c>
      <c r="AL28" s="45">
        <f>'9 мес'!AL27+'4 кварт'!AL27</f>
        <v>24.994</v>
      </c>
      <c r="AM28" s="45">
        <f>'9 мес'!AM27+'4 кварт'!AM27</f>
        <v>0</v>
      </c>
      <c r="AN28" s="45">
        <f>'9 мес'!AN27+'4 кварт'!AN27</f>
        <v>0</v>
      </c>
      <c r="AO28" s="45">
        <f>'9 мес'!AO27+'4 кварт'!AO27</f>
        <v>0</v>
      </c>
      <c r="AP28" s="45">
        <f>'9 мес'!AP27+'4 кварт'!AP27</f>
        <v>0</v>
      </c>
      <c r="AQ28" s="45">
        <f>'9 мес'!AQ27+'4 кварт'!AQ27</f>
        <v>5</v>
      </c>
      <c r="AR28" s="45">
        <f>'9 мес'!AR27+'4 кварт'!AR27</f>
        <v>3.2730000000000001</v>
      </c>
      <c r="AS28" s="45">
        <f>'9 мес'!AS27+'4 кварт'!AS27</f>
        <v>0</v>
      </c>
      <c r="AT28" s="45">
        <f>'9 мес'!AT27+'4 кварт'!AT27</f>
        <v>0</v>
      </c>
      <c r="AU28" s="45">
        <f>'9 мес'!AU27+'4 кварт'!AU27</f>
        <v>0</v>
      </c>
      <c r="AV28" s="45">
        <f>'9 мес'!AV27+'4 кварт'!AV27</f>
        <v>0</v>
      </c>
      <c r="AW28" s="45">
        <f>'9 мес'!AW27+'4 кварт'!AW27</f>
        <v>1</v>
      </c>
      <c r="AX28" s="45">
        <f>'9 мес'!AX27+'4 кварт'!AX27</f>
        <v>0.20100000000000001</v>
      </c>
      <c r="AY28" s="45">
        <f>'9 мес'!AY27+'4 кварт'!AY27</f>
        <v>0</v>
      </c>
      <c r="AZ28" s="45">
        <f>'9 мес'!AZ27+'4 кварт'!AZ27</f>
        <v>0</v>
      </c>
      <c r="BA28" s="45">
        <f>'9 мес'!BA27+'4 кварт'!BA27</f>
        <v>0</v>
      </c>
      <c r="BB28" s="45">
        <f>'9 мес'!BB27+'4 кварт'!BB27</f>
        <v>0</v>
      </c>
      <c r="BC28" s="45">
        <f>'9 мес'!BC27+'4 кварт'!BC27</f>
        <v>0</v>
      </c>
      <c r="BD28" s="45">
        <f>'9 мес'!BD27+'4 кварт'!BD27</f>
        <v>0</v>
      </c>
      <c r="BE28" s="42">
        <f>'9 мес'!BE27+'4 кварт'!BE27</f>
        <v>0</v>
      </c>
      <c r="BF28" s="46">
        <f t="shared" si="3"/>
        <v>28.468</v>
      </c>
      <c r="BG28" s="115">
        <v>14</v>
      </c>
      <c r="BH28" s="113">
        <v>34.247999999999998</v>
      </c>
      <c r="BI28" s="172">
        <f t="shared" si="0"/>
        <v>83.123102078953522</v>
      </c>
      <c r="BJ28" s="40"/>
      <c r="BK28" s="40">
        <v>56.155000000000001</v>
      </c>
      <c r="BL28" s="154">
        <v>51.762</v>
      </c>
      <c r="BM28" s="78"/>
      <c r="BN28" s="160">
        <f t="shared" si="1"/>
        <v>5.7799999999999976</v>
      </c>
      <c r="BO28" s="79"/>
      <c r="BP28" s="45">
        <v>45.692999999999998</v>
      </c>
      <c r="BQ28" s="81">
        <v>3.4180000000000001</v>
      </c>
      <c r="BR28" s="40">
        <f t="shared" si="2"/>
        <v>49.110999999999997</v>
      </c>
      <c r="BS28" s="40"/>
    </row>
    <row r="29" spans="1:71" s="18" customFormat="1" ht="23.25" customHeight="1">
      <c r="A29" s="122">
        <v>25</v>
      </c>
      <c r="B29" s="14" t="s">
        <v>184</v>
      </c>
      <c r="C29" s="45">
        <f>'9 мес'!C28+'4 кварт'!C28</f>
        <v>0</v>
      </c>
      <c r="D29" s="45">
        <f>'9 мес'!D28+'4 кварт'!D28</f>
        <v>0</v>
      </c>
      <c r="E29" s="45">
        <f>'9 мес'!E28+'4 кварт'!E28</f>
        <v>0</v>
      </c>
      <c r="F29" s="45">
        <f>'9 мес'!F28+'4 кварт'!F28</f>
        <v>0</v>
      </c>
      <c r="G29" s="45">
        <f>'9 мес'!G28+'4 кварт'!G28</f>
        <v>43</v>
      </c>
      <c r="H29" s="84">
        <f>'9 мес'!H28+'4 кварт'!H28</f>
        <v>4.3730000000000002</v>
      </c>
      <c r="I29" s="45">
        <f>'9 мес'!I28+'4 кварт'!I28</f>
        <v>0</v>
      </c>
      <c r="J29" s="45">
        <f>'9 мес'!J28+'4 кварт'!J28</f>
        <v>0</v>
      </c>
      <c r="K29" s="104">
        <f>'9 мес'!K28+'4 кварт'!K28</f>
        <v>0</v>
      </c>
      <c r="L29" s="45">
        <f>'9 мес'!L28+'4 кварт'!L28</f>
        <v>0</v>
      </c>
      <c r="M29" s="45">
        <f>'9 мес'!M28+'4 кварт'!M28</f>
        <v>0</v>
      </c>
      <c r="N29" s="45">
        <f>'9 мес'!N28+'4 кварт'!N28</f>
        <v>0</v>
      </c>
      <c r="O29" s="45">
        <f>'9 мес'!O28+'4 кварт'!O28</f>
        <v>0</v>
      </c>
      <c r="P29" s="45">
        <f>'9 мес'!P28+'4 кварт'!P28</f>
        <v>0</v>
      </c>
      <c r="Q29" s="45">
        <f>'9 мес'!Q28+'4 кварт'!Q28</f>
        <v>0</v>
      </c>
      <c r="R29" s="45">
        <f>'9 мес'!R28+'4 кварт'!R28</f>
        <v>0</v>
      </c>
      <c r="S29" s="45">
        <f>'9 мес'!S28+'4 кварт'!S28</f>
        <v>0</v>
      </c>
      <c r="T29" s="45">
        <f>'9 мес'!T28+'4 кварт'!T28</f>
        <v>0</v>
      </c>
      <c r="U29" s="45">
        <f>'9 мес'!U28+'4 кварт'!U28</f>
        <v>0</v>
      </c>
      <c r="V29" s="45">
        <f>'9 мес'!V28+'4 кварт'!V28</f>
        <v>0</v>
      </c>
      <c r="W29" s="45">
        <f>'9 мес'!W28+'4 кварт'!W28</f>
        <v>0</v>
      </c>
      <c r="X29" s="45">
        <f>'9 мес'!X28+'4 кварт'!X28</f>
        <v>0</v>
      </c>
      <c r="Y29" s="45">
        <f>'9 мес'!Y28+'4 кварт'!Y28</f>
        <v>0</v>
      </c>
      <c r="Z29" s="45">
        <f>'9 мес'!Z28+'4 кварт'!Z28</f>
        <v>0</v>
      </c>
      <c r="AA29" s="45">
        <f>'9 мес'!AA28+'4 кварт'!AA28</f>
        <v>0</v>
      </c>
      <c r="AB29" s="45">
        <f>'9 мес'!AB28+'4 кварт'!AB28</f>
        <v>0</v>
      </c>
      <c r="AC29" s="45">
        <f>'9 мес'!AC28+'4 кварт'!AC28</f>
        <v>0</v>
      </c>
      <c r="AD29" s="45">
        <f>'9 мес'!AD28+'4 кварт'!AD28</f>
        <v>0</v>
      </c>
      <c r="AE29" s="45">
        <f>'9 мес'!AE28+'4 кварт'!AE28</f>
        <v>0</v>
      </c>
      <c r="AF29" s="45">
        <f>'9 мес'!AF28+'4 кварт'!AF28</f>
        <v>0</v>
      </c>
      <c r="AG29" s="45">
        <f>'9 мес'!AG28+'4 кварт'!AG28</f>
        <v>0</v>
      </c>
      <c r="AH29" s="45">
        <f>'9 мес'!AH28+'4 кварт'!AH28</f>
        <v>0</v>
      </c>
      <c r="AI29" s="45">
        <f>'9 мес'!AI28+'4 кварт'!AI28</f>
        <v>0</v>
      </c>
      <c r="AJ29" s="45">
        <f>'9 мес'!AJ28+'4 кварт'!AJ28</f>
        <v>0</v>
      </c>
      <c r="AK29" s="45">
        <f>'9 мес'!AK28+'4 кварт'!AK28</f>
        <v>5</v>
      </c>
      <c r="AL29" s="45">
        <f>'9 мес'!AL28+'4 кварт'!AL28</f>
        <v>27.442999999999998</v>
      </c>
      <c r="AM29" s="45">
        <f>'9 мес'!AM28+'4 кварт'!AM28</f>
        <v>0</v>
      </c>
      <c r="AN29" s="45">
        <f>'9 мес'!AN28+'4 кварт'!AN28</f>
        <v>0</v>
      </c>
      <c r="AO29" s="45">
        <f>'9 мес'!AO28+'4 кварт'!AO28</f>
        <v>1</v>
      </c>
      <c r="AP29" s="45">
        <f>'9 мес'!AP28+'4 кварт'!AP28</f>
        <v>4.8630000000000004</v>
      </c>
      <c r="AQ29" s="45">
        <f>'9 мес'!AQ28+'4 кварт'!AQ28</f>
        <v>4</v>
      </c>
      <c r="AR29" s="45">
        <f>'9 мес'!AR28+'4 кварт'!AR28</f>
        <v>2.8610000000000002</v>
      </c>
      <c r="AS29" s="45">
        <f>'9 мес'!AS28+'4 кварт'!AS28</f>
        <v>0</v>
      </c>
      <c r="AT29" s="45">
        <f>'9 мес'!AT28+'4 кварт'!AT28</f>
        <v>0</v>
      </c>
      <c r="AU29" s="45">
        <f>'9 мес'!AU28+'4 кварт'!AU28</f>
        <v>0</v>
      </c>
      <c r="AV29" s="45">
        <f>'9 мес'!AV28+'4 кварт'!AV28</f>
        <v>0</v>
      </c>
      <c r="AW29" s="45">
        <f>'9 мес'!AW28+'4 кварт'!AW28</f>
        <v>3</v>
      </c>
      <c r="AX29" s="45">
        <f>'9 мес'!AX28+'4 кварт'!AX28</f>
        <v>1.407</v>
      </c>
      <c r="AY29" s="45">
        <f>'9 мес'!AY28+'4 кварт'!AY28</f>
        <v>0</v>
      </c>
      <c r="AZ29" s="45">
        <f>'9 мес'!AZ28+'4 кварт'!AZ28</f>
        <v>0</v>
      </c>
      <c r="BA29" s="45">
        <f>'9 мес'!BA28+'4 кварт'!BA28</f>
        <v>0</v>
      </c>
      <c r="BB29" s="45">
        <f>'9 мес'!BB28+'4 кварт'!BB28</f>
        <v>0</v>
      </c>
      <c r="BC29" s="45">
        <f>'9 мес'!BC28+'4 кварт'!BC28</f>
        <v>0</v>
      </c>
      <c r="BD29" s="45">
        <f>'9 мес'!BD28+'4 кварт'!BD28</f>
        <v>0</v>
      </c>
      <c r="BE29" s="42">
        <f>'9 мес'!BE28+'4 кварт'!BE28</f>
        <v>0</v>
      </c>
      <c r="BF29" s="46">
        <f t="shared" si="3"/>
        <v>40.947000000000003</v>
      </c>
      <c r="BG29" s="115">
        <v>16</v>
      </c>
      <c r="BH29" s="113">
        <v>34.551000000000002</v>
      </c>
      <c r="BI29" s="172">
        <f t="shared" si="0"/>
        <v>118.51176521663628</v>
      </c>
      <c r="BJ29" s="40"/>
      <c r="BK29" s="40">
        <v>69.427000000000007</v>
      </c>
      <c r="BL29" s="154">
        <v>149.21100000000001</v>
      </c>
      <c r="BM29" s="78"/>
      <c r="BN29" s="163">
        <f t="shared" si="1"/>
        <v>-6.3960000000000008</v>
      </c>
      <c r="BO29" s="79"/>
      <c r="BP29" s="45">
        <v>46.097999999999999</v>
      </c>
      <c r="BQ29" s="81">
        <v>3.448</v>
      </c>
      <c r="BR29" s="40">
        <f t="shared" si="2"/>
        <v>49.545999999999999</v>
      </c>
      <c r="BS29" s="40"/>
    </row>
    <row r="30" spans="1:71" s="18" customFormat="1" ht="23.25" customHeight="1">
      <c r="A30" s="122">
        <v>26</v>
      </c>
      <c r="B30" s="14" t="s">
        <v>185</v>
      </c>
      <c r="C30" s="45">
        <f>'9 мес'!C29+'4 кварт'!C29</f>
        <v>0</v>
      </c>
      <c r="D30" s="45">
        <f>'9 мес'!D29+'4 кварт'!D29</f>
        <v>0</v>
      </c>
      <c r="E30" s="45">
        <f>'9 мес'!E29+'4 кварт'!E29</f>
        <v>28</v>
      </c>
      <c r="F30" s="45">
        <f>'9 мес'!F29+'4 кварт'!F29</f>
        <v>6.9989999999999997</v>
      </c>
      <c r="G30" s="45">
        <f>'9 мес'!G29+'4 кварт'!G29</f>
        <v>32.6</v>
      </c>
      <c r="H30" s="84">
        <f>'9 мес'!H29+'4 кварт'!H29</f>
        <v>3.3340000000000001</v>
      </c>
      <c r="I30" s="45">
        <f>'9 мес'!I29+'4 кварт'!I29</f>
        <v>1</v>
      </c>
      <c r="J30" s="45">
        <f>'9 мес'!J29+'4 кварт'!J29</f>
        <v>230.126</v>
      </c>
      <c r="K30" s="104">
        <f>'9 мес'!K29+'4 кварт'!K29</f>
        <v>0</v>
      </c>
      <c r="L30" s="45">
        <f>'9 мес'!L29+'4 кварт'!L29</f>
        <v>0</v>
      </c>
      <c r="M30" s="45">
        <f>'9 мес'!M29+'4 кварт'!M29</f>
        <v>0</v>
      </c>
      <c r="N30" s="45">
        <f>'9 мес'!N29+'4 кварт'!N29</f>
        <v>0</v>
      </c>
      <c r="O30" s="45">
        <f>'9 мес'!O29+'4 кварт'!O29</f>
        <v>0</v>
      </c>
      <c r="P30" s="45">
        <f>'9 мес'!P29+'4 кварт'!P29</f>
        <v>0</v>
      </c>
      <c r="Q30" s="45">
        <f>'9 мес'!Q29+'4 кварт'!Q29</f>
        <v>0</v>
      </c>
      <c r="R30" s="45">
        <f>'9 мес'!R29+'4 кварт'!R29</f>
        <v>0</v>
      </c>
      <c r="S30" s="45">
        <f>'9 мес'!S29+'4 кварт'!S29</f>
        <v>1</v>
      </c>
      <c r="T30" s="45">
        <f>'9 мес'!T29+'4 кварт'!T29</f>
        <v>1.6</v>
      </c>
      <c r="U30" s="45">
        <f>'9 мес'!U29+'4 кварт'!U29</f>
        <v>5</v>
      </c>
      <c r="V30" s="45">
        <f>'9 мес'!V29+'4 кварт'!V29</f>
        <v>44.569000000000003</v>
      </c>
      <c r="W30" s="45">
        <f>'9 мес'!W29+'4 кварт'!W29</f>
        <v>3</v>
      </c>
      <c r="X30" s="45">
        <f>'9 мес'!X29+'4 кварт'!X29</f>
        <v>3.734</v>
      </c>
      <c r="Y30" s="45">
        <f>'9 мес'!Y29+'4 кварт'!Y29</f>
        <v>4.5</v>
      </c>
      <c r="Z30" s="45">
        <f>'9 мес'!Z29+'4 кварт'!Z29</f>
        <v>1.4379999999999999</v>
      </c>
      <c r="AA30" s="45">
        <f>'9 мес'!AA29+'4 кварт'!AA29</f>
        <v>0</v>
      </c>
      <c r="AB30" s="45">
        <f>'9 мес'!AB29+'4 кварт'!AB29</f>
        <v>0</v>
      </c>
      <c r="AC30" s="45">
        <f>'9 мес'!AC29+'4 кварт'!AC29</f>
        <v>0</v>
      </c>
      <c r="AD30" s="45">
        <f>'9 мес'!AD29+'4 кварт'!AD29</f>
        <v>0</v>
      </c>
      <c r="AE30" s="45">
        <f>'9 мес'!AE29+'4 кварт'!AE29</f>
        <v>0</v>
      </c>
      <c r="AF30" s="45">
        <f>'9 мес'!AF29+'4 кварт'!AF29</f>
        <v>0</v>
      </c>
      <c r="AG30" s="45">
        <f>'9 мес'!AG29+'4 кварт'!AG29</f>
        <v>0</v>
      </c>
      <c r="AH30" s="45">
        <f>'9 мес'!AH29+'4 кварт'!AH29</f>
        <v>0</v>
      </c>
      <c r="AI30" s="45">
        <f>'9 мес'!AI29+'4 кварт'!AI29</f>
        <v>140</v>
      </c>
      <c r="AJ30" s="45">
        <f>'9 мес'!AJ29+'4 кварт'!AJ29</f>
        <v>317.86500000000001</v>
      </c>
      <c r="AK30" s="45">
        <f>'9 мес'!AK29+'4 кварт'!AK29</f>
        <v>0</v>
      </c>
      <c r="AL30" s="45">
        <f>'9 мес'!AL29+'4 кварт'!AL29</f>
        <v>0</v>
      </c>
      <c r="AM30" s="45">
        <f>'9 мес'!AM29+'4 кварт'!AM29</f>
        <v>0</v>
      </c>
      <c r="AN30" s="45">
        <f>'9 мес'!AN29+'4 кварт'!AN29</f>
        <v>0</v>
      </c>
      <c r="AO30" s="45">
        <f>'9 мес'!AO29+'4 кварт'!AO29</f>
        <v>8</v>
      </c>
      <c r="AP30" s="45">
        <f>'9 мес'!AP29+'4 кварт'!AP29</f>
        <v>33.475000000000001</v>
      </c>
      <c r="AQ30" s="45">
        <f>'9 мес'!AQ29+'4 кварт'!AQ29</f>
        <v>38</v>
      </c>
      <c r="AR30" s="45">
        <f>'9 мес'!AR29+'4 кварт'!AR29</f>
        <v>51.406999999999996</v>
      </c>
      <c r="AS30" s="45">
        <f>'9 мес'!AS29+'4 кварт'!AS29</f>
        <v>0</v>
      </c>
      <c r="AT30" s="45">
        <f>'9 мес'!AT29+'4 кварт'!AT29</f>
        <v>0</v>
      </c>
      <c r="AU30" s="45">
        <f>'9 мес'!AU29+'4 кварт'!AU29</f>
        <v>0</v>
      </c>
      <c r="AV30" s="45">
        <f>'9 мес'!AV29+'4 кварт'!AV29</f>
        <v>0</v>
      </c>
      <c r="AW30" s="45">
        <f>'9 мес'!AW29+'4 кварт'!AW29</f>
        <v>21</v>
      </c>
      <c r="AX30" s="45">
        <f>'9 мес'!AX29+'4 кварт'!AX29</f>
        <v>9.0499999999999989</v>
      </c>
      <c r="AY30" s="45">
        <f>'9 мес'!AY29+'4 кварт'!AY29</f>
        <v>0</v>
      </c>
      <c r="AZ30" s="45">
        <f>'9 мес'!AZ29+'4 кварт'!AZ29</f>
        <v>0</v>
      </c>
      <c r="BA30" s="45">
        <f>'9 мес'!BA29+'4 кварт'!BA29</f>
        <v>0</v>
      </c>
      <c r="BB30" s="45">
        <f>'9 мес'!BB29+'4 кварт'!BB29</f>
        <v>0</v>
      </c>
      <c r="BC30" s="45">
        <f>'9 мес'!BC29+'4 кварт'!BC29</f>
        <v>0</v>
      </c>
      <c r="BD30" s="45">
        <f>'9 мес'!BD29+'4 кварт'!BD29</f>
        <v>0</v>
      </c>
      <c r="BE30" s="42">
        <f>'9 мес'!BE29+'4 кварт'!BE29</f>
        <v>16.488</v>
      </c>
      <c r="BF30" s="46">
        <f t="shared" si="3"/>
        <v>720.08500000000004</v>
      </c>
      <c r="BG30" s="115">
        <v>43</v>
      </c>
      <c r="BH30" s="113">
        <v>803.69500000000005</v>
      </c>
      <c r="BI30" s="70">
        <f t="shared" si="0"/>
        <v>89.596799781011441</v>
      </c>
      <c r="BJ30" s="40"/>
      <c r="BK30" s="40">
        <v>1140.9459999999999</v>
      </c>
      <c r="BL30" s="154">
        <v>947.97400000000005</v>
      </c>
      <c r="BM30" s="78"/>
      <c r="BN30" s="160">
        <f t="shared" si="1"/>
        <v>83.610000000000014</v>
      </c>
      <c r="BO30" s="79"/>
      <c r="BP30" s="45">
        <v>747.76</v>
      </c>
      <c r="BQ30" s="81">
        <v>55.935000000000002</v>
      </c>
      <c r="BR30" s="40">
        <f t="shared" si="2"/>
        <v>803.69499999999994</v>
      </c>
      <c r="BS30" s="40"/>
    </row>
    <row r="31" spans="1:71" s="26" customFormat="1" ht="23.25" customHeight="1" thickBot="1">
      <c r="A31" s="123"/>
      <c r="B31" s="124" t="s">
        <v>42</v>
      </c>
      <c r="C31" s="125">
        <f>SUM(C5:C30)</f>
        <v>24</v>
      </c>
      <c r="D31" s="126">
        <f>SUM(D5:D30)</f>
        <v>13.552</v>
      </c>
      <c r="E31" s="125">
        <f>SUM(E5:E30)</f>
        <v>1851.0000000000002</v>
      </c>
      <c r="F31" s="126">
        <f>SUM(F5:F30)</f>
        <v>514.21399999999994</v>
      </c>
      <c r="G31" s="125">
        <f t="shared" ref="G31:BF31" si="4">SUM(G5:G30)</f>
        <v>400.31000000000006</v>
      </c>
      <c r="H31" s="127">
        <f t="shared" si="4"/>
        <v>48.57</v>
      </c>
      <c r="I31" s="128">
        <f t="shared" si="4"/>
        <v>8</v>
      </c>
      <c r="J31" s="126">
        <f t="shared" si="4"/>
        <v>1684.84</v>
      </c>
      <c r="K31" s="129">
        <f t="shared" si="4"/>
        <v>0</v>
      </c>
      <c r="L31" s="126">
        <f t="shared" si="4"/>
        <v>0</v>
      </c>
      <c r="M31" s="126">
        <f t="shared" si="4"/>
        <v>0</v>
      </c>
      <c r="N31" s="126">
        <f t="shared" si="4"/>
        <v>0</v>
      </c>
      <c r="O31" s="128">
        <f t="shared" si="4"/>
        <v>0</v>
      </c>
      <c r="P31" s="126">
        <f t="shared" si="4"/>
        <v>0</v>
      </c>
      <c r="Q31" s="128">
        <f t="shared" si="4"/>
        <v>219.6</v>
      </c>
      <c r="R31" s="126">
        <f t="shared" si="4"/>
        <v>309.12</v>
      </c>
      <c r="S31" s="128">
        <f t="shared" si="4"/>
        <v>33</v>
      </c>
      <c r="T31" s="126">
        <f t="shared" si="4"/>
        <v>26.655000000000001</v>
      </c>
      <c r="U31" s="128">
        <f t="shared" si="4"/>
        <v>75</v>
      </c>
      <c r="V31" s="126">
        <f t="shared" si="4"/>
        <v>639.24799999999993</v>
      </c>
      <c r="W31" s="128">
        <f t="shared" si="4"/>
        <v>72</v>
      </c>
      <c r="X31" s="126">
        <f t="shared" si="4"/>
        <v>84.308000000000007</v>
      </c>
      <c r="Y31" s="125">
        <f t="shared" si="4"/>
        <v>4.5</v>
      </c>
      <c r="Z31" s="126">
        <f t="shared" si="4"/>
        <v>1.4379999999999999</v>
      </c>
      <c r="AA31" s="128">
        <f t="shared" si="4"/>
        <v>4.2</v>
      </c>
      <c r="AB31" s="126">
        <f t="shared" si="4"/>
        <v>5.5229999999999997</v>
      </c>
      <c r="AC31" s="128">
        <f t="shared" si="4"/>
        <v>1</v>
      </c>
      <c r="AD31" s="126">
        <f t="shared" si="4"/>
        <v>0.84</v>
      </c>
      <c r="AE31" s="128">
        <f t="shared" si="4"/>
        <v>0</v>
      </c>
      <c r="AF31" s="126">
        <f t="shared" si="4"/>
        <v>0</v>
      </c>
      <c r="AG31" s="128">
        <f t="shared" si="4"/>
        <v>373.70000000000005</v>
      </c>
      <c r="AH31" s="126">
        <f t="shared" si="4"/>
        <v>855.45400000000006</v>
      </c>
      <c r="AI31" s="128">
        <f t="shared" si="4"/>
        <v>306.7</v>
      </c>
      <c r="AJ31" s="126">
        <f t="shared" si="4"/>
        <v>706.32600000000002</v>
      </c>
      <c r="AK31" s="128">
        <f t="shared" si="4"/>
        <v>166.5</v>
      </c>
      <c r="AL31" s="126">
        <f t="shared" si="4"/>
        <v>572.90300000000002</v>
      </c>
      <c r="AM31" s="128">
        <f t="shared" si="4"/>
        <v>359.90000000000003</v>
      </c>
      <c r="AN31" s="126">
        <f t="shared" si="4"/>
        <v>449.99500000000006</v>
      </c>
      <c r="AO31" s="128">
        <f t="shared" si="4"/>
        <v>28</v>
      </c>
      <c r="AP31" s="126">
        <f t="shared" si="4"/>
        <v>100.68</v>
      </c>
      <c r="AQ31" s="128">
        <f t="shared" si="4"/>
        <v>431</v>
      </c>
      <c r="AR31" s="126">
        <f t="shared" si="4"/>
        <v>607.86500000000001</v>
      </c>
      <c r="AS31" s="128">
        <f t="shared" si="4"/>
        <v>0</v>
      </c>
      <c r="AT31" s="126">
        <f t="shared" si="4"/>
        <v>0</v>
      </c>
      <c r="AU31" s="130">
        <f t="shared" si="4"/>
        <v>208.89999999999998</v>
      </c>
      <c r="AV31" s="126">
        <f t="shared" si="4"/>
        <v>137.892</v>
      </c>
      <c r="AW31" s="128">
        <f t="shared" si="4"/>
        <v>348</v>
      </c>
      <c r="AX31" s="126">
        <f t="shared" si="4"/>
        <v>217.86000000000004</v>
      </c>
      <c r="AY31" s="128">
        <f t="shared" si="4"/>
        <v>14</v>
      </c>
      <c r="AZ31" s="126">
        <f t="shared" si="4"/>
        <v>12.45</v>
      </c>
      <c r="BA31" s="131">
        <f t="shared" si="4"/>
        <v>0</v>
      </c>
      <c r="BB31" s="126">
        <f t="shared" si="4"/>
        <v>0</v>
      </c>
      <c r="BC31" s="128">
        <f t="shared" si="4"/>
        <v>0</v>
      </c>
      <c r="BD31" s="126">
        <f t="shared" si="4"/>
        <v>0</v>
      </c>
      <c r="BE31" s="125">
        <f t="shared" si="4"/>
        <v>117.88200000000001</v>
      </c>
      <c r="BF31" s="132">
        <f t="shared" si="4"/>
        <v>7107.6150000000007</v>
      </c>
      <c r="BG31" s="134"/>
      <c r="BH31" s="133">
        <f>SUM(BH5:BH30)</f>
        <v>7193.9110000000001</v>
      </c>
      <c r="BI31" s="135">
        <f t="shared" si="0"/>
        <v>98.800429974738378</v>
      </c>
      <c r="BJ31" s="40"/>
      <c r="BK31" s="151">
        <f>SUM(BK5:BK30)</f>
        <v>12199.070000000002</v>
      </c>
      <c r="BL31" s="156">
        <f>SUM(BL5:BL30)</f>
        <v>10940.597999999998</v>
      </c>
      <c r="BM31" s="80"/>
      <c r="BN31" s="162">
        <f>BN5+BN6+BN7+BN9+BN10+BN11+BN12+BN13+BN14+BN15+BN16+BN17+BN18+BN19+BN21+BN22+BN23+BN24+BN25+BN26+BN27+BN28+BN29+BN30</f>
        <v>121.65900000000001</v>
      </c>
      <c r="BO31" s="79"/>
      <c r="BP31" s="79"/>
      <c r="BQ31" s="81"/>
      <c r="BR31" s="40">
        <f>SUM(BR5:BR30)</f>
        <v>8637.1640000000007</v>
      </c>
      <c r="BS31" s="40"/>
    </row>
    <row r="32" spans="1:71" s="9" customFormat="1" ht="86.25" customHeight="1" thickTop="1">
      <c r="A32" s="136"/>
      <c r="B32" s="201" t="s">
        <v>0</v>
      </c>
      <c r="C32" s="194" t="s">
        <v>1</v>
      </c>
      <c r="D32" s="195"/>
      <c r="E32" s="202" t="s">
        <v>2</v>
      </c>
      <c r="F32" s="202"/>
      <c r="G32" s="194" t="s">
        <v>3</v>
      </c>
      <c r="H32" s="195"/>
      <c r="I32" s="194" t="s">
        <v>4</v>
      </c>
      <c r="J32" s="195"/>
      <c r="K32" s="194" t="s">
        <v>5</v>
      </c>
      <c r="L32" s="195"/>
      <c r="M32" s="194" t="s">
        <v>102</v>
      </c>
      <c r="N32" s="195"/>
      <c r="O32" s="194" t="s">
        <v>6</v>
      </c>
      <c r="P32" s="195"/>
      <c r="Q32" s="194" t="s">
        <v>7</v>
      </c>
      <c r="R32" s="195"/>
      <c r="S32" s="194" t="s">
        <v>8</v>
      </c>
      <c r="T32" s="195"/>
      <c r="U32" s="194" t="s">
        <v>9</v>
      </c>
      <c r="V32" s="195"/>
      <c r="W32" s="194" t="s">
        <v>10</v>
      </c>
      <c r="X32" s="195"/>
      <c r="Y32" s="194" t="s">
        <v>11</v>
      </c>
      <c r="Z32" s="195"/>
      <c r="AA32" s="194" t="s">
        <v>12</v>
      </c>
      <c r="AB32" s="195"/>
      <c r="AC32" s="194" t="s">
        <v>13</v>
      </c>
      <c r="AD32" s="195"/>
      <c r="AE32" s="194" t="s">
        <v>58</v>
      </c>
      <c r="AF32" s="195"/>
      <c r="AG32" s="194" t="s">
        <v>14</v>
      </c>
      <c r="AH32" s="195"/>
      <c r="AI32" s="194" t="s">
        <v>15</v>
      </c>
      <c r="AJ32" s="195"/>
      <c r="AK32" s="194" t="s">
        <v>16</v>
      </c>
      <c r="AL32" s="195"/>
      <c r="AM32" s="194" t="s">
        <v>17</v>
      </c>
      <c r="AN32" s="195"/>
      <c r="AO32" s="194" t="s">
        <v>18</v>
      </c>
      <c r="AP32" s="199"/>
      <c r="AQ32" s="193" t="s">
        <v>19</v>
      </c>
      <c r="AR32" s="193"/>
      <c r="AS32" s="194" t="s">
        <v>20</v>
      </c>
      <c r="AT32" s="195"/>
      <c r="AU32" s="194" t="s">
        <v>21</v>
      </c>
      <c r="AV32" s="195"/>
      <c r="AW32" s="194" t="s">
        <v>22</v>
      </c>
      <c r="AX32" s="195"/>
      <c r="AY32" s="194" t="s">
        <v>23</v>
      </c>
      <c r="AZ32" s="195"/>
      <c r="BA32" s="194" t="s">
        <v>24</v>
      </c>
      <c r="BB32" s="199"/>
      <c r="BC32" s="193" t="s">
        <v>101</v>
      </c>
      <c r="BD32" s="193"/>
      <c r="BE32" s="119" t="s">
        <v>97</v>
      </c>
      <c r="BF32" s="120" t="str">
        <f>BF3</f>
        <v>Выполн. по дому за 9 мес.</v>
      </c>
      <c r="BG32" s="217" t="s">
        <v>62</v>
      </c>
      <c r="BH32" s="221" t="s">
        <v>199</v>
      </c>
      <c r="BI32" s="222"/>
      <c r="BJ32" s="66"/>
      <c r="BK32" s="152" t="s">
        <v>196</v>
      </c>
      <c r="BL32" s="153" t="s">
        <v>197</v>
      </c>
      <c r="BM32" s="66"/>
      <c r="BN32" s="159" t="s">
        <v>198</v>
      </c>
      <c r="BO32" s="66"/>
      <c r="BP32" s="66"/>
      <c r="BQ32" s="66"/>
      <c r="BR32" s="66"/>
      <c r="BS32" s="66"/>
    </row>
    <row r="33" spans="1:71" s="9" customFormat="1" ht="20.25" customHeight="1" thickBot="1">
      <c r="A33" s="137"/>
      <c r="B33" s="183"/>
      <c r="C33" s="10" t="s">
        <v>26</v>
      </c>
      <c r="D33" s="8" t="s">
        <v>27</v>
      </c>
      <c r="E33" s="10" t="s">
        <v>28</v>
      </c>
      <c r="F33" s="8" t="s">
        <v>27</v>
      </c>
      <c r="G33" s="11" t="s">
        <v>26</v>
      </c>
      <c r="H33" s="8" t="s">
        <v>27</v>
      </c>
      <c r="I33" s="11" t="s">
        <v>29</v>
      </c>
      <c r="J33" s="8" t="s">
        <v>27</v>
      </c>
      <c r="K33" s="11" t="s">
        <v>30</v>
      </c>
      <c r="L33" s="8" t="s">
        <v>27</v>
      </c>
      <c r="M33" s="11" t="s">
        <v>26</v>
      </c>
      <c r="N33" s="8" t="s">
        <v>27</v>
      </c>
      <c r="O33" s="11" t="s">
        <v>30</v>
      </c>
      <c r="P33" s="8" t="s">
        <v>27</v>
      </c>
      <c r="Q33" s="11" t="s">
        <v>26</v>
      </c>
      <c r="R33" s="8" t="s">
        <v>31</v>
      </c>
      <c r="S33" s="11" t="s">
        <v>30</v>
      </c>
      <c r="T33" s="8" t="s">
        <v>31</v>
      </c>
      <c r="U33" s="11" t="s">
        <v>30</v>
      </c>
      <c r="V33" s="8" t="s">
        <v>31</v>
      </c>
      <c r="W33" s="11" t="s">
        <v>30</v>
      </c>
      <c r="X33" s="8" t="s">
        <v>27</v>
      </c>
      <c r="Y33" s="11" t="s">
        <v>26</v>
      </c>
      <c r="Z33" s="8" t="s">
        <v>27</v>
      </c>
      <c r="AA33" s="11" t="s">
        <v>26</v>
      </c>
      <c r="AB33" s="8" t="s">
        <v>27</v>
      </c>
      <c r="AC33" s="11" t="s">
        <v>30</v>
      </c>
      <c r="AD33" s="8" t="s">
        <v>27</v>
      </c>
      <c r="AE33" s="11" t="s">
        <v>32</v>
      </c>
      <c r="AF33" s="11" t="s">
        <v>27</v>
      </c>
      <c r="AG33" s="11" t="s">
        <v>28</v>
      </c>
      <c r="AH33" s="8" t="s">
        <v>27</v>
      </c>
      <c r="AI33" s="11" t="s">
        <v>28</v>
      </c>
      <c r="AJ33" s="8" t="s">
        <v>27</v>
      </c>
      <c r="AK33" s="11" t="s">
        <v>28</v>
      </c>
      <c r="AL33" s="8" t="s">
        <v>27</v>
      </c>
      <c r="AM33" s="11" t="s">
        <v>28</v>
      </c>
      <c r="AN33" s="8" t="s">
        <v>27</v>
      </c>
      <c r="AO33" s="11" t="s">
        <v>30</v>
      </c>
      <c r="AP33" s="8" t="s">
        <v>27</v>
      </c>
      <c r="AQ33" s="11" t="s">
        <v>30</v>
      </c>
      <c r="AR33" s="8" t="s">
        <v>27</v>
      </c>
      <c r="AS33" s="8" t="s">
        <v>30</v>
      </c>
      <c r="AT33" s="8" t="s">
        <v>27</v>
      </c>
      <c r="AU33" s="8" t="s">
        <v>28</v>
      </c>
      <c r="AV33" s="8" t="s">
        <v>27</v>
      </c>
      <c r="AW33" s="8" t="s">
        <v>30</v>
      </c>
      <c r="AX33" s="8" t="s">
        <v>27</v>
      </c>
      <c r="AY33" s="8" t="s">
        <v>30</v>
      </c>
      <c r="AZ33" s="8" t="s">
        <v>27</v>
      </c>
      <c r="BA33" s="8" t="s">
        <v>26</v>
      </c>
      <c r="BB33" s="8" t="s">
        <v>27</v>
      </c>
      <c r="BC33" s="8" t="s">
        <v>26</v>
      </c>
      <c r="BD33" s="8" t="s">
        <v>27</v>
      </c>
      <c r="BE33" s="8" t="s">
        <v>27</v>
      </c>
      <c r="BF33" s="12" t="s">
        <v>27</v>
      </c>
      <c r="BG33" s="218"/>
      <c r="BH33" s="12" t="s">
        <v>106</v>
      </c>
      <c r="BI33" s="101" t="s">
        <v>107</v>
      </c>
      <c r="BJ33" s="66"/>
      <c r="BK33" s="66"/>
      <c r="BL33" s="154"/>
      <c r="BM33" s="66"/>
      <c r="BN33" s="159" t="s">
        <v>27</v>
      </c>
      <c r="BO33" s="66"/>
      <c r="BP33" s="66"/>
      <c r="BQ33" s="66"/>
      <c r="BR33" s="66"/>
      <c r="BS33" s="66"/>
    </row>
    <row r="34" spans="1:71" s="18" customFormat="1" ht="22.5" customHeight="1">
      <c r="A34" s="122">
        <v>27</v>
      </c>
      <c r="B34" s="14" t="s">
        <v>165</v>
      </c>
      <c r="C34" s="45">
        <f>'9 мес'!C33+'4 кварт'!C33</f>
        <v>5</v>
      </c>
      <c r="D34" s="45">
        <f>'9 мес'!D33+'4 кварт'!D33</f>
        <v>0.91900000000000004</v>
      </c>
      <c r="E34" s="45">
        <f>'9 мес'!E33+'4 кварт'!E33</f>
        <v>0</v>
      </c>
      <c r="F34" s="45">
        <f>'9 мес'!F33+'4 кварт'!F33</f>
        <v>0</v>
      </c>
      <c r="G34" s="45">
        <f>'9 мес'!G33+'4 кварт'!G33</f>
        <v>0</v>
      </c>
      <c r="H34" s="45">
        <f>'9 мес'!H33+'4 кварт'!H33</f>
        <v>0</v>
      </c>
      <c r="I34" s="45">
        <f>'9 мес'!I33+'4 кварт'!I33</f>
        <v>0</v>
      </c>
      <c r="J34" s="45">
        <f>'9 мес'!J33+'4 кварт'!J33</f>
        <v>0</v>
      </c>
      <c r="K34" s="45">
        <f>'9 мес'!K33+'4 кварт'!K33</f>
        <v>5</v>
      </c>
      <c r="L34" s="45">
        <f>'9 мес'!L33+'4 кварт'!L33</f>
        <v>2.9660000000000002</v>
      </c>
      <c r="M34" s="45">
        <f>'9 мес'!M33+'4 кварт'!M33</f>
        <v>0</v>
      </c>
      <c r="N34" s="45">
        <f>'9 мес'!N33+'4 кварт'!N33</f>
        <v>0</v>
      </c>
      <c r="O34" s="45">
        <f>'9 мес'!O33+'4 кварт'!O33</f>
        <v>0</v>
      </c>
      <c r="P34" s="45">
        <f>'9 мес'!P33+'4 кварт'!P33</f>
        <v>0</v>
      </c>
      <c r="Q34" s="45">
        <f>'9 мес'!Q33+'4 кварт'!Q33</f>
        <v>0</v>
      </c>
      <c r="R34" s="45">
        <f>'9 мес'!R33+'4 кварт'!R33</f>
        <v>0</v>
      </c>
      <c r="S34" s="45">
        <f>'9 мес'!S33+'4 кварт'!S33</f>
        <v>1</v>
      </c>
      <c r="T34" s="45">
        <f>'9 мес'!T33+'4 кварт'!T33</f>
        <v>0.17699999999999999</v>
      </c>
      <c r="U34" s="45">
        <f>'9 мес'!U33+'4 кварт'!U33</f>
        <v>0</v>
      </c>
      <c r="V34" s="45">
        <f>'9 мес'!V33+'4 кварт'!V33</f>
        <v>0</v>
      </c>
      <c r="W34" s="45">
        <f>'9 мес'!W33+'4 кварт'!W33</f>
        <v>15</v>
      </c>
      <c r="X34" s="45">
        <f>'9 мес'!X33+'4 кварт'!X33</f>
        <v>24.042000000000002</v>
      </c>
      <c r="Y34" s="45">
        <f>'9 мес'!Y33+'4 кварт'!Y33</f>
        <v>0</v>
      </c>
      <c r="Z34" s="45">
        <f>'9 мес'!Z33+'4 кварт'!Z33</f>
        <v>0</v>
      </c>
      <c r="AA34" s="45">
        <f>'9 мес'!AA33+'4 кварт'!AA33</f>
        <v>0</v>
      </c>
      <c r="AB34" s="45">
        <f>'9 мес'!AB33+'4 кварт'!AB33</f>
        <v>0</v>
      </c>
      <c r="AC34" s="45">
        <f>'9 мес'!AC33+'4 кварт'!AC33</f>
        <v>0</v>
      </c>
      <c r="AD34" s="45">
        <f>'9 мес'!AD33+'4 кварт'!AD33</f>
        <v>0</v>
      </c>
      <c r="AE34" s="45">
        <f>'9 мес'!AE33+'4 кварт'!AE33</f>
        <v>2</v>
      </c>
      <c r="AF34" s="45">
        <f>'9 мес'!AF33+'4 кварт'!AF33</f>
        <v>30.965</v>
      </c>
      <c r="AG34" s="45">
        <f>'9 мес'!AG33+'4 кварт'!AG33</f>
        <v>0</v>
      </c>
      <c r="AH34" s="45">
        <f>'9 мес'!AH33+'4 кварт'!AH33</f>
        <v>0</v>
      </c>
      <c r="AI34" s="45">
        <f>'9 мес'!AI33+'4 кварт'!AI33</f>
        <v>0</v>
      </c>
      <c r="AJ34" s="45">
        <f>'9 мес'!AJ33+'4 кварт'!AJ33</f>
        <v>0</v>
      </c>
      <c r="AK34" s="45">
        <f>'9 мес'!AK33+'4 кварт'!AK33</f>
        <v>0</v>
      </c>
      <c r="AL34" s="45">
        <f>'9 мес'!AL33+'4 кварт'!AL33</f>
        <v>0</v>
      </c>
      <c r="AM34" s="45">
        <f>'9 мес'!AM33+'4 кварт'!AM33</f>
        <v>3</v>
      </c>
      <c r="AN34" s="45">
        <f>'9 мес'!AN33+'4 кварт'!AN33</f>
        <v>3.0979999999999999</v>
      </c>
      <c r="AO34" s="45">
        <f>'9 мес'!AO33+'4 кварт'!AO33</f>
        <v>0</v>
      </c>
      <c r="AP34" s="45">
        <f>'9 мес'!AP33+'4 кварт'!AP33</f>
        <v>0</v>
      </c>
      <c r="AQ34" s="45">
        <f>'9 мес'!AQ33+'4 кварт'!AQ33</f>
        <v>36</v>
      </c>
      <c r="AR34" s="45">
        <f>'9 мес'!AR33+'4 кварт'!AR33</f>
        <v>34.483999999999995</v>
      </c>
      <c r="AS34" s="45">
        <f>'9 мес'!AS33+'4 кварт'!AS33</f>
        <v>0</v>
      </c>
      <c r="AT34" s="45">
        <f>'9 мес'!AT33+'4 кварт'!AT33</f>
        <v>0</v>
      </c>
      <c r="AU34" s="45">
        <f>'9 мес'!AU33+'4 кварт'!AU33</f>
        <v>6</v>
      </c>
      <c r="AV34" s="45">
        <f>'9 мес'!AV33+'4 кварт'!AV33</f>
        <v>0.66900000000000004</v>
      </c>
      <c r="AW34" s="45">
        <f>'9 мес'!AW33+'4 кварт'!AW33</f>
        <v>0</v>
      </c>
      <c r="AX34" s="45">
        <f>'9 мес'!AX33+'4 кварт'!AX33</f>
        <v>0</v>
      </c>
      <c r="AY34" s="45">
        <f>'9 мес'!AY33+'4 кварт'!AY33</f>
        <v>1</v>
      </c>
      <c r="AZ34" s="45">
        <f>'9 мес'!AZ33+'4 кварт'!AZ33</f>
        <v>2.62</v>
      </c>
      <c r="BA34" s="45">
        <f>'9 мес'!BA33+'4 кварт'!BA33</f>
        <v>0</v>
      </c>
      <c r="BB34" s="45">
        <f>'9 мес'!BB33+'4 кварт'!BB33</f>
        <v>0</v>
      </c>
      <c r="BC34" s="45">
        <f>'9 мес'!BC33+'4 кварт'!BC33</f>
        <v>0</v>
      </c>
      <c r="BD34" s="45">
        <f>'9 мес'!BD33+'4 кварт'!BD33</f>
        <v>0</v>
      </c>
      <c r="BE34" s="45">
        <f>'9 мес'!BE33+'4 кварт'!BE33</f>
        <v>9.8099999999999987</v>
      </c>
      <c r="BF34" s="48">
        <f t="shared" si="3"/>
        <v>109.75</v>
      </c>
      <c r="BG34" s="116" t="s">
        <v>63</v>
      </c>
      <c r="BH34" s="113">
        <v>250.035</v>
      </c>
      <c r="BI34" s="70">
        <f t="shared" ref="BI34:BI53" si="5">BF34*100/BH34</f>
        <v>43.893854860319557</v>
      </c>
      <c r="BJ34" s="40"/>
      <c r="BK34" s="40">
        <v>412.77800000000002</v>
      </c>
      <c r="BL34" s="154">
        <v>421.50599999999997</v>
      </c>
      <c r="BM34" s="81"/>
      <c r="BN34" s="160">
        <f t="shared" ref="BN34:BN52" si="6">BH34-BF34</f>
        <v>140.285</v>
      </c>
      <c r="BO34" s="79"/>
      <c r="BP34" s="61">
        <v>232.63300000000001</v>
      </c>
      <c r="BQ34" s="81">
        <v>17.402000000000001</v>
      </c>
      <c r="BR34" s="40">
        <f>BP34+BQ34</f>
        <v>250.03500000000003</v>
      </c>
      <c r="BS34" s="40"/>
    </row>
    <row r="35" spans="1:71" s="18" customFormat="1" ht="22.5" customHeight="1">
      <c r="A35" s="122">
        <v>28</v>
      </c>
      <c r="B35" s="14" t="s">
        <v>166</v>
      </c>
      <c r="C35" s="45">
        <f>'9 мес'!C34+'4 кварт'!C34</f>
        <v>4</v>
      </c>
      <c r="D35" s="45">
        <f>'9 мес'!D34+'4 кварт'!D34</f>
        <v>0.73899999999999999</v>
      </c>
      <c r="E35" s="45">
        <f>'9 мес'!E34+'4 кварт'!E34</f>
        <v>0</v>
      </c>
      <c r="F35" s="45">
        <f>'9 мес'!F34+'4 кварт'!F34</f>
        <v>0</v>
      </c>
      <c r="G35" s="45">
        <f>'9 мес'!G34+'4 кварт'!G34</f>
        <v>0</v>
      </c>
      <c r="H35" s="45">
        <f>'9 мес'!H34+'4 кварт'!H34</f>
        <v>0</v>
      </c>
      <c r="I35" s="45">
        <f>'9 мес'!I34+'4 кварт'!I34</f>
        <v>0</v>
      </c>
      <c r="J35" s="45">
        <f>'9 мес'!J34+'4 кварт'!J34</f>
        <v>0</v>
      </c>
      <c r="K35" s="45">
        <f>'9 мес'!K34+'4 кварт'!K34</f>
        <v>1</v>
      </c>
      <c r="L35" s="45">
        <f>'9 мес'!L34+'4 кварт'!L34</f>
        <v>0.32600000000000001</v>
      </c>
      <c r="M35" s="45">
        <f>'9 мес'!M34+'4 кварт'!M34</f>
        <v>0</v>
      </c>
      <c r="N35" s="45">
        <f>'9 мес'!N34+'4 кварт'!N34</f>
        <v>0</v>
      </c>
      <c r="O35" s="45">
        <f>'9 мес'!O34+'4 кварт'!O34</f>
        <v>0</v>
      </c>
      <c r="P35" s="45">
        <f>'9 мес'!P34+'4 кварт'!P34</f>
        <v>0</v>
      </c>
      <c r="Q35" s="45">
        <f>'9 мес'!Q34+'4 кварт'!Q34</f>
        <v>0</v>
      </c>
      <c r="R35" s="45">
        <f>'9 мес'!R34+'4 кварт'!R34</f>
        <v>0</v>
      </c>
      <c r="S35" s="45">
        <f>'9 мес'!S34+'4 кварт'!S34</f>
        <v>1</v>
      </c>
      <c r="T35" s="45">
        <f>'9 мес'!T34+'4 кварт'!T34</f>
        <v>0.45600000000000002</v>
      </c>
      <c r="U35" s="45">
        <f>'9 мес'!U34+'4 кварт'!U34</f>
        <v>0</v>
      </c>
      <c r="V35" s="45">
        <f>'9 мес'!V34+'4 кварт'!V34</f>
        <v>0</v>
      </c>
      <c r="W35" s="45">
        <f>'9 мес'!W34+'4 кварт'!W34</f>
        <v>22</v>
      </c>
      <c r="X35" s="45">
        <f>'9 мес'!X34+'4 кварт'!X34</f>
        <v>26.401</v>
      </c>
      <c r="Y35" s="45">
        <f>'9 мес'!Y34+'4 кварт'!Y34</f>
        <v>0</v>
      </c>
      <c r="Z35" s="45">
        <f>'9 мес'!Z34+'4 кварт'!Z34</f>
        <v>0</v>
      </c>
      <c r="AA35" s="45">
        <f>'9 мес'!AA34+'4 кварт'!AA34</f>
        <v>0</v>
      </c>
      <c r="AB35" s="45">
        <f>'9 мес'!AB34+'4 кварт'!AB34</f>
        <v>0</v>
      </c>
      <c r="AC35" s="45">
        <f>'9 мес'!AC34+'4 кварт'!AC34</f>
        <v>0</v>
      </c>
      <c r="AD35" s="45">
        <f>'9 мес'!AD34+'4 кварт'!AD34</f>
        <v>0</v>
      </c>
      <c r="AE35" s="45">
        <f>'9 мес'!AE34+'4 кварт'!AE34</f>
        <v>0</v>
      </c>
      <c r="AF35" s="45">
        <f>'9 мес'!AF34+'4 кварт'!AF34</f>
        <v>0</v>
      </c>
      <c r="AG35" s="45">
        <f>'9 мес'!AG34+'4 кварт'!AG34</f>
        <v>0.25</v>
      </c>
      <c r="AH35" s="45">
        <f>'9 мес'!AH34+'4 кварт'!AH34</f>
        <v>1.365</v>
      </c>
      <c r="AI35" s="45">
        <f>'9 мес'!AI34+'4 кварт'!AI34</f>
        <v>0</v>
      </c>
      <c r="AJ35" s="45">
        <f>'9 мес'!AJ34+'4 кварт'!AJ34</f>
        <v>0</v>
      </c>
      <c r="AK35" s="45">
        <f>'9 мес'!AK34+'4 кварт'!AK34</f>
        <v>0</v>
      </c>
      <c r="AL35" s="45">
        <f>'9 мес'!AL34+'4 кварт'!AL34</f>
        <v>0</v>
      </c>
      <c r="AM35" s="45">
        <f>'9 мес'!AM34+'4 кварт'!AM34</f>
        <v>3</v>
      </c>
      <c r="AN35" s="45">
        <f>'9 мес'!AN34+'4 кварт'!AN34</f>
        <v>3.407</v>
      </c>
      <c r="AO35" s="45">
        <f>'9 мес'!AO34+'4 кварт'!AO34</f>
        <v>0</v>
      </c>
      <c r="AP35" s="45">
        <f>'9 мес'!AP34+'4 кварт'!AP34</f>
        <v>0</v>
      </c>
      <c r="AQ35" s="45">
        <f>'9 мес'!AQ34+'4 кварт'!AQ34</f>
        <v>19</v>
      </c>
      <c r="AR35" s="45">
        <f>'9 мес'!AR34+'4 кварт'!AR34</f>
        <v>18.541</v>
      </c>
      <c r="AS35" s="45">
        <f>'9 мес'!AS34+'4 кварт'!AS34</f>
        <v>0</v>
      </c>
      <c r="AT35" s="45">
        <f>'9 мес'!AT34+'4 кварт'!AT34</f>
        <v>0</v>
      </c>
      <c r="AU35" s="45">
        <f>'9 мес'!AU34+'4 кварт'!AU34</f>
        <v>0</v>
      </c>
      <c r="AV35" s="45">
        <f>'9 мес'!AV34+'4 кварт'!AV34</f>
        <v>0</v>
      </c>
      <c r="AW35" s="45">
        <f>'9 мес'!AW34+'4 кварт'!AW34</f>
        <v>49</v>
      </c>
      <c r="AX35" s="45">
        <f>'9 мес'!AX34+'4 кварт'!AX34</f>
        <v>36.228999999999999</v>
      </c>
      <c r="AY35" s="45">
        <f>'9 мес'!AY34+'4 кварт'!AY34</f>
        <v>0</v>
      </c>
      <c r="AZ35" s="45">
        <f>'9 мес'!AZ34+'4 кварт'!AZ34</f>
        <v>0</v>
      </c>
      <c r="BA35" s="45">
        <f>'9 мес'!BA34+'4 кварт'!BA34</f>
        <v>0</v>
      </c>
      <c r="BB35" s="45">
        <f>'9 мес'!BB34+'4 кварт'!BB34</f>
        <v>0</v>
      </c>
      <c r="BC35" s="45">
        <f>'9 мес'!BC34+'4 кварт'!BC34</f>
        <v>0</v>
      </c>
      <c r="BD35" s="45">
        <f>'9 мес'!BD34+'4 кварт'!BD34</f>
        <v>0</v>
      </c>
      <c r="BE35" s="45">
        <f>'9 мес'!BE34+'4 кварт'!BE34</f>
        <v>8.495000000000001</v>
      </c>
      <c r="BF35" s="48">
        <f t="shared" si="3"/>
        <v>95.959000000000003</v>
      </c>
      <c r="BG35" s="115" t="s">
        <v>64</v>
      </c>
      <c r="BH35" s="113">
        <v>249.661</v>
      </c>
      <c r="BI35" s="70">
        <f t="shared" si="5"/>
        <v>38.435718834739909</v>
      </c>
      <c r="BJ35" s="40"/>
      <c r="BK35" s="40">
        <v>354.33499999999998</v>
      </c>
      <c r="BL35" s="154">
        <v>545.88499999999999</v>
      </c>
      <c r="BM35" s="81"/>
      <c r="BN35" s="160">
        <f t="shared" si="6"/>
        <v>153.702</v>
      </c>
      <c r="BO35" s="79"/>
      <c r="BP35" s="61">
        <v>232.285</v>
      </c>
      <c r="BQ35" s="81">
        <v>17.376000000000001</v>
      </c>
      <c r="BR35" s="40">
        <f t="shared" ref="BR35:BR52" si="7">BP35+BQ35</f>
        <v>249.661</v>
      </c>
      <c r="BS35" s="40"/>
    </row>
    <row r="36" spans="1:71" s="18" customFormat="1" ht="22.5" customHeight="1">
      <c r="A36" s="122">
        <v>29</v>
      </c>
      <c r="B36" s="14" t="s">
        <v>43</v>
      </c>
      <c r="C36" s="45">
        <f>'9 мес'!C35+'4 кварт'!C35</f>
        <v>0</v>
      </c>
      <c r="D36" s="45">
        <f>'9 мес'!D35+'4 кварт'!D35</f>
        <v>0</v>
      </c>
      <c r="E36" s="45">
        <f>'9 мес'!E35+'4 кварт'!E35</f>
        <v>0</v>
      </c>
      <c r="F36" s="45">
        <f>'9 мес'!F35+'4 кварт'!F35</f>
        <v>0</v>
      </c>
      <c r="G36" s="45">
        <f>'9 мес'!G35+'4 кварт'!G35</f>
        <v>18.239999999999998</v>
      </c>
      <c r="H36" s="45">
        <f>'9 мес'!H35+'4 кварт'!H35</f>
        <v>1.865</v>
      </c>
      <c r="I36" s="45">
        <f>'9 мес'!I35+'4 кварт'!I35</f>
        <v>0</v>
      </c>
      <c r="J36" s="45">
        <f>'9 мес'!J35+'4 кварт'!J35</f>
        <v>0</v>
      </c>
      <c r="K36" s="45">
        <f>'9 мес'!K35+'4 кварт'!K35</f>
        <v>6</v>
      </c>
      <c r="L36" s="45">
        <f>'9 мес'!L35+'4 кварт'!L35</f>
        <v>1.958</v>
      </c>
      <c r="M36" s="45">
        <f>'9 мес'!M35+'4 кварт'!M35</f>
        <v>0</v>
      </c>
      <c r="N36" s="45">
        <f>'9 мес'!N35+'4 кварт'!N35</f>
        <v>0</v>
      </c>
      <c r="O36" s="45">
        <f>'9 мес'!O35+'4 кварт'!O35</f>
        <v>0</v>
      </c>
      <c r="P36" s="45">
        <f>'9 мес'!P35+'4 кварт'!P35</f>
        <v>0</v>
      </c>
      <c r="Q36" s="45">
        <f>'9 мес'!Q35+'4 кварт'!Q35</f>
        <v>0</v>
      </c>
      <c r="R36" s="45">
        <f>'9 мес'!R35+'4 кварт'!R35</f>
        <v>0</v>
      </c>
      <c r="S36" s="45">
        <f>'9 мес'!S35+'4 кварт'!S35</f>
        <v>4</v>
      </c>
      <c r="T36" s="45">
        <f>'9 мес'!T35+'4 кварт'!T35</f>
        <v>0.83799999999999997</v>
      </c>
      <c r="U36" s="45">
        <f>'9 мес'!U35+'4 кварт'!U35</f>
        <v>0</v>
      </c>
      <c r="V36" s="45">
        <f>'9 мес'!V35+'4 кварт'!V35</f>
        <v>0</v>
      </c>
      <c r="W36" s="45">
        <f>'9 мес'!W35+'4 кварт'!W35</f>
        <v>4</v>
      </c>
      <c r="X36" s="45">
        <f>'9 мес'!X35+'4 кварт'!X35</f>
        <v>9.0370000000000008</v>
      </c>
      <c r="Y36" s="45">
        <f>'9 мес'!Y35+'4 кварт'!Y35</f>
        <v>0</v>
      </c>
      <c r="Z36" s="45">
        <f>'9 мес'!Z35+'4 кварт'!Z35</f>
        <v>0</v>
      </c>
      <c r="AA36" s="45">
        <f>'9 мес'!AA35+'4 кварт'!AA35</f>
        <v>0</v>
      </c>
      <c r="AB36" s="45">
        <f>'9 мес'!AB35+'4 кварт'!AB35</f>
        <v>0</v>
      </c>
      <c r="AC36" s="45">
        <f>'9 мес'!AC35+'4 кварт'!AC35</f>
        <v>0</v>
      </c>
      <c r="AD36" s="45">
        <f>'9 мес'!AD35+'4 кварт'!AD35</f>
        <v>0</v>
      </c>
      <c r="AE36" s="45">
        <f>'9 мес'!AE35+'4 кварт'!AE35</f>
        <v>0</v>
      </c>
      <c r="AF36" s="45">
        <f>'9 мес'!AF35+'4 кварт'!AF35</f>
        <v>0</v>
      </c>
      <c r="AG36" s="45">
        <f>'9 мес'!AG35+'4 кварт'!AG35</f>
        <v>0</v>
      </c>
      <c r="AH36" s="45">
        <f>'9 мес'!AH35+'4 кварт'!AH35</f>
        <v>0</v>
      </c>
      <c r="AI36" s="45">
        <f>'9 мес'!AI35+'4 кварт'!AI35</f>
        <v>0</v>
      </c>
      <c r="AJ36" s="45">
        <f>'9 мес'!AJ35+'4 кварт'!AJ35</f>
        <v>0</v>
      </c>
      <c r="AK36" s="45">
        <f>'9 мес'!AK35+'4 кварт'!AK35</f>
        <v>0</v>
      </c>
      <c r="AL36" s="45">
        <f>'9 мес'!AL35+'4 кварт'!AL35</f>
        <v>0</v>
      </c>
      <c r="AM36" s="45">
        <f>'9 мес'!AM35+'4 кварт'!AM35</f>
        <v>0</v>
      </c>
      <c r="AN36" s="45">
        <f>'9 мес'!AN35+'4 кварт'!AN35</f>
        <v>0</v>
      </c>
      <c r="AO36" s="45">
        <f>'9 мес'!AO35+'4 кварт'!AO35</f>
        <v>0</v>
      </c>
      <c r="AP36" s="45">
        <f>'9 мес'!AP35+'4 кварт'!AP35</f>
        <v>0</v>
      </c>
      <c r="AQ36" s="45">
        <f>'9 мес'!AQ35+'4 кварт'!AQ35</f>
        <v>8</v>
      </c>
      <c r="AR36" s="45">
        <f>'9 мес'!AR35+'4 кварт'!AR35</f>
        <v>12.827999999999999</v>
      </c>
      <c r="AS36" s="45">
        <f>'9 мес'!AS35+'4 кварт'!AS35</f>
        <v>0</v>
      </c>
      <c r="AT36" s="45">
        <f>'9 мес'!AT35+'4 кварт'!AT35</f>
        <v>0</v>
      </c>
      <c r="AU36" s="45">
        <f>'9 мес'!AU35+'4 кварт'!AU35</f>
        <v>0</v>
      </c>
      <c r="AV36" s="45">
        <f>'9 мес'!AV35+'4 кварт'!AV35</f>
        <v>0</v>
      </c>
      <c r="AW36" s="45">
        <f>'9 мес'!AW35+'4 кварт'!AW35</f>
        <v>7</v>
      </c>
      <c r="AX36" s="45">
        <f>'9 мес'!AX35+'4 кварт'!AX35</f>
        <v>3.2160000000000002</v>
      </c>
      <c r="AY36" s="45">
        <f>'9 мес'!AY35+'4 кварт'!AY35</f>
        <v>0</v>
      </c>
      <c r="AZ36" s="45">
        <f>'9 мес'!AZ35+'4 кварт'!AZ35</f>
        <v>0</v>
      </c>
      <c r="BA36" s="45">
        <f>'9 мес'!BA35+'4 кварт'!BA35</f>
        <v>0</v>
      </c>
      <c r="BB36" s="45">
        <f>'9 мес'!BB35+'4 кварт'!BB35</f>
        <v>0</v>
      </c>
      <c r="BC36" s="45">
        <f>'9 мес'!BC35+'4 кварт'!BC35</f>
        <v>0</v>
      </c>
      <c r="BD36" s="45">
        <f>'9 мес'!BD35+'4 кварт'!BD35</f>
        <v>0</v>
      </c>
      <c r="BE36" s="45">
        <f>'9 мес'!BE35+'4 кварт'!BE35</f>
        <v>3.0759999999999996</v>
      </c>
      <c r="BF36" s="48">
        <f t="shared" si="3"/>
        <v>32.817999999999998</v>
      </c>
      <c r="BG36" s="115">
        <v>2</v>
      </c>
      <c r="BH36" s="113">
        <v>89.46</v>
      </c>
      <c r="BI36" s="70">
        <f t="shared" si="5"/>
        <v>36.684551754974287</v>
      </c>
      <c r="BJ36" s="40"/>
      <c r="BK36" s="40">
        <v>181.39</v>
      </c>
      <c r="BL36" s="154">
        <v>177.13200000000001</v>
      </c>
      <c r="BM36" s="81"/>
      <c r="BN36" s="160">
        <f t="shared" si="6"/>
        <v>56.641999999999996</v>
      </c>
      <c r="BO36" s="79"/>
      <c r="BP36" s="61">
        <v>119.35599999999999</v>
      </c>
      <c r="BQ36" s="81">
        <v>8.9280000000000008</v>
      </c>
      <c r="BR36" s="40">
        <f t="shared" si="7"/>
        <v>128.28399999999999</v>
      </c>
      <c r="BS36" s="40"/>
    </row>
    <row r="37" spans="1:71" ht="22.5" customHeight="1">
      <c r="A37" s="122">
        <v>30</v>
      </c>
      <c r="B37" s="14" t="s">
        <v>44</v>
      </c>
      <c r="C37" s="45">
        <f>'9 мес'!C36+'4 кварт'!C36</f>
        <v>0</v>
      </c>
      <c r="D37" s="45">
        <f>'9 мес'!D36+'4 кварт'!D36</f>
        <v>0</v>
      </c>
      <c r="E37" s="45">
        <f>'9 мес'!E36+'4 кварт'!E36</f>
        <v>0</v>
      </c>
      <c r="F37" s="45">
        <f>'9 мес'!F36+'4 кварт'!F36</f>
        <v>0</v>
      </c>
      <c r="G37" s="45">
        <f>'9 мес'!G36+'4 кварт'!G36</f>
        <v>20</v>
      </c>
      <c r="H37" s="45">
        <f>'9 мес'!H36+'4 кварт'!H36</f>
        <v>2.0449999999999999</v>
      </c>
      <c r="I37" s="45">
        <f>'9 мес'!I36+'4 кварт'!I36</f>
        <v>1</v>
      </c>
      <c r="J37" s="45">
        <f>'9 мес'!J36+'4 кварт'!J36</f>
        <v>89.926000000000002</v>
      </c>
      <c r="K37" s="45">
        <f>'9 мес'!K36+'4 кварт'!K36</f>
        <v>0</v>
      </c>
      <c r="L37" s="45">
        <f>'9 мес'!L36+'4 кварт'!L36</f>
        <v>0</v>
      </c>
      <c r="M37" s="45">
        <f>'9 мес'!M36+'4 кварт'!M36</f>
        <v>0</v>
      </c>
      <c r="N37" s="45">
        <f>'9 мес'!N36+'4 кварт'!N36</f>
        <v>0</v>
      </c>
      <c r="O37" s="45">
        <f>'9 мес'!O36+'4 кварт'!O36</f>
        <v>0</v>
      </c>
      <c r="P37" s="45">
        <f>'9 мес'!P36+'4 кварт'!P36</f>
        <v>0</v>
      </c>
      <c r="Q37" s="45">
        <f>'9 мес'!Q36+'4 кварт'!Q36</f>
        <v>0</v>
      </c>
      <c r="R37" s="45">
        <f>'9 мес'!R36+'4 кварт'!R36</f>
        <v>0</v>
      </c>
      <c r="S37" s="45">
        <f>'9 мес'!S36+'4 кварт'!S36</f>
        <v>2</v>
      </c>
      <c r="T37" s="45">
        <f>'9 мес'!T36+'4 кварт'!T36</f>
        <v>0.41799999999999998</v>
      </c>
      <c r="U37" s="45">
        <f>'9 мес'!U36+'4 кварт'!U36</f>
        <v>0</v>
      </c>
      <c r="V37" s="45">
        <f>'9 мес'!V36+'4 кварт'!V36</f>
        <v>0</v>
      </c>
      <c r="W37" s="45">
        <f>'9 мес'!W36+'4 кварт'!W36</f>
        <v>0</v>
      </c>
      <c r="X37" s="45">
        <f>'9 мес'!X36+'4 кварт'!X36</f>
        <v>0</v>
      </c>
      <c r="Y37" s="45">
        <f>'9 мес'!Y36+'4 кварт'!Y36</f>
        <v>0</v>
      </c>
      <c r="Z37" s="45">
        <f>'9 мес'!Z36+'4 кварт'!Z36</f>
        <v>0</v>
      </c>
      <c r="AA37" s="45">
        <f>'9 мес'!AA36+'4 кварт'!AA36</f>
        <v>0</v>
      </c>
      <c r="AB37" s="45">
        <f>'9 мес'!AB36+'4 кварт'!AB36</f>
        <v>0</v>
      </c>
      <c r="AC37" s="45">
        <f>'9 мес'!AC36+'4 кварт'!AC36</f>
        <v>0</v>
      </c>
      <c r="AD37" s="45">
        <f>'9 мес'!AD36+'4 кварт'!AD36</f>
        <v>0</v>
      </c>
      <c r="AE37" s="45">
        <f>'9 мес'!AE36+'4 кварт'!AE36</f>
        <v>0</v>
      </c>
      <c r="AF37" s="45">
        <f>'9 мес'!AF36+'4 кварт'!AF36</f>
        <v>0</v>
      </c>
      <c r="AG37" s="45">
        <f>'9 мес'!AG36+'4 кварт'!AG36</f>
        <v>0</v>
      </c>
      <c r="AH37" s="45">
        <f>'9 мес'!AH36+'4 кварт'!AH36</f>
        <v>0</v>
      </c>
      <c r="AI37" s="45">
        <f>'9 мес'!AI36+'4 кварт'!AI36</f>
        <v>0</v>
      </c>
      <c r="AJ37" s="45">
        <f>'9 мес'!AJ36+'4 кварт'!AJ36</f>
        <v>0</v>
      </c>
      <c r="AK37" s="45">
        <f>'9 мес'!AK36+'4 кварт'!AK36</f>
        <v>0</v>
      </c>
      <c r="AL37" s="45">
        <f>'9 мес'!AL36+'4 кварт'!AL36</f>
        <v>0</v>
      </c>
      <c r="AM37" s="45">
        <f>'9 мес'!AM36+'4 кварт'!AM36</f>
        <v>0</v>
      </c>
      <c r="AN37" s="45">
        <f>'9 мес'!AN36+'4 кварт'!AN36</f>
        <v>0</v>
      </c>
      <c r="AO37" s="45">
        <f>'9 мес'!AO36+'4 кварт'!AO36</f>
        <v>0</v>
      </c>
      <c r="AP37" s="45">
        <f>'9 мес'!AP36+'4 кварт'!AP36</f>
        <v>0</v>
      </c>
      <c r="AQ37" s="45">
        <f>'9 мес'!AQ36+'4 кварт'!AQ36</f>
        <v>9</v>
      </c>
      <c r="AR37" s="45">
        <f>'9 мес'!AR36+'4 кварт'!AR36</f>
        <v>13.484999999999999</v>
      </c>
      <c r="AS37" s="45">
        <f>'9 мес'!AS36+'4 кварт'!AS36</f>
        <v>0</v>
      </c>
      <c r="AT37" s="45">
        <f>'9 мес'!AT36+'4 кварт'!AT36</f>
        <v>0</v>
      </c>
      <c r="AU37" s="45">
        <f>'9 мес'!AU36+'4 кварт'!AU36</f>
        <v>0</v>
      </c>
      <c r="AV37" s="45">
        <f>'9 мес'!AV36+'4 кварт'!AV36</f>
        <v>0</v>
      </c>
      <c r="AW37" s="45">
        <f>'9 мес'!AW36+'4 кварт'!AW36</f>
        <v>0</v>
      </c>
      <c r="AX37" s="45">
        <f>'9 мес'!AX36+'4 кварт'!AX36</f>
        <v>0</v>
      </c>
      <c r="AY37" s="45">
        <f>'9 мес'!AY36+'4 кварт'!AY36</f>
        <v>0</v>
      </c>
      <c r="AZ37" s="45">
        <f>'9 мес'!AZ36+'4 кварт'!AZ36</f>
        <v>0</v>
      </c>
      <c r="BA37" s="45">
        <f>'9 мес'!BA36+'4 кварт'!BA36</f>
        <v>0</v>
      </c>
      <c r="BB37" s="45">
        <f>'9 мес'!BB36+'4 кварт'!BB36</f>
        <v>0</v>
      </c>
      <c r="BC37" s="45">
        <f>'9 мес'!BC36+'4 кварт'!BC36</f>
        <v>0</v>
      </c>
      <c r="BD37" s="45">
        <f>'9 мес'!BD36+'4 кварт'!BD36</f>
        <v>0</v>
      </c>
      <c r="BE37" s="45">
        <f>'9 мес'!BE36+'4 кварт'!BE36</f>
        <v>2.5609999999999999</v>
      </c>
      <c r="BF37" s="48">
        <f t="shared" si="3"/>
        <v>108.435</v>
      </c>
      <c r="BG37" s="115">
        <v>4</v>
      </c>
      <c r="BH37" s="113">
        <v>90.155000000000001</v>
      </c>
      <c r="BI37" s="172">
        <f t="shared" si="5"/>
        <v>120.27619100438135</v>
      </c>
      <c r="BK37" s="40">
        <v>181.233</v>
      </c>
      <c r="BL37" s="154">
        <v>151.34399999999999</v>
      </c>
      <c r="BM37" s="81"/>
      <c r="BN37" s="163">
        <f t="shared" si="6"/>
        <v>-18.28</v>
      </c>
      <c r="BO37" s="79"/>
      <c r="BP37" s="61">
        <v>120.282</v>
      </c>
      <c r="BQ37" s="81">
        <v>8.9979999999999993</v>
      </c>
      <c r="BR37" s="40">
        <f t="shared" si="7"/>
        <v>129.28</v>
      </c>
    </row>
    <row r="38" spans="1:71" ht="22.5" customHeight="1">
      <c r="A38" s="122">
        <v>31</v>
      </c>
      <c r="B38" s="14" t="s">
        <v>167</v>
      </c>
      <c r="C38" s="45">
        <f>'9 мес'!C37+'4 кварт'!C37</f>
        <v>0</v>
      </c>
      <c r="D38" s="45">
        <f>'9 мес'!D37+'4 кварт'!D37</f>
        <v>0</v>
      </c>
      <c r="E38" s="45">
        <f>'9 мес'!E37+'4 кварт'!E37</f>
        <v>0</v>
      </c>
      <c r="F38" s="45">
        <f>'9 мес'!F37+'4 кварт'!F37</f>
        <v>0</v>
      </c>
      <c r="G38" s="45">
        <f>'9 мес'!G37+'4 кварт'!G37</f>
        <v>9</v>
      </c>
      <c r="H38" s="45">
        <f>'9 мес'!H37+'4 кварт'!H37</f>
        <v>0.92</v>
      </c>
      <c r="I38" s="45">
        <f>'9 мес'!I37+'4 кварт'!I37</f>
        <v>1</v>
      </c>
      <c r="J38" s="45">
        <f>'9 мес'!J37+'4 кварт'!J37</f>
        <v>91.075999999999993</v>
      </c>
      <c r="K38" s="45">
        <f>'9 мес'!K37+'4 кварт'!K37</f>
        <v>0</v>
      </c>
      <c r="L38" s="45">
        <f>'9 мес'!L37+'4 кварт'!L37</f>
        <v>0</v>
      </c>
      <c r="M38" s="45">
        <f>'9 мес'!M37+'4 кварт'!M37</f>
        <v>0</v>
      </c>
      <c r="N38" s="45">
        <f>'9 мес'!N37+'4 кварт'!N37</f>
        <v>0</v>
      </c>
      <c r="O38" s="45">
        <f>'9 мес'!O37+'4 кварт'!O37</f>
        <v>0</v>
      </c>
      <c r="P38" s="45">
        <f>'9 мес'!P37+'4 кварт'!P37</f>
        <v>0</v>
      </c>
      <c r="Q38" s="45">
        <f>'9 мес'!Q37+'4 кварт'!Q37</f>
        <v>0</v>
      </c>
      <c r="R38" s="45">
        <f>'9 мес'!R37+'4 кварт'!R37</f>
        <v>0</v>
      </c>
      <c r="S38" s="45">
        <f>'9 мес'!S37+'4 кварт'!S37</f>
        <v>1</v>
      </c>
      <c r="T38" s="45">
        <f>'9 мес'!T37+'4 кварт'!T37</f>
        <v>1.0649999999999999</v>
      </c>
      <c r="U38" s="45">
        <f>'9 мес'!U37+'4 кварт'!U37</f>
        <v>0</v>
      </c>
      <c r="V38" s="45">
        <f>'9 мес'!V37+'4 кварт'!V37</f>
        <v>0</v>
      </c>
      <c r="W38" s="45">
        <f>'9 мес'!W37+'4 кварт'!W37</f>
        <v>1</v>
      </c>
      <c r="X38" s="45">
        <f>'9 мес'!X37+'4 кварт'!X37</f>
        <v>1.5169999999999999</v>
      </c>
      <c r="Y38" s="45">
        <f>'9 мес'!Y37+'4 кварт'!Y37</f>
        <v>0</v>
      </c>
      <c r="Z38" s="45">
        <f>'9 мес'!Z37+'4 кварт'!Z37</f>
        <v>0</v>
      </c>
      <c r="AA38" s="45">
        <f>'9 мес'!AA37+'4 кварт'!AA37</f>
        <v>0</v>
      </c>
      <c r="AB38" s="45">
        <f>'9 мес'!AB37+'4 кварт'!AB37</f>
        <v>0</v>
      </c>
      <c r="AC38" s="45">
        <f>'9 мес'!AC37+'4 кварт'!AC37</f>
        <v>0</v>
      </c>
      <c r="AD38" s="45">
        <f>'9 мес'!AD37+'4 кварт'!AD37</f>
        <v>0</v>
      </c>
      <c r="AE38" s="45">
        <f>'9 мес'!AE37+'4 кварт'!AE37</f>
        <v>0</v>
      </c>
      <c r="AF38" s="45">
        <f>'9 мес'!AF37+'4 кварт'!AF37</f>
        <v>0</v>
      </c>
      <c r="AG38" s="45">
        <f>'9 мес'!AG37+'4 кварт'!AG37</f>
        <v>0</v>
      </c>
      <c r="AH38" s="45">
        <f>'9 мес'!AH37+'4 кварт'!AH37</f>
        <v>0</v>
      </c>
      <c r="AI38" s="45">
        <f>'9 мес'!AI37+'4 кварт'!AI37</f>
        <v>0</v>
      </c>
      <c r="AJ38" s="45">
        <f>'9 мес'!AJ37+'4 кварт'!AJ37</f>
        <v>0</v>
      </c>
      <c r="AK38" s="45">
        <f>'9 мес'!AK37+'4 кварт'!AK37</f>
        <v>0</v>
      </c>
      <c r="AL38" s="45">
        <f>'9 мес'!AL37+'4 кварт'!AL37</f>
        <v>0</v>
      </c>
      <c r="AM38" s="45">
        <f>'9 мес'!AM37+'4 кварт'!AM37</f>
        <v>0</v>
      </c>
      <c r="AN38" s="45">
        <f>'9 мес'!AN37+'4 кварт'!AN37</f>
        <v>0</v>
      </c>
      <c r="AO38" s="45">
        <f>'9 мес'!AO37+'4 кварт'!AO37</f>
        <v>0</v>
      </c>
      <c r="AP38" s="45">
        <f>'9 мес'!AP37+'4 кварт'!AP37</f>
        <v>0</v>
      </c>
      <c r="AQ38" s="45">
        <f>'9 мес'!AQ37+'4 кварт'!AQ37</f>
        <v>6</v>
      </c>
      <c r="AR38" s="45">
        <f>'9 мес'!AR37+'4 кварт'!AR37</f>
        <v>11.513999999999999</v>
      </c>
      <c r="AS38" s="45">
        <f>'9 мес'!AS37+'4 кварт'!AS37</f>
        <v>0</v>
      </c>
      <c r="AT38" s="45">
        <f>'9 мес'!AT37+'4 кварт'!AT37</f>
        <v>0</v>
      </c>
      <c r="AU38" s="45">
        <f>'9 мес'!AU37+'4 кварт'!AU37</f>
        <v>0</v>
      </c>
      <c r="AV38" s="45">
        <f>'9 мес'!AV37+'4 кварт'!AV37</f>
        <v>0</v>
      </c>
      <c r="AW38" s="45">
        <f>'9 мес'!AW37+'4 кварт'!AW37</f>
        <v>1</v>
      </c>
      <c r="AX38" s="45">
        <f>'9 мес'!AX37+'4 кварт'!AX37</f>
        <v>1.6719999999999999</v>
      </c>
      <c r="AY38" s="45">
        <f>'9 мес'!AY37+'4 кварт'!AY37</f>
        <v>0</v>
      </c>
      <c r="AZ38" s="45">
        <f>'9 мес'!AZ37+'4 кварт'!AZ37</f>
        <v>0</v>
      </c>
      <c r="BA38" s="45">
        <f>'9 мес'!BA37+'4 кварт'!BA37</f>
        <v>0</v>
      </c>
      <c r="BB38" s="45">
        <f>'9 мес'!BB37+'4 кварт'!BB37</f>
        <v>0</v>
      </c>
      <c r="BC38" s="45">
        <f>'9 мес'!BC37+'4 кварт'!BC37</f>
        <v>0</v>
      </c>
      <c r="BD38" s="45">
        <f>'9 мес'!BD37+'4 кварт'!BD37</f>
        <v>0</v>
      </c>
      <c r="BE38" s="45">
        <f>'9 мес'!BE37+'4 кварт'!BE37</f>
        <v>0.68500000000000005</v>
      </c>
      <c r="BF38" s="48">
        <f t="shared" si="3"/>
        <v>108.44899999999998</v>
      </c>
      <c r="BG38" s="115" t="s">
        <v>65</v>
      </c>
      <c r="BH38" s="113">
        <v>140.858</v>
      </c>
      <c r="BI38" s="70">
        <f t="shared" si="5"/>
        <v>76.991722159905706</v>
      </c>
      <c r="BK38" s="40">
        <v>149.63499999999999</v>
      </c>
      <c r="BL38" s="154">
        <v>144.29</v>
      </c>
      <c r="BM38" s="81"/>
      <c r="BN38" s="160">
        <f t="shared" si="6"/>
        <v>32.40900000000002</v>
      </c>
      <c r="BO38" s="79"/>
      <c r="BP38" s="61">
        <v>131.05500000000001</v>
      </c>
      <c r="BQ38" s="81">
        <v>9.8030000000000008</v>
      </c>
      <c r="BR38" s="40">
        <f t="shared" si="7"/>
        <v>140.858</v>
      </c>
    </row>
    <row r="39" spans="1:71" ht="22.5" customHeight="1">
      <c r="A39" s="122">
        <v>32</v>
      </c>
      <c r="B39" s="14" t="s">
        <v>168</v>
      </c>
      <c r="C39" s="45">
        <f>'9 мес'!C38+'4 кварт'!C38</f>
        <v>0</v>
      </c>
      <c r="D39" s="45">
        <f>'9 мес'!D38+'4 кварт'!D38</f>
        <v>0</v>
      </c>
      <c r="E39" s="45">
        <f>'9 мес'!E38+'4 кварт'!E38</f>
        <v>0</v>
      </c>
      <c r="F39" s="45">
        <f>'9 мес'!F38+'4 кварт'!F38</f>
        <v>0</v>
      </c>
      <c r="G39" s="45">
        <f>'9 мес'!G38+'4 кварт'!G38</f>
        <v>0</v>
      </c>
      <c r="H39" s="45">
        <f>'9 мес'!H38+'4 кварт'!H38</f>
        <v>0</v>
      </c>
      <c r="I39" s="45">
        <f>'9 мес'!I38+'4 кварт'!I38</f>
        <v>0</v>
      </c>
      <c r="J39" s="45">
        <f>'9 мес'!J38+'4 кварт'!J38</f>
        <v>0</v>
      </c>
      <c r="K39" s="45">
        <f>'9 мес'!K38+'4 кварт'!K38</f>
        <v>0</v>
      </c>
      <c r="L39" s="45">
        <f>'9 мес'!L38+'4 кварт'!L38</f>
        <v>0</v>
      </c>
      <c r="M39" s="45">
        <f>'9 мес'!M38+'4 кварт'!M38</f>
        <v>0</v>
      </c>
      <c r="N39" s="45">
        <f>'9 мес'!N38+'4 кварт'!N38</f>
        <v>0</v>
      </c>
      <c r="O39" s="45">
        <f>'9 мес'!O38+'4 кварт'!O38</f>
        <v>0</v>
      </c>
      <c r="P39" s="45">
        <f>'9 мес'!P38+'4 кварт'!P38</f>
        <v>0</v>
      </c>
      <c r="Q39" s="45">
        <f>'9 мес'!Q38+'4 кварт'!Q38</f>
        <v>120.8</v>
      </c>
      <c r="R39" s="45">
        <f>'9 мес'!R38+'4 кварт'!R38</f>
        <v>169.315</v>
      </c>
      <c r="S39" s="45">
        <f>'9 мес'!S38+'4 кварт'!S38</f>
        <v>0</v>
      </c>
      <c r="T39" s="45">
        <f>'9 мес'!T38+'4 кварт'!T38</f>
        <v>0</v>
      </c>
      <c r="U39" s="45">
        <f>'9 мес'!U38+'4 кварт'!U38</f>
        <v>0</v>
      </c>
      <c r="V39" s="45">
        <f>'9 мес'!V38+'4 кварт'!V38</f>
        <v>0</v>
      </c>
      <c r="W39" s="45">
        <f>'9 мес'!W38+'4 кварт'!W38</f>
        <v>3</v>
      </c>
      <c r="X39" s="45">
        <f>'9 мес'!X38+'4 кварт'!X38</f>
        <v>12.823</v>
      </c>
      <c r="Y39" s="45">
        <f>'9 мес'!Y38+'4 кварт'!Y38</f>
        <v>0</v>
      </c>
      <c r="Z39" s="45">
        <f>'9 мес'!Z38+'4 кварт'!Z38</f>
        <v>0</v>
      </c>
      <c r="AA39" s="45">
        <f>'9 мес'!AA38+'4 кварт'!AA38</f>
        <v>0</v>
      </c>
      <c r="AB39" s="45">
        <f>'9 мес'!AB38+'4 кварт'!AB38</f>
        <v>0</v>
      </c>
      <c r="AC39" s="45">
        <f>'9 мес'!AC38+'4 кварт'!AC38</f>
        <v>0</v>
      </c>
      <c r="AD39" s="45">
        <f>'9 мес'!AD38+'4 кварт'!AD38</f>
        <v>0</v>
      </c>
      <c r="AE39" s="45">
        <f>'9 мес'!AE38+'4 кварт'!AE38</f>
        <v>0</v>
      </c>
      <c r="AF39" s="45">
        <f>'9 мес'!AF38+'4 кварт'!AF38</f>
        <v>0</v>
      </c>
      <c r="AG39" s="45">
        <f>'9 мес'!AG38+'4 кварт'!AG38</f>
        <v>0</v>
      </c>
      <c r="AH39" s="45">
        <f>'9 мес'!AH38+'4 кварт'!AH38</f>
        <v>0</v>
      </c>
      <c r="AI39" s="45">
        <f>'9 мес'!AI38+'4 кварт'!AI38</f>
        <v>0</v>
      </c>
      <c r="AJ39" s="45">
        <f>'9 мес'!AJ38+'4 кварт'!AJ38</f>
        <v>0</v>
      </c>
      <c r="AK39" s="45">
        <f>'9 мес'!AK38+'4 кварт'!AK38</f>
        <v>10.5</v>
      </c>
      <c r="AL39" s="45">
        <f>'9 мес'!AL38+'4 кварт'!AL38</f>
        <v>17.664999999999999</v>
      </c>
      <c r="AM39" s="45">
        <f>'9 мес'!AM38+'4 кварт'!AM38</f>
        <v>0</v>
      </c>
      <c r="AN39" s="45">
        <f>'9 мес'!AN38+'4 кварт'!AN38</f>
        <v>0</v>
      </c>
      <c r="AO39" s="45">
        <f>'9 мес'!AO38+'4 кварт'!AO38</f>
        <v>0</v>
      </c>
      <c r="AP39" s="45">
        <f>'9 мес'!AP38+'4 кварт'!AP38</f>
        <v>0</v>
      </c>
      <c r="AQ39" s="45">
        <f>'9 мес'!AQ38+'4 кварт'!AQ38</f>
        <v>13</v>
      </c>
      <c r="AR39" s="45">
        <f>'9 мес'!AR38+'4 кварт'!AR38</f>
        <v>17.783000000000001</v>
      </c>
      <c r="AS39" s="45">
        <f>'9 мес'!AS38+'4 кварт'!AS38</f>
        <v>0</v>
      </c>
      <c r="AT39" s="45">
        <f>'9 мес'!AT38+'4 кварт'!AT38</f>
        <v>0</v>
      </c>
      <c r="AU39" s="45">
        <f>'9 мес'!AU38+'4 кварт'!AU38</f>
        <v>39.21</v>
      </c>
      <c r="AV39" s="45">
        <f>'9 мес'!AV38+'4 кварт'!AV38</f>
        <v>6.0119999999999996</v>
      </c>
      <c r="AW39" s="45">
        <f>'9 мес'!AW38+'4 кварт'!AW38</f>
        <v>31</v>
      </c>
      <c r="AX39" s="45">
        <f>'9 мес'!AX38+'4 кварт'!AX38</f>
        <v>24.206</v>
      </c>
      <c r="AY39" s="45">
        <f>'9 мес'!AY38+'4 кварт'!AY38</f>
        <v>0</v>
      </c>
      <c r="AZ39" s="45">
        <f>'9 мес'!AZ38+'4 кварт'!AZ38</f>
        <v>0</v>
      </c>
      <c r="BA39" s="45">
        <f>'9 мес'!BA38+'4 кварт'!BA38</f>
        <v>0</v>
      </c>
      <c r="BB39" s="45">
        <f>'9 мес'!BB38+'4 кварт'!BB38</f>
        <v>0</v>
      </c>
      <c r="BC39" s="45">
        <f>'9 мес'!BC38+'4 кварт'!BC38</f>
        <v>0</v>
      </c>
      <c r="BD39" s="45">
        <f>'9 мес'!BD38+'4 кварт'!BD38</f>
        <v>0</v>
      </c>
      <c r="BE39" s="45">
        <f>'9 мес'!BE38+'4 кварт'!BE38</f>
        <v>1.6239999999999999</v>
      </c>
      <c r="BF39" s="48">
        <f t="shared" si="3"/>
        <v>249.428</v>
      </c>
      <c r="BG39" s="115" t="s">
        <v>66</v>
      </c>
      <c r="BH39" s="113">
        <v>272.75299999999999</v>
      </c>
      <c r="BI39" s="70">
        <f t="shared" si="5"/>
        <v>91.448306709733714</v>
      </c>
      <c r="BK39" s="40">
        <v>450.27100000000002</v>
      </c>
      <c r="BL39" s="154">
        <v>330.25599999999997</v>
      </c>
      <c r="BM39" s="81"/>
      <c r="BN39" s="160">
        <f t="shared" si="6"/>
        <v>23.324999999999989</v>
      </c>
      <c r="BO39" s="79"/>
      <c r="BP39" s="61">
        <v>253.77</v>
      </c>
      <c r="BQ39" s="81">
        <v>18.983000000000001</v>
      </c>
      <c r="BR39" s="40">
        <f t="shared" si="7"/>
        <v>272.75299999999999</v>
      </c>
    </row>
    <row r="40" spans="1:71" ht="22.5" customHeight="1">
      <c r="A40" s="122">
        <v>33</v>
      </c>
      <c r="B40" s="14" t="s">
        <v>45</v>
      </c>
      <c r="C40" s="45">
        <f>'9 мес'!C39+'4 кварт'!C39</f>
        <v>0</v>
      </c>
      <c r="D40" s="45">
        <f>'9 мес'!D39+'4 кварт'!D39</f>
        <v>0</v>
      </c>
      <c r="E40" s="45">
        <f>'9 мес'!E39+'4 кварт'!E39</f>
        <v>0</v>
      </c>
      <c r="F40" s="45">
        <f>'9 мес'!F39+'4 кварт'!F39</f>
        <v>0</v>
      </c>
      <c r="G40" s="45">
        <f>'9 мес'!G39+'4 кварт'!G39</f>
        <v>18.920000000000002</v>
      </c>
      <c r="H40" s="45">
        <f>'9 мес'!H39+'4 кварт'!H39</f>
        <v>1.9350000000000001</v>
      </c>
      <c r="I40" s="45">
        <f>'9 мес'!I39+'4 кварт'!I39</f>
        <v>0</v>
      </c>
      <c r="J40" s="45">
        <f>'9 мес'!J39+'4 кварт'!J39</f>
        <v>0</v>
      </c>
      <c r="K40" s="45">
        <f>'9 мес'!K39+'4 кварт'!K39</f>
        <v>0</v>
      </c>
      <c r="L40" s="45">
        <f>'9 мес'!L39+'4 кварт'!L39</f>
        <v>0</v>
      </c>
      <c r="M40" s="45">
        <f>'9 мес'!M39+'4 кварт'!M39</f>
        <v>0</v>
      </c>
      <c r="N40" s="45">
        <f>'9 мес'!N39+'4 кварт'!N39</f>
        <v>0</v>
      </c>
      <c r="O40" s="45">
        <f>'9 мес'!O39+'4 кварт'!O39</f>
        <v>1</v>
      </c>
      <c r="P40" s="45">
        <f>'9 мес'!P39+'4 кварт'!P39</f>
        <v>10.135999999999999</v>
      </c>
      <c r="Q40" s="45">
        <f>'9 мес'!Q39+'4 кварт'!Q39</f>
        <v>0</v>
      </c>
      <c r="R40" s="45">
        <f>'9 мес'!R39+'4 кварт'!R39</f>
        <v>0</v>
      </c>
      <c r="S40" s="45">
        <f>'9 мес'!S39+'4 кварт'!S39</f>
        <v>3</v>
      </c>
      <c r="T40" s="45">
        <f>'9 мес'!T39+'4 кварт'!T39</f>
        <v>0.53100000000000003</v>
      </c>
      <c r="U40" s="45">
        <f>'9 мес'!U39+'4 кварт'!U39</f>
        <v>0</v>
      </c>
      <c r="V40" s="45">
        <f>'9 мес'!V39+'4 кварт'!V39</f>
        <v>0</v>
      </c>
      <c r="W40" s="45">
        <f>'9 мес'!W39+'4 кварт'!W39</f>
        <v>0</v>
      </c>
      <c r="X40" s="45">
        <f>'9 мес'!X39+'4 кварт'!X39</f>
        <v>0</v>
      </c>
      <c r="Y40" s="45">
        <f>'9 мес'!Y39+'4 кварт'!Y39</f>
        <v>0</v>
      </c>
      <c r="Z40" s="45">
        <f>'9 мес'!Z39+'4 кварт'!Z39</f>
        <v>0</v>
      </c>
      <c r="AA40" s="45">
        <f>'9 мес'!AA39+'4 кварт'!AA39</f>
        <v>0</v>
      </c>
      <c r="AB40" s="45">
        <f>'9 мес'!AB39+'4 кварт'!AB39</f>
        <v>0</v>
      </c>
      <c r="AC40" s="45">
        <f>'9 мес'!AC39+'4 кварт'!AC39</f>
        <v>0</v>
      </c>
      <c r="AD40" s="45">
        <f>'9 мес'!AD39+'4 кварт'!AD39</f>
        <v>0</v>
      </c>
      <c r="AE40" s="45">
        <f>'9 мес'!AE39+'4 кварт'!AE39</f>
        <v>0</v>
      </c>
      <c r="AF40" s="45">
        <f>'9 мес'!AF39+'4 кварт'!AF39</f>
        <v>0</v>
      </c>
      <c r="AG40" s="45">
        <f>'9 мес'!AG39+'4 кварт'!AG39</f>
        <v>0</v>
      </c>
      <c r="AH40" s="45">
        <f>'9 мес'!AH39+'4 кварт'!AH39</f>
        <v>0</v>
      </c>
      <c r="AI40" s="45">
        <f>'9 мес'!AI39+'4 кварт'!AI39</f>
        <v>0</v>
      </c>
      <c r="AJ40" s="45">
        <f>'9 мес'!AJ39+'4 кварт'!AJ39</f>
        <v>0</v>
      </c>
      <c r="AK40" s="45">
        <f>'9 мес'!AK39+'4 кварт'!AK39</f>
        <v>0</v>
      </c>
      <c r="AL40" s="45">
        <f>'9 мес'!AL39+'4 кварт'!AL39</f>
        <v>0</v>
      </c>
      <c r="AM40" s="45">
        <f>'9 мес'!AM39+'4 кварт'!AM39</f>
        <v>3</v>
      </c>
      <c r="AN40" s="45">
        <f>'9 мес'!AN39+'4 кварт'!AN39</f>
        <v>2.6760000000000002</v>
      </c>
      <c r="AO40" s="45">
        <f>'9 мес'!AO39+'4 кварт'!AO39</f>
        <v>0</v>
      </c>
      <c r="AP40" s="45">
        <f>'9 мес'!AP39+'4 кварт'!AP39</f>
        <v>0</v>
      </c>
      <c r="AQ40" s="45">
        <f>'9 мес'!AQ39+'4 кварт'!AQ39</f>
        <v>7</v>
      </c>
      <c r="AR40" s="45">
        <f>'9 мес'!AR39+'4 кварт'!AR39</f>
        <v>11.804</v>
      </c>
      <c r="AS40" s="45">
        <f>'9 мес'!AS39+'4 кварт'!AS39</f>
        <v>0</v>
      </c>
      <c r="AT40" s="45">
        <f>'9 мес'!AT39+'4 кварт'!AT39</f>
        <v>0</v>
      </c>
      <c r="AU40" s="45">
        <f>'9 мес'!AU39+'4 кварт'!AU39</f>
        <v>0</v>
      </c>
      <c r="AV40" s="45">
        <f>'9 мес'!AV39+'4 кварт'!AV39</f>
        <v>0</v>
      </c>
      <c r="AW40" s="45">
        <f>'9 мес'!AW39+'4 кварт'!AW39</f>
        <v>0</v>
      </c>
      <c r="AX40" s="45">
        <f>'9 мес'!AX39+'4 кварт'!AX39</f>
        <v>0</v>
      </c>
      <c r="AY40" s="45">
        <f>'9 мес'!AY39+'4 кварт'!AY39</f>
        <v>0</v>
      </c>
      <c r="AZ40" s="45">
        <f>'9 мес'!AZ39+'4 кварт'!AZ39</f>
        <v>0</v>
      </c>
      <c r="BA40" s="45">
        <f>'9 мес'!BA39+'4 кварт'!BA39</f>
        <v>0</v>
      </c>
      <c r="BB40" s="45">
        <f>'9 мес'!BB39+'4 кварт'!BB39</f>
        <v>0</v>
      </c>
      <c r="BC40" s="45">
        <f>'9 мес'!BC39+'4 кварт'!BC39</f>
        <v>0</v>
      </c>
      <c r="BD40" s="45">
        <f>'9 мес'!BD39+'4 кварт'!BD39</f>
        <v>0</v>
      </c>
      <c r="BE40" s="45">
        <f>'9 мес'!BE39+'4 кварт'!BE39</f>
        <v>0</v>
      </c>
      <c r="BF40" s="48">
        <f t="shared" si="3"/>
        <v>27.082000000000001</v>
      </c>
      <c r="BG40" s="115">
        <v>6</v>
      </c>
      <c r="BH40" s="113">
        <v>87.897999999999996</v>
      </c>
      <c r="BI40" s="70">
        <f t="shared" si="5"/>
        <v>30.810712416664774</v>
      </c>
      <c r="BK40" s="40">
        <v>179.494</v>
      </c>
      <c r="BL40" s="154">
        <v>87.665999999999997</v>
      </c>
      <c r="BM40" s="81"/>
      <c r="BN40" s="160">
        <f t="shared" si="6"/>
        <v>60.815999999999995</v>
      </c>
      <c r="BO40" s="79"/>
      <c r="BP40" s="61">
        <v>117.27200000000001</v>
      </c>
      <c r="BQ40" s="81">
        <v>8.7720000000000002</v>
      </c>
      <c r="BR40" s="40">
        <f t="shared" si="7"/>
        <v>126.04400000000001</v>
      </c>
    </row>
    <row r="41" spans="1:71" ht="22.5" customHeight="1">
      <c r="A41" s="122">
        <v>34</v>
      </c>
      <c r="B41" s="14" t="s">
        <v>159</v>
      </c>
      <c r="C41" s="45">
        <f>'9 мес'!C40+'4 кварт'!C40</f>
        <v>0</v>
      </c>
      <c r="D41" s="45">
        <f>'9 мес'!D40+'4 кварт'!D40</f>
        <v>0</v>
      </c>
      <c r="E41" s="45">
        <f>'9 мес'!E40+'4 кварт'!E40</f>
        <v>0</v>
      </c>
      <c r="F41" s="45">
        <f>'9 мес'!F40+'4 кварт'!F40</f>
        <v>0</v>
      </c>
      <c r="G41" s="45">
        <f>'9 мес'!G40+'4 кварт'!G40</f>
        <v>0</v>
      </c>
      <c r="H41" s="45">
        <f>'9 мес'!H40+'4 кварт'!H40</f>
        <v>0</v>
      </c>
      <c r="I41" s="45">
        <f>'9 мес'!I40+'4 кварт'!I40</f>
        <v>0</v>
      </c>
      <c r="J41" s="45">
        <f>'9 мес'!J40+'4 кварт'!J40</f>
        <v>0</v>
      </c>
      <c r="K41" s="45">
        <f>'9 мес'!K40+'4 кварт'!K40</f>
        <v>0</v>
      </c>
      <c r="L41" s="45">
        <f>'9 мес'!L40+'4 кварт'!L40</f>
        <v>0</v>
      </c>
      <c r="M41" s="45">
        <f>'9 мес'!M40+'4 кварт'!M40</f>
        <v>0</v>
      </c>
      <c r="N41" s="45">
        <f>'9 мес'!N40+'4 кварт'!N40</f>
        <v>0</v>
      </c>
      <c r="O41" s="45">
        <f>'9 мес'!O40+'4 кварт'!O40</f>
        <v>0</v>
      </c>
      <c r="P41" s="45">
        <f>'9 мес'!P40+'4 кварт'!P40</f>
        <v>0</v>
      </c>
      <c r="Q41" s="45">
        <f>'9 мес'!Q40+'4 кварт'!Q40</f>
        <v>3</v>
      </c>
      <c r="R41" s="45">
        <f>'9 мес'!R40+'4 кварт'!R40</f>
        <v>2.4609999999999999</v>
      </c>
      <c r="S41" s="45">
        <f>'9 мес'!S40+'4 кварт'!S40</f>
        <v>0</v>
      </c>
      <c r="T41" s="45">
        <f>'9 мес'!T40+'4 кварт'!T40</f>
        <v>0</v>
      </c>
      <c r="U41" s="45">
        <f>'9 мес'!U40+'4 кварт'!U40</f>
        <v>0</v>
      </c>
      <c r="V41" s="45">
        <f>'9 мес'!V40+'4 кварт'!V40</f>
        <v>0</v>
      </c>
      <c r="W41" s="45">
        <f>'9 мес'!W40+'4 кварт'!W40</f>
        <v>1</v>
      </c>
      <c r="X41" s="45">
        <f>'9 мес'!X40+'4 кварт'!X40</f>
        <v>1.718</v>
      </c>
      <c r="Y41" s="45">
        <f>'9 мес'!Y40+'4 кварт'!Y40</f>
        <v>0</v>
      </c>
      <c r="Z41" s="45">
        <f>'9 мес'!Z40+'4 кварт'!Z40</f>
        <v>0</v>
      </c>
      <c r="AA41" s="45">
        <f>'9 мес'!AA40+'4 кварт'!AA40</f>
        <v>0</v>
      </c>
      <c r="AB41" s="45">
        <f>'9 мес'!AB40+'4 кварт'!AB40</f>
        <v>0</v>
      </c>
      <c r="AC41" s="45">
        <f>'9 мес'!AC40+'4 кварт'!AC40</f>
        <v>0</v>
      </c>
      <c r="AD41" s="45">
        <f>'9 мес'!AD40+'4 кварт'!AD40</f>
        <v>0</v>
      </c>
      <c r="AE41" s="45">
        <f>'9 мес'!AE40+'4 кварт'!AE40</f>
        <v>0</v>
      </c>
      <c r="AF41" s="45">
        <f>'9 мес'!AF40+'4 кварт'!AF40</f>
        <v>0</v>
      </c>
      <c r="AG41" s="45">
        <f>'9 мес'!AG40+'4 кварт'!AG40</f>
        <v>0</v>
      </c>
      <c r="AH41" s="45">
        <f>'9 мес'!AH40+'4 кварт'!AH40</f>
        <v>0</v>
      </c>
      <c r="AI41" s="45">
        <f>'9 мес'!AI40+'4 кварт'!AI40</f>
        <v>0</v>
      </c>
      <c r="AJ41" s="45">
        <f>'9 мес'!AJ40+'4 кварт'!AJ40</f>
        <v>0</v>
      </c>
      <c r="AK41" s="45">
        <f>'9 мес'!AK40+'4 кварт'!AK40</f>
        <v>0</v>
      </c>
      <c r="AL41" s="45">
        <f>'9 мес'!AL40+'4 кварт'!AL40</f>
        <v>0</v>
      </c>
      <c r="AM41" s="45">
        <f>'9 мес'!AM40+'4 кварт'!AM40</f>
        <v>0</v>
      </c>
      <c r="AN41" s="45">
        <f>'9 мес'!AN40+'4 кварт'!AN40</f>
        <v>0</v>
      </c>
      <c r="AO41" s="45">
        <f>'9 мес'!AO40+'4 кварт'!AO40</f>
        <v>0</v>
      </c>
      <c r="AP41" s="45">
        <f>'9 мес'!AP40+'4 кварт'!AP40</f>
        <v>0</v>
      </c>
      <c r="AQ41" s="45">
        <f>'9 мес'!AQ40+'4 кварт'!AQ40</f>
        <v>65</v>
      </c>
      <c r="AR41" s="45">
        <f>'9 мес'!AR40+'4 кварт'!AR40</f>
        <v>73.064999999999998</v>
      </c>
      <c r="AS41" s="45">
        <f>'9 мес'!AS40+'4 кварт'!AS40</f>
        <v>0</v>
      </c>
      <c r="AT41" s="45">
        <f>'9 мес'!AT40+'4 кварт'!AT40</f>
        <v>0</v>
      </c>
      <c r="AU41" s="45">
        <f>'9 мес'!AU40+'4 кварт'!AU40</f>
        <v>0</v>
      </c>
      <c r="AV41" s="45">
        <f>'9 мес'!AV40+'4 кварт'!AV40</f>
        <v>0</v>
      </c>
      <c r="AW41" s="45">
        <f>'9 мес'!AW40+'4 кварт'!AW40</f>
        <v>3</v>
      </c>
      <c r="AX41" s="45">
        <f>'9 мес'!AX40+'4 кварт'!AX40</f>
        <v>1.5329999999999999</v>
      </c>
      <c r="AY41" s="45">
        <f>'9 мес'!AY40+'4 кварт'!AY40</f>
        <v>0</v>
      </c>
      <c r="AZ41" s="45">
        <f>'9 мес'!AZ40+'4 кварт'!AZ40</f>
        <v>0</v>
      </c>
      <c r="BA41" s="45">
        <f>'9 мес'!BA40+'4 кварт'!BA40</f>
        <v>0</v>
      </c>
      <c r="BB41" s="45">
        <f>'9 мес'!BB40+'4 кварт'!BB40</f>
        <v>0</v>
      </c>
      <c r="BC41" s="45">
        <f>'9 мес'!BC40+'4 кварт'!BC40</f>
        <v>0</v>
      </c>
      <c r="BD41" s="45">
        <f>'9 мес'!BD40+'4 кварт'!BD40</f>
        <v>0</v>
      </c>
      <c r="BE41" s="45">
        <f>'9 мес'!BE40+'4 кварт'!BE40</f>
        <v>313.435</v>
      </c>
      <c r="BF41" s="48">
        <f t="shared" si="3"/>
        <v>392.21199999999999</v>
      </c>
      <c r="BG41" s="115" t="s">
        <v>70</v>
      </c>
      <c r="BH41" s="113">
        <v>166.81100000000001</v>
      </c>
      <c r="BI41" s="172">
        <f t="shared" si="5"/>
        <v>235.12358297714178</v>
      </c>
      <c r="BK41" s="40">
        <v>339.79700000000003</v>
      </c>
      <c r="BL41" s="154">
        <v>251.97200000000001</v>
      </c>
      <c r="BM41" s="81"/>
      <c r="BN41" s="163">
        <f t="shared" si="6"/>
        <v>-225.40099999999998</v>
      </c>
      <c r="BO41" s="79"/>
      <c r="BP41" s="61">
        <v>222.55600000000001</v>
      </c>
      <c r="BQ41" s="81">
        <v>16.648</v>
      </c>
      <c r="BR41" s="40">
        <f t="shared" si="7"/>
        <v>239.20400000000001</v>
      </c>
    </row>
    <row r="42" spans="1:71" ht="22.5" customHeight="1">
      <c r="A42" s="122">
        <v>35</v>
      </c>
      <c r="B42" s="14" t="s">
        <v>46</v>
      </c>
      <c r="C42" s="45">
        <f>'9 мес'!C41+'4 кварт'!C41</f>
        <v>0</v>
      </c>
      <c r="D42" s="45">
        <f>'9 мес'!D41+'4 кварт'!D41</f>
        <v>0</v>
      </c>
      <c r="E42" s="45">
        <f>'9 мес'!E41+'4 кварт'!E41</f>
        <v>0</v>
      </c>
      <c r="F42" s="45">
        <f>'9 мес'!F41+'4 кварт'!F41</f>
        <v>0</v>
      </c>
      <c r="G42" s="45">
        <f>'9 мес'!G41+'4 кварт'!G41</f>
        <v>16.89</v>
      </c>
      <c r="H42" s="45">
        <f>'9 мес'!H41+'4 кварт'!H41</f>
        <v>5.3040000000000003</v>
      </c>
      <c r="I42" s="45">
        <f>'9 мес'!I41+'4 кварт'!I41</f>
        <v>0</v>
      </c>
      <c r="J42" s="45">
        <f>'9 мес'!J41+'4 кварт'!J41</f>
        <v>0</v>
      </c>
      <c r="K42" s="45">
        <f>'9 мес'!K41+'4 кварт'!K41</f>
        <v>0</v>
      </c>
      <c r="L42" s="45">
        <f>'9 мес'!L41+'4 кварт'!L41</f>
        <v>0</v>
      </c>
      <c r="M42" s="45">
        <f>'9 мес'!M41+'4 кварт'!M41</f>
        <v>0</v>
      </c>
      <c r="N42" s="45">
        <f>'9 мес'!N41+'4 кварт'!N41</f>
        <v>0</v>
      </c>
      <c r="O42" s="45">
        <f>'9 мес'!O41+'4 кварт'!O41</f>
        <v>0</v>
      </c>
      <c r="P42" s="45">
        <f>'9 мес'!P41+'4 кварт'!P41</f>
        <v>0</v>
      </c>
      <c r="Q42" s="45">
        <f>'9 мес'!Q41+'4 кварт'!Q41</f>
        <v>0</v>
      </c>
      <c r="R42" s="45">
        <f>'9 мес'!R41+'4 кварт'!R41</f>
        <v>0</v>
      </c>
      <c r="S42" s="45">
        <f>'9 мес'!S41+'4 кварт'!S41</f>
        <v>0</v>
      </c>
      <c r="T42" s="45">
        <f>'9 мес'!T41+'4 кварт'!T41</f>
        <v>0</v>
      </c>
      <c r="U42" s="45">
        <f>'9 мес'!U41+'4 кварт'!U41</f>
        <v>0</v>
      </c>
      <c r="V42" s="45">
        <f>'9 мес'!V41+'4 кварт'!V41</f>
        <v>0</v>
      </c>
      <c r="W42" s="45">
        <f>'9 мес'!W41+'4 кварт'!W41</f>
        <v>2</v>
      </c>
      <c r="X42" s="45">
        <f>'9 мес'!X41+'4 кварт'!X41</f>
        <v>6.407</v>
      </c>
      <c r="Y42" s="45">
        <f>'9 мес'!Y41+'4 кварт'!Y41</f>
        <v>0</v>
      </c>
      <c r="Z42" s="45">
        <f>'9 мес'!Z41+'4 кварт'!Z41</f>
        <v>0</v>
      </c>
      <c r="AA42" s="45">
        <f>'9 мес'!AA41+'4 кварт'!AA41</f>
        <v>0</v>
      </c>
      <c r="AB42" s="45">
        <f>'9 мес'!AB41+'4 кварт'!AB41</f>
        <v>0</v>
      </c>
      <c r="AC42" s="45">
        <f>'9 мес'!AC41+'4 кварт'!AC41</f>
        <v>0</v>
      </c>
      <c r="AD42" s="45">
        <f>'9 мес'!AD41+'4 кварт'!AD41</f>
        <v>0</v>
      </c>
      <c r="AE42" s="45">
        <f>'9 мес'!AE41+'4 кварт'!AE41</f>
        <v>0</v>
      </c>
      <c r="AF42" s="45">
        <f>'9 мес'!AF41+'4 кварт'!AF41</f>
        <v>0</v>
      </c>
      <c r="AG42" s="45">
        <f>'9 мес'!AG41+'4 кварт'!AG41</f>
        <v>0</v>
      </c>
      <c r="AH42" s="45">
        <f>'9 мес'!AH41+'4 кварт'!AH41</f>
        <v>0</v>
      </c>
      <c r="AI42" s="45">
        <f>'9 мес'!AI41+'4 кварт'!AI41</f>
        <v>0</v>
      </c>
      <c r="AJ42" s="45">
        <f>'9 мес'!AJ41+'4 кварт'!AJ41</f>
        <v>0</v>
      </c>
      <c r="AK42" s="45">
        <f>'9 мес'!AK41+'4 кварт'!AK41</f>
        <v>0</v>
      </c>
      <c r="AL42" s="45">
        <f>'9 мес'!AL41+'4 кварт'!AL41</f>
        <v>0</v>
      </c>
      <c r="AM42" s="45">
        <f>'9 мес'!AM41+'4 кварт'!AM41</f>
        <v>0</v>
      </c>
      <c r="AN42" s="45">
        <f>'9 мес'!AN41+'4 кварт'!AN41</f>
        <v>0</v>
      </c>
      <c r="AO42" s="45">
        <f>'9 мес'!AO41+'4 кварт'!AO41</f>
        <v>0</v>
      </c>
      <c r="AP42" s="45">
        <f>'9 мес'!AP41+'4 кварт'!AP41</f>
        <v>0</v>
      </c>
      <c r="AQ42" s="45">
        <f>'9 мес'!AQ41+'4 кварт'!AQ41</f>
        <v>9</v>
      </c>
      <c r="AR42" s="45">
        <f>'9 мес'!AR41+'4 кварт'!AR41</f>
        <v>13.118</v>
      </c>
      <c r="AS42" s="45">
        <f>'9 мес'!AS41+'4 кварт'!AS41</f>
        <v>0</v>
      </c>
      <c r="AT42" s="45">
        <f>'9 мес'!AT41+'4 кварт'!AT41</f>
        <v>0</v>
      </c>
      <c r="AU42" s="45">
        <f>'9 мес'!AU41+'4 кварт'!AU41</f>
        <v>0</v>
      </c>
      <c r="AV42" s="45">
        <f>'9 мес'!AV41+'4 кварт'!AV41</f>
        <v>0</v>
      </c>
      <c r="AW42" s="45">
        <f>'9 мес'!AW41+'4 кварт'!AW41</f>
        <v>0</v>
      </c>
      <c r="AX42" s="45">
        <f>'9 мес'!AX41+'4 кварт'!AX41</f>
        <v>0</v>
      </c>
      <c r="AY42" s="45">
        <f>'9 мес'!AY41+'4 кварт'!AY41</f>
        <v>0</v>
      </c>
      <c r="AZ42" s="45">
        <f>'9 мес'!AZ41+'4 кварт'!AZ41</f>
        <v>0</v>
      </c>
      <c r="BA42" s="45">
        <f>'9 мес'!BA41+'4 кварт'!BA41</f>
        <v>0</v>
      </c>
      <c r="BB42" s="45">
        <f>'9 мес'!BB41+'4 кварт'!BB41</f>
        <v>0</v>
      </c>
      <c r="BC42" s="45">
        <f>'9 мес'!BC41+'4 кварт'!BC41</f>
        <v>0</v>
      </c>
      <c r="BD42" s="45">
        <f>'9 мес'!BD41+'4 кварт'!BD41</f>
        <v>0</v>
      </c>
      <c r="BE42" s="45">
        <f>'9 мес'!BE41+'4 кварт'!BE41</f>
        <v>0</v>
      </c>
      <c r="BF42" s="48">
        <f t="shared" si="3"/>
        <v>24.829000000000001</v>
      </c>
      <c r="BG42" s="115">
        <v>7</v>
      </c>
      <c r="BH42" s="113">
        <v>98.316000000000003</v>
      </c>
      <c r="BI42" s="172">
        <f t="shared" si="5"/>
        <v>25.254282110744946</v>
      </c>
      <c r="BK42" s="40">
        <v>198.84800000000001</v>
      </c>
      <c r="BL42" s="154">
        <v>75.352999999999994</v>
      </c>
      <c r="BM42" s="81"/>
      <c r="BN42" s="160">
        <f t="shared" si="6"/>
        <v>73.486999999999995</v>
      </c>
      <c r="BO42" s="79"/>
      <c r="BP42" s="61">
        <v>131.17099999999999</v>
      </c>
      <c r="BQ42" s="81">
        <v>9.8119999999999994</v>
      </c>
      <c r="BR42" s="40">
        <f t="shared" si="7"/>
        <v>140.983</v>
      </c>
    </row>
    <row r="43" spans="1:71" ht="22.5" customHeight="1">
      <c r="A43" s="122">
        <v>36</v>
      </c>
      <c r="B43" s="14" t="s">
        <v>47</v>
      </c>
      <c r="C43" s="45">
        <f>'9 мес'!C42+'4 кварт'!C42</f>
        <v>6.6</v>
      </c>
      <c r="D43" s="45">
        <f>'9 мес'!D42+'4 кварт'!D42</f>
        <v>0.55400000000000005</v>
      </c>
      <c r="E43" s="45">
        <f>'9 мес'!E42+'4 кварт'!E42</f>
        <v>0</v>
      </c>
      <c r="F43" s="45">
        <f>'9 мес'!F42+'4 кварт'!F42</f>
        <v>0</v>
      </c>
      <c r="G43" s="45">
        <f>'9 мес'!G42+'4 кварт'!G42</f>
        <v>10.76</v>
      </c>
      <c r="H43" s="45">
        <f>'9 мес'!H42+'4 кварт'!H42</f>
        <v>1.1100000000000001</v>
      </c>
      <c r="I43" s="45">
        <f>'9 мес'!I42+'4 кварт'!I42</f>
        <v>0</v>
      </c>
      <c r="J43" s="45">
        <f>'9 мес'!J42+'4 кварт'!J42</f>
        <v>0</v>
      </c>
      <c r="K43" s="45">
        <f>'9 мес'!K42+'4 кварт'!K42</f>
        <v>0</v>
      </c>
      <c r="L43" s="45">
        <f>'9 мес'!L42+'4 кварт'!L42</f>
        <v>0</v>
      </c>
      <c r="M43" s="45">
        <f>'9 мес'!M42+'4 кварт'!M42</f>
        <v>0</v>
      </c>
      <c r="N43" s="45">
        <f>'9 мес'!N42+'4 кварт'!N42</f>
        <v>0</v>
      </c>
      <c r="O43" s="45">
        <f>'9 мес'!O42+'4 кварт'!O42</f>
        <v>0</v>
      </c>
      <c r="P43" s="45">
        <f>'9 мес'!P42+'4 кварт'!P42</f>
        <v>0</v>
      </c>
      <c r="Q43" s="45">
        <f>'9 мес'!Q42+'4 кварт'!Q42</f>
        <v>0</v>
      </c>
      <c r="R43" s="45">
        <f>'9 мес'!R42+'4 кварт'!R42</f>
        <v>0</v>
      </c>
      <c r="S43" s="45">
        <f>'9 мес'!S42+'4 кварт'!S42</f>
        <v>0</v>
      </c>
      <c r="T43" s="45">
        <f>'9 мес'!T42+'4 кварт'!T42</f>
        <v>0</v>
      </c>
      <c r="U43" s="45">
        <f>'9 мес'!U42+'4 кварт'!U42</f>
        <v>0</v>
      </c>
      <c r="V43" s="45">
        <f>'9 мес'!V42+'4 кварт'!V42</f>
        <v>0</v>
      </c>
      <c r="W43" s="45">
        <f>'9 мес'!W42+'4 кварт'!W42</f>
        <v>3</v>
      </c>
      <c r="X43" s="45">
        <f>'9 мес'!X42+'4 кварт'!X42</f>
        <v>9.26</v>
      </c>
      <c r="Y43" s="45">
        <f>'9 мес'!Y42+'4 кварт'!Y42</f>
        <v>1</v>
      </c>
      <c r="Z43" s="45">
        <f>'9 мес'!Z42+'4 кварт'!Z42</f>
        <v>0.72499999999999998</v>
      </c>
      <c r="AA43" s="45">
        <f>'9 мес'!AA42+'4 кварт'!AA42</f>
        <v>0</v>
      </c>
      <c r="AB43" s="45">
        <f>'9 мес'!AB42+'4 кварт'!AB42</f>
        <v>0</v>
      </c>
      <c r="AC43" s="45">
        <f>'9 мес'!AC42+'4 кварт'!AC42</f>
        <v>0</v>
      </c>
      <c r="AD43" s="45">
        <f>'9 мес'!AD42+'4 кварт'!AD42</f>
        <v>0</v>
      </c>
      <c r="AE43" s="45">
        <f>'9 мес'!AE42+'4 кварт'!AE42</f>
        <v>0</v>
      </c>
      <c r="AF43" s="45">
        <f>'9 мес'!AF42+'4 кварт'!AF42</f>
        <v>0</v>
      </c>
      <c r="AG43" s="45">
        <f>'9 мес'!AG42+'4 кварт'!AG42</f>
        <v>39</v>
      </c>
      <c r="AH43" s="45">
        <f>'9 мес'!AH42+'4 кварт'!AH42</f>
        <v>130.90199999999999</v>
      </c>
      <c r="AI43" s="45">
        <f>'9 мес'!AI42+'4 кварт'!AI42</f>
        <v>0</v>
      </c>
      <c r="AJ43" s="45">
        <f>'9 мес'!AJ42+'4 кварт'!AJ42</f>
        <v>0</v>
      </c>
      <c r="AK43" s="45">
        <f>'9 мес'!AK42+'4 кварт'!AK42</f>
        <v>0</v>
      </c>
      <c r="AL43" s="45">
        <f>'9 мес'!AL42+'4 кварт'!AL42</f>
        <v>0</v>
      </c>
      <c r="AM43" s="45">
        <f>'9 мес'!AM42+'4 кварт'!AM42</f>
        <v>2</v>
      </c>
      <c r="AN43" s="45">
        <f>'9 мес'!AN42+'4 кварт'!AN42</f>
        <v>1.966</v>
      </c>
      <c r="AO43" s="45">
        <f>'9 мес'!AO42+'4 кварт'!AO42</f>
        <v>0</v>
      </c>
      <c r="AP43" s="45">
        <f>'9 мес'!AP42+'4 кварт'!AP42</f>
        <v>0</v>
      </c>
      <c r="AQ43" s="45">
        <f>'9 мес'!AQ42+'4 кварт'!AQ42</f>
        <v>9</v>
      </c>
      <c r="AR43" s="45">
        <f>'9 мес'!AR42+'4 кварт'!AR42</f>
        <v>29.962</v>
      </c>
      <c r="AS43" s="45">
        <f>'9 мес'!AS42+'4 кварт'!AS42</f>
        <v>0</v>
      </c>
      <c r="AT43" s="45">
        <f>'9 мес'!AT42+'4 кварт'!AT42</f>
        <v>0</v>
      </c>
      <c r="AU43" s="45">
        <f>'9 мес'!AU42+'4 кварт'!AU42</f>
        <v>8</v>
      </c>
      <c r="AV43" s="45">
        <f>'9 мес'!AV42+'4 кварт'!AV42</f>
        <v>0.79300000000000004</v>
      </c>
      <c r="AW43" s="45">
        <f>'9 мес'!AW42+'4 кварт'!AW42</f>
        <v>0</v>
      </c>
      <c r="AX43" s="45">
        <f>'9 мес'!AX42+'4 кварт'!AX42</f>
        <v>0</v>
      </c>
      <c r="AY43" s="45">
        <f>'9 мес'!AY42+'4 кварт'!AY42</f>
        <v>0</v>
      </c>
      <c r="AZ43" s="45">
        <f>'9 мес'!AZ42+'4 кварт'!AZ42</f>
        <v>0</v>
      </c>
      <c r="BA43" s="45">
        <f>'9 мес'!BA42+'4 кварт'!BA42</f>
        <v>0</v>
      </c>
      <c r="BB43" s="45">
        <f>'9 мес'!BB42+'4 кварт'!BB42</f>
        <v>0</v>
      </c>
      <c r="BC43" s="45">
        <f>'9 мес'!BC42+'4 кварт'!BC42</f>
        <v>0</v>
      </c>
      <c r="BD43" s="45">
        <f>'9 мес'!BD42+'4 кварт'!BD42</f>
        <v>0</v>
      </c>
      <c r="BE43" s="45">
        <f>'9 мес'!BE42+'4 кварт'!BE42</f>
        <v>2.8889999999999998</v>
      </c>
      <c r="BF43" s="48">
        <f t="shared" si="3"/>
        <v>178.161</v>
      </c>
      <c r="BG43" s="115">
        <v>8</v>
      </c>
      <c r="BH43" s="113">
        <v>101.48399999999999</v>
      </c>
      <c r="BI43" s="172">
        <f t="shared" si="5"/>
        <v>175.55575263095659</v>
      </c>
      <c r="BK43" s="40">
        <v>168.971</v>
      </c>
      <c r="BL43" s="154">
        <v>236.27</v>
      </c>
      <c r="BM43" s="81"/>
      <c r="BN43" s="163">
        <f t="shared" si="6"/>
        <v>-76.677000000000007</v>
      </c>
      <c r="BO43" s="79"/>
      <c r="BP43" s="61">
        <v>135.398</v>
      </c>
      <c r="BQ43" s="81">
        <v>10.128</v>
      </c>
      <c r="BR43" s="40">
        <f t="shared" si="7"/>
        <v>145.52600000000001</v>
      </c>
    </row>
    <row r="44" spans="1:71" ht="22.5" customHeight="1">
      <c r="A44" s="122">
        <v>37</v>
      </c>
      <c r="B44" s="14" t="s">
        <v>160</v>
      </c>
      <c r="C44" s="45">
        <f>'9 мес'!C43+'4 кварт'!C43</f>
        <v>0</v>
      </c>
      <c r="D44" s="45">
        <f>'9 мес'!D43+'4 кварт'!D43</f>
        <v>0</v>
      </c>
      <c r="E44" s="45">
        <f>'9 мес'!E43+'4 кварт'!E43</f>
        <v>0</v>
      </c>
      <c r="F44" s="45">
        <f>'9 мес'!F43+'4 кварт'!F43</f>
        <v>0</v>
      </c>
      <c r="G44" s="45">
        <f>'9 мес'!G43+'4 кварт'!G43</f>
        <v>117.83</v>
      </c>
      <c r="H44" s="45">
        <f>'9 мес'!H43+'4 кварт'!H43</f>
        <v>33.398000000000003</v>
      </c>
      <c r="I44" s="45">
        <v>1</v>
      </c>
      <c r="J44" s="45">
        <f>'9 мес'!J43+'4 кварт'!J43</f>
        <v>100.82299999999999</v>
      </c>
      <c r="K44" s="45">
        <f>'9 мес'!K43+'4 кварт'!K43</f>
        <v>0</v>
      </c>
      <c r="L44" s="45">
        <f>'9 мес'!L43+'4 кварт'!L43</f>
        <v>0</v>
      </c>
      <c r="M44" s="45">
        <f>'9 мес'!M43+'4 кварт'!M43</f>
        <v>0</v>
      </c>
      <c r="N44" s="45">
        <f>'9 мес'!N43+'4 кварт'!N43</f>
        <v>0</v>
      </c>
      <c r="O44" s="45">
        <f>'9 мес'!O43+'4 кварт'!O43</f>
        <v>0</v>
      </c>
      <c r="P44" s="45">
        <f>'9 мес'!P43+'4 кварт'!P43</f>
        <v>0</v>
      </c>
      <c r="Q44" s="45">
        <f>'9 мес'!Q43+'4 кварт'!Q43</f>
        <v>0</v>
      </c>
      <c r="R44" s="45">
        <f>'9 мес'!R43+'4 кварт'!R43</f>
        <v>0</v>
      </c>
      <c r="S44" s="45">
        <f>'9 мес'!S43+'4 кварт'!S43</f>
        <v>0</v>
      </c>
      <c r="T44" s="45">
        <f>'9 мес'!T43+'4 кварт'!T43</f>
        <v>0</v>
      </c>
      <c r="U44" s="45">
        <f>'9 мес'!U43+'4 кварт'!U43</f>
        <v>0</v>
      </c>
      <c r="V44" s="45">
        <f>'9 мес'!V43+'4 кварт'!V43</f>
        <v>0</v>
      </c>
      <c r="W44" s="45">
        <f>'9 мес'!W43+'4 кварт'!W43</f>
        <v>0</v>
      </c>
      <c r="X44" s="45">
        <f>'9 мес'!X43+'4 кварт'!X43</f>
        <v>0</v>
      </c>
      <c r="Y44" s="45">
        <f>'9 мес'!Y43+'4 кварт'!Y43</f>
        <v>0</v>
      </c>
      <c r="Z44" s="45">
        <f>'9 мес'!Z43+'4 кварт'!Z43</f>
        <v>0</v>
      </c>
      <c r="AA44" s="45">
        <f>'9 мес'!AA43+'4 кварт'!AA43</f>
        <v>0</v>
      </c>
      <c r="AB44" s="45">
        <f>'9 мес'!AB43+'4 кварт'!AB43</f>
        <v>0</v>
      </c>
      <c r="AC44" s="45">
        <f>'9 мес'!AC43+'4 кварт'!AC43</f>
        <v>0</v>
      </c>
      <c r="AD44" s="45">
        <f>'9 мес'!AD43+'4 кварт'!AD43</f>
        <v>0</v>
      </c>
      <c r="AE44" s="45">
        <f>'9 мес'!AE43+'4 кварт'!AE43</f>
        <v>0</v>
      </c>
      <c r="AF44" s="45">
        <f>'9 мес'!AF43+'4 кварт'!AF43</f>
        <v>0</v>
      </c>
      <c r="AG44" s="45">
        <f>'9 мес'!AG43+'4 кварт'!AG43</f>
        <v>0</v>
      </c>
      <c r="AH44" s="45">
        <f>'9 мес'!AH43+'4 кварт'!AH43</f>
        <v>0</v>
      </c>
      <c r="AI44" s="45">
        <f>'9 мес'!AI43+'4 кварт'!AI43</f>
        <v>0</v>
      </c>
      <c r="AJ44" s="45">
        <f>'9 мес'!AJ43+'4 кварт'!AJ43</f>
        <v>0</v>
      </c>
      <c r="AK44" s="45">
        <f>'9 мес'!AK43+'4 кварт'!AK43</f>
        <v>0</v>
      </c>
      <c r="AL44" s="45">
        <f>'9 мес'!AL43+'4 кварт'!AL43</f>
        <v>0</v>
      </c>
      <c r="AM44" s="45">
        <f>'9 мес'!AM43+'4 кварт'!AM43</f>
        <v>0</v>
      </c>
      <c r="AN44" s="45">
        <f>'9 мес'!AN43+'4 кварт'!AN43</f>
        <v>0</v>
      </c>
      <c r="AO44" s="45">
        <f>'9 мес'!AO43+'4 кварт'!AO43</f>
        <v>0</v>
      </c>
      <c r="AP44" s="45">
        <f>'9 мес'!AP43+'4 кварт'!AP43</f>
        <v>0</v>
      </c>
      <c r="AQ44" s="45">
        <f>'9 мес'!AQ43+'4 кварт'!AQ43</f>
        <v>9</v>
      </c>
      <c r="AR44" s="45">
        <f>'9 мес'!AR43+'4 кварт'!AR43</f>
        <v>13.148999999999999</v>
      </c>
      <c r="AS44" s="45">
        <f>'9 мес'!AS43+'4 кварт'!AS43</f>
        <v>0</v>
      </c>
      <c r="AT44" s="45">
        <f>'9 мес'!AT43+'4 кварт'!AT43</f>
        <v>0</v>
      </c>
      <c r="AU44" s="45">
        <f>'9 мес'!AU43+'4 кварт'!AU43</f>
        <v>0</v>
      </c>
      <c r="AV44" s="45">
        <f>'9 мес'!AV43+'4 кварт'!AV43</f>
        <v>0</v>
      </c>
      <c r="AW44" s="45">
        <f>'9 мес'!AW43+'4 кварт'!AW43</f>
        <v>0</v>
      </c>
      <c r="AX44" s="45">
        <f>'9 мес'!AX43+'4 кварт'!AX43</f>
        <v>0</v>
      </c>
      <c r="AY44" s="45">
        <f>'9 мес'!AY43+'4 кварт'!AY43</f>
        <v>0</v>
      </c>
      <c r="AZ44" s="45">
        <f>'9 мес'!AZ43+'4 кварт'!AZ43</f>
        <v>0</v>
      </c>
      <c r="BA44" s="45">
        <f>'9 мес'!BA43+'4 кварт'!BA43</f>
        <v>0</v>
      </c>
      <c r="BB44" s="45">
        <f>'9 мес'!BB43+'4 кварт'!BB43</f>
        <v>0</v>
      </c>
      <c r="BC44" s="45">
        <f>'9 мес'!BC43+'4 кварт'!BC43</f>
        <v>0</v>
      </c>
      <c r="BD44" s="45">
        <f>'9 мес'!BD43+'4 кварт'!BD43</f>
        <v>0</v>
      </c>
      <c r="BE44" s="45">
        <f>'9 мес'!BE43+'4 кварт'!BE43</f>
        <v>0</v>
      </c>
      <c r="BF44" s="48">
        <f t="shared" si="3"/>
        <v>147.37</v>
      </c>
      <c r="BG44" s="115">
        <v>9</v>
      </c>
      <c r="BH44" s="113">
        <v>95.710999999999999</v>
      </c>
      <c r="BI44" s="172">
        <f t="shared" si="5"/>
        <v>153.97394238906708</v>
      </c>
      <c r="BK44" s="40">
        <v>194.81100000000001</v>
      </c>
      <c r="BL44" s="154">
        <v>209.74</v>
      </c>
      <c r="BM44" s="81"/>
      <c r="BN44" s="163">
        <f t="shared" si="6"/>
        <v>-51.659000000000006</v>
      </c>
      <c r="BO44" s="79"/>
      <c r="BP44" s="61">
        <v>127.696</v>
      </c>
      <c r="BQ44" s="81">
        <v>9.5519999999999996</v>
      </c>
      <c r="BR44" s="40">
        <f t="shared" si="7"/>
        <v>137.24799999999999</v>
      </c>
    </row>
    <row r="45" spans="1:71" ht="22.5" customHeight="1">
      <c r="A45" s="122">
        <v>38</v>
      </c>
      <c r="B45" s="14" t="s">
        <v>48</v>
      </c>
      <c r="C45" s="45">
        <f>'9 мес'!C44+'4 кварт'!C44</f>
        <v>11.59</v>
      </c>
      <c r="D45" s="45">
        <f>'9 мес'!D44+'4 кварт'!D44</f>
        <v>0.97699999999999998</v>
      </c>
      <c r="E45" s="45">
        <f>'9 мес'!E44+'4 кварт'!E44</f>
        <v>0</v>
      </c>
      <c r="F45" s="45">
        <f>'9 мес'!F44+'4 кварт'!F44</f>
        <v>0</v>
      </c>
      <c r="G45" s="45">
        <f>'9 мес'!G44+'4 кварт'!G44</f>
        <v>7.87</v>
      </c>
      <c r="H45" s="45">
        <f>'9 мес'!H44+'4 кварт'!H44</f>
        <v>0.80500000000000005</v>
      </c>
      <c r="I45" s="45">
        <f>'9 мес'!I44+'4 кварт'!I44</f>
        <v>0</v>
      </c>
      <c r="J45" s="45">
        <f>'9 мес'!J44+'4 кварт'!J44</f>
        <v>0</v>
      </c>
      <c r="K45" s="45">
        <f>'9 мес'!K44+'4 кварт'!K44</f>
        <v>0</v>
      </c>
      <c r="L45" s="45">
        <f>'9 мес'!L44+'4 кварт'!L44</f>
        <v>0</v>
      </c>
      <c r="M45" s="45">
        <f>'9 мес'!M44+'4 кварт'!M44</f>
        <v>0</v>
      </c>
      <c r="N45" s="45">
        <f>'9 мес'!N44+'4 кварт'!N44</f>
        <v>0</v>
      </c>
      <c r="O45" s="45">
        <f>'9 мес'!O44+'4 кварт'!O44</f>
        <v>0</v>
      </c>
      <c r="P45" s="45">
        <f>'9 мес'!P44+'4 кварт'!P44</f>
        <v>0</v>
      </c>
      <c r="Q45" s="45">
        <f>'9 мес'!Q44+'4 кварт'!Q44</f>
        <v>0</v>
      </c>
      <c r="R45" s="45">
        <f>'9 мес'!R44+'4 кварт'!R44</f>
        <v>0</v>
      </c>
      <c r="S45" s="45">
        <f>'9 мес'!S44+'4 кварт'!S44</f>
        <v>0</v>
      </c>
      <c r="T45" s="45">
        <f>'9 мес'!T44+'4 кварт'!T44</f>
        <v>0</v>
      </c>
      <c r="U45" s="45">
        <f>'9 мес'!U44+'4 кварт'!U44</f>
        <v>0</v>
      </c>
      <c r="V45" s="45">
        <f>'9 мес'!V44+'4 кварт'!V44</f>
        <v>0</v>
      </c>
      <c r="W45" s="45">
        <f>'9 мес'!W44+'4 кварт'!W44</f>
        <v>5</v>
      </c>
      <c r="X45" s="45">
        <f>'9 мес'!X44+'4 кварт'!X44</f>
        <v>10.83</v>
      </c>
      <c r="Y45" s="45">
        <f>'9 мес'!Y44+'4 кварт'!Y44</f>
        <v>0</v>
      </c>
      <c r="Z45" s="45">
        <f>'9 мес'!Z44+'4 кварт'!Z44</f>
        <v>0</v>
      </c>
      <c r="AA45" s="45">
        <f>'9 мес'!AA44+'4 кварт'!AA44</f>
        <v>0</v>
      </c>
      <c r="AB45" s="45">
        <f>'9 мес'!AB44+'4 кварт'!AB44</f>
        <v>0</v>
      </c>
      <c r="AC45" s="45">
        <f>'9 мес'!AC44+'4 кварт'!AC44</f>
        <v>0</v>
      </c>
      <c r="AD45" s="45">
        <f>'9 мес'!AD44+'4 кварт'!AD44</f>
        <v>0</v>
      </c>
      <c r="AE45" s="45">
        <f>'9 мес'!AE44+'4 кварт'!AE44</f>
        <v>0</v>
      </c>
      <c r="AF45" s="45">
        <f>'9 мес'!AF44+'4 кварт'!AF44</f>
        <v>0</v>
      </c>
      <c r="AG45" s="45">
        <f>'9 мес'!AG44+'4 кварт'!AG44</f>
        <v>0</v>
      </c>
      <c r="AH45" s="45">
        <f>'9 мес'!AH44+'4 кварт'!AH44</f>
        <v>0</v>
      </c>
      <c r="AI45" s="45">
        <f>'9 мес'!AI44+'4 кварт'!AI44</f>
        <v>0</v>
      </c>
      <c r="AJ45" s="45">
        <f>'9 мес'!AJ44+'4 кварт'!AJ44</f>
        <v>0</v>
      </c>
      <c r="AK45" s="45">
        <f>'9 мес'!AK44+'4 кварт'!AK44</f>
        <v>0</v>
      </c>
      <c r="AL45" s="45">
        <f>'9 мес'!AL44+'4 кварт'!AL44</f>
        <v>0</v>
      </c>
      <c r="AM45" s="45">
        <f>'9 мес'!AM44+'4 кварт'!AM44</f>
        <v>0</v>
      </c>
      <c r="AN45" s="45">
        <f>'9 мес'!AN44+'4 кварт'!AN44</f>
        <v>0</v>
      </c>
      <c r="AO45" s="45">
        <f>'9 мес'!AO44+'4 кварт'!AO44</f>
        <v>0</v>
      </c>
      <c r="AP45" s="45">
        <f>'9 мес'!AP44+'4 кварт'!AP44</f>
        <v>0</v>
      </c>
      <c r="AQ45" s="45">
        <f>'9 мес'!AQ44+'4 кварт'!AQ44</f>
        <v>8</v>
      </c>
      <c r="AR45" s="45">
        <f>'9 мес'!AR44+'4 кварт'!AR44</f>
        <v>12.827999999999999</v>
      </c>
      <c r="AS45" s="45">
        <f>'9 мес'!AS44+'4 кварт'!AS44</f>
        <v>0</v>
      </c>
      <c r="AT45" s="45">
        <f>'9 мес'!AT44+'4 кварт'!AT44</f>
        <v>0</v>
      </c>
      <c r="AU45" s="45">
        <f>'9 мес'!AU44+'4 кварт'!AU44</f>
        <v>0</v>
      </c>
      <c r="AV45" s="45">
        <f>'9 мес'!AV44+'4 кварт'!AV44</f>
        <v>0</v>
      </c>
      <c r="AW45" s="45">
        <f>'9 мес'!AW44+'4 кварт'!AW44</f>
        <v>0</v>
      </c>
      <c r="AX45" s="45">
        <f>'9 мес'!AX44+'4 кварт'!AX44</f>
        <v>0</v>
      </c>
      <c r="AY45" s="45">
        <f>'9 мес'!AY44+'4 кварт'!AY44</f>
        <v>1</v>
      </c>
      <c r="AZ45" s="45">
        <f>'9 мес'!AZ44+'4 кварт'!AZ44</f>
        <v>1.669</v>
      </c>
      <c r="BA45" s="45">
        <f>'9 мес'!BA44+'4 кварт'!BA44</f>
        <v>0</v>
      </c>
      <c r="BB45" s="45">
        <f>'9 мес'!BB44+'4 кварт'!BB44</f>
        <v>0</v>
      </c>
      <c r="BC45" s="45">
        <f>'9 мес'!BC44+'4 кварт'!BC44</f>
        <v>0</v>
      </c>
      <c r="BD45" s="45">
        <f>'9 мес'!BD44+'4 кварт'!BD44</f>
        <v>0</v>
      </c>
      <c r="BE45" s="45">
        <f>'9 мес'!BE44+'4 кварт'!BE44</f>
        <v>6.4130000000000003</v>
      </c>
      <c r="BF45" s="48">
        <f t="shared" si="3"/>
        <v>33.521999999999998</v>
      </c>
      <c r="BG45" s="117">
        <v>10</v>
      </c>
      <c r="BH45" s="113">
        <v>97.316999999999993</v>
      </c>
      <c r="BI45" s="172">
        <f t="shared" si="5"/>
        <v>34.446191312925798</v>
      </c>
      <c r="BK45" s="40">
        <v>198.20599999999999</v>
      </c>
      <c r="BL45" s="154">
        <v>204.38800000000001</v>
      </c>
      <c r="BM45" s="81"/>
      <c r="BN45" s="160">
        <f t="shared" si="6"/>
        <v>63.794999999999995</v>
      </c>
      <c r="BO45" s="79"/>
      <c r="BP45" s="61">
        <v>129.839</v>
      </c>
      <c r="BQ45" s="81">
        <v>9.7119999999999997</v>
      </c>
      <c r="BR45" s="40">
        <f t="shared" si="7"/>
        <v>139.55099999999999</v>
      </c>
    </row>
    <row r="46" spans="1:71" ht="22.5" customHeight="1">
      <c r="A46" s="122">
        <v>39</v>
      </c>
      <c r="B46" s="14" t="s">
        <v>161</v>
      </c>
      <c r="C46" s="45">
        <f>'9 мес'!C45+'4 кварт'!C45</f>
        <v>0</v>
      </c>
      <c r="D46" s="45">
        <f>'9 мес'!D45+'4 кварт'!D45</f>
        <v>0</v>
      </c>
      <c r="E46" s="45">
        <f>'9 мес'!E45+'4 кварт'!E45</f>
        <v>0</v>
      </c>
      <c r="F46" s="45">
        <f>'9 мес'!F45+'4 кварт'!F45</f>
        <v>0</v>
      </c>
      <c r="G46" s="45">
        <f>'9 мес'!G45+'4 кварт'!G45</f>
        <v>7.52</v>
      </c>
      <c r="H46" s="45">
        <f>'9 мес'!H45+'4 кварт'!H45</f>
        <v>0.77200000000000002</v>
      </c>
      <c r="I46" s="45">
        <f>'9 мес'!I45+'4 кварт'!I45</f>
        <v>1</v>
      </c>
      <c r="J46" s="45">
        <f>'9 мес'!J45+'4 кварт'!J45</f>
        <v>149.39400000000001</v>
      </c>
      <c r="K46" s="45">
        <f>'9 мес'!K45+'4 кварт'!K45</f>
        <v>0</v>
      </c>
      <c r="L46" s="45">
        <f>'9 мес'!L45+'4 кварт'!L45</f>
        <v>0</v>
      </c>
      <c r="M46" s="45">
        <f>'9 мес'!M45+'4 кварт'!M45</f>
        <v>0</v>
      </c>
      <c r="N46" s="45">
        <f>'9 мес'!N45+'4 кварт'!N45</f>
        <v>0</v>
      </c>
      <c r="O46" s="45">
        <f>'9 мес'!O45+'4 кварт'!O45</f>
        <v>0</v>
      </c>
      <c r="P46" s="45">
        <f>'9 мес'!P45+'4 кварт'!P45</f>
        <v>0</v>
      </c>
      <c r="Q46" s="45">
        <f>'9 мес'!Q45+'4 кварт'!Q45</f>
        <v>0</v>
      </c>
      <c r="R46" s="45">
        <f>'9 мес'!R45+'4 кварт'!R45</f>
        <v>0</v>
      </c>
      <c r="S46" s="45">
        <f>'9 мес'!S45+'4 кварт'!S45</f>
        <v>0</v>
      </c>
      <c r="T46" s="45">
        <f>'9 мес'!T45+'4 кварт'!T45</f>
        <v>0</v>
      </c>
      <c r="U46" s="45">
        <f>'9 мес'!U45+'4 кварт'!U45</f>
        <v>0</v>
      </c>
      <c r="V46" s="45">
        <f>'9 мес'!V45+'4 кварт'!V45</f>
        <v>0</v>
      </c>
      <c r="W46" s="45">
        <f>'9 мес'!W45+'4 кварт'!W45</f>
        <v>0</v>
      </c>
      <c r="X46" s="45">
        <f>'9 мес'!X45+'4 кварт'!X45</f>
        <v>0</v>
      </c>
      <c r="Y46" s="45">
        <f>'9 мес'!Y45+'4 кварт'!Y45</f>
        <v>0</v>
      </c>
      <c r="Z46" s="45">
        <f>'9 мес'!Z45+'4 кварт'!Z45</f>
        <v>0</v>
      </c>
      <c r="AA46" s="45">
        <f>'9 мес'!AA45+'4 кварт'!AA45</f>
        <v>0</v>
      </c>
      <c r="AB46" s="45">
        <f>'9 мес'!AB45+'4 кварт'!AB45</f>
        <v>0</v>
      </c>
      <c r="AC46" s="45">
        <f>'9 мес'!AC45+'4 кварт'!AC45</f>
        <v>0</v>
      </c>
      <c r="AD46" s="45">
        <f>'9 мес'!AD45+'4 кварт'!AD45</f>
        <v>0</v>
      </c>
      <c r="AE46" s="45">
        <f>'9 мес'!AE45+'4 кварт'!AE45</f>
        <v>0</v>
      </c>
      <c r="AF46" s="45">
        <f>'9 мес'!AF45+'4 кварт'!AF45</f>
        <v>0</v>
      </c>
      <c r="AG46" s="45">
        <f>'9 мес'!AG45+'4 кварт'!AG45</f>
        <v>0</v>
      </c>
      <c r="AH46" s="45">
        <f>'9 мес'!AH45+'4 кварт'!AH45</f>
        <v>0</v>
      </c>
      <c r="AI46" s="45">
        <f>'9 мес'!AI45+'4 кварт'!AI45</f>
        <v>0</v>
      </c>
      <c r="AJ46" s="45">
        <f>'9 мес'!AJ45+'4 кварт'!AJ45</f>
        <v>0</v>
      </c>
      <c r="AK46" s="45">
        <f>'9 мес'!AK45+'4 кварт'!AK45</f>
        <v>0</v>
      </c>
      <c r="AL46" s="45">
        <f>'9 мес'!AL45+'4 кварт'!AL45</f>
        <v>0</v>
      </c>
      <c r="AM46" s="45">
        <f>'9 мес'!AM45+'4 кварт'!AM45</f>
        <v>0</v>
      </c>
      <c r="AN46" s="45">
        <f>'9 мес'!AN45+'4 кварт'!AN45</f>
        <v>0</v>
      </c>
      <c r="AO46" s="45">
        <f>'9 мес'!AO45+'4 кварт'!AO45</f>
        <v>0</v>
      </c>
      <c r="AP46" s="45">
        <f>'9 мес'!AP45+'4 кварт'!AP45</f>
        <v>0</v>
      </c>
      <c r="AQ46" s="45">
        <f>'9 мес'!AQ45+'4 кварт'!AQ45</f>
        <v>134</v>
      </c>
      <c r="AR46" s="45">
        <f>'9 мес'!AR45+'4 кварт'!AR45</f>
        <v>146.70499999999998</v>
      </c>
      <c r="AS46" s="45">
        <f>'9 мес'!AS45+'4 кварт'!AS45</f>
        <v>0</v>
      </c>
      <c r="AT46" s="45">
        <f>'9 мес'!AT45+'4 кварт'!AT45</f>
        <v>0</v>
      </c>
      <c r="AU46" s="45">
        <f>'9 мес'!AU45+'4 кварт'!AU45</f>
        <v>35.200000000000003</v>
      </c>
      <c r="AV46" s="45">
        <f>'9 мес'!AV45+'4 кварт'!AV45</f>
        <v>14.5</v>
      </c>
      <c r="AW46" s="45">
        <f>'9 мес'!AW45+'4 кварт'!AW45</f>
        <v>5</v>
      </c>
      <c r="AX46" s="45">
        <f>'9 мес'!AX45+'4 кварт'!AX45</f>
        <v>3.7160000000000002</v>
      </c>
      <c r="AY46" s="45">
        <f>'9 мес'!AY45+'4 кварт'!AY45</f>
        <v>0</v>
      </c>
      <c r="AZ46" s="45">
        <f>'9 мес'!AZ45+'4 кварт'!AZ45</f>
        <v>0</v>
      </c>
      <c r="BA46" s="45">
        <f>'9 мес'!BA45+'4 кварт'!BA45</f>
        <v>0</v>
      </c>
      <c r="BB46" s="45">
        <f>'9 мес'!BB45+'4 кварт'!BB45</f>
        <v>0</v>
      </c>
      <c r="BC46" s="45">
        <f>'9 мес'!BC45+'4 кварт'!BC45</f>
        <v>0</v>
      </c>
      <c r="BD46" s="45">
        <f>'9 мес'!BD45+'4 кварт'!BD45</f>
        <v>0</v>
      </c>
      <c r="BE46" s="102">
        <f>'9 мес'!BE45+'4 кварт'!BE45</f>
        <v>260.83099999999996</v>
      </c>
      <c r="BF46" s="48">
        <f t="shared" si="3"/>
        <v>575.91799999999989</v>
      </c>
      <c r="BG46" s="116" t="s">
        <v>71</v>
      </c>
      <c r="BH46" s="113">
        <v>218.98500000000001</v>
      </c>
      <c r="BI46" s="172">
        <f t="shared" si="5"/>
        <v>262.99426901385931</v>
      </c>
      <c r="BK46" s="40">
        <v>443.11500000000001</v>
      </c>
      <c r="BL46" s="154">
        <v>275.65499999999997</v>
      </c>
      <c r="BM46" s="81"/>
      <c r="BN46" s="163">
        <f t="shared" si="6"/>
        <v>-356.93299999999988</v>
      </c>
      <c r="BO46" s="79"/>
      <c r="BP46" s="45">
        <v>292.166</v>
      </c>
      <c r="BQ46" s="81">
        <v>21.853999999999999</v>
      </c>
      <c r="BR46" s="40">
        <f t="shared" si="7"/>
        <v>314.02</v>
      </c>
    </row>
    <row r="47" spans="1:71" ht="22.5" customHeight="1">
      <c r="A47" s="122">
        <v>40</v>
      </c>
      <c r="B47" s="14" t="s">
        <v>162</v>
      </c>
      <c r="C47" s="45">
        <f>'9 мес'!C46+'4 кварт'!C46</f>
        <v>0</v>
      </c>
      <c r="D47" s="45">
        <f>'9 мес'!D46+'4 кварт'!D46</f>
        <v>0</v>
      </c>
      <c r="E47" s="45">
        <f>'9 мес'!E46+'4 кварт'!E46</f>
        <v>0</v>
      </c>
      <c r="F47" s="45">
        <f>'9 мес'!F46+'4 кварт'!F46</f>
        <v>0</v>
      </c>
      <c r="G47" s="45">
        <f>'9 мес'!G46+'4 кварт'!G46</f>
        <v>19.079999999999998</v>
      </c>
      <c r="H47" s="45">
        <f>'9 мес'!H46+'4 кварт'!H46</f>
        <v>1.9510000000000001</v>
      </c>
      <c r="I47" s="45">
        <f>'9 мес'!I46+'4 кварт'!I46</f>
        <v>0</v>
      </c>
      <c r="J47" s="45">
        <f>'9 мес'!J46+'4 кварт'!J46</f>
        <v>0</v>
      </c>
      <c r="K47" s="45">
        <f>'9 мес'!K46+'4 кварт'!K46</f>
        <v>9</v>
      </c>
      <c r="L47" s="45">
        <f>'9 мес'!L46+'4 кварт'!L46</f>
        <v>3.351</v>
      </c>
      <c r="M47" s="45">
        <f>'9 мес'!M46+'4 кварт'!M46</f>
        <v>0</v>
      </c>
      <c r="N47" s="45">
        <f>'9 мес'!N46+'4 кварт'!N46</f>
        <v>0</v>
      </c>
      <c r="O47" s="45">
        <f>'9 мес'!O46+'4 кварт'!O46</f>
        <v>0</v>
      </c>
      <c r="P47" s="45">
        <f>'9 мес'!P46+'4 кварт'!P46</f>
        <v>0</v>
      </c>
      <c r="Q47" s="45">
        <f>'9 мес'!Q46+'4 кварт'!Q46</f>
        <v>0</v>
      </c>
      <c r="R47" s="45">
        <f>'9 мес'!R46+'4 кварт'!R46</f>
        <v>0</v>
      </c>
      <c r="S47" s="45">
        <f>'9 мес'!S46+'4 кварт'!S46</f>
        <v>1</v>
      </c>
      <c r="T47" s="45">
        <f>'9 мес'!T46+'4 кварт'!T46</f>
        <v>1.212</v>
      </c>
      <c r="U47" s="45">
        <f>'9 мес'!U46+'4 кварт'!U46</f>
        <v>0</v>
      </c>
      <c r="V47" s="45">
        <f>'9 мес'!V46+'4 кварт'!V46</f>
        <v>0</v>
      </c>
      <c r="W47" s="45">
        <f>'9 мес'!W46+'4 кварт'!W46</f>
        <v>9</v>
      </c>
      <c r="X47" s="45">
        <f>'9 мес'!X46+'4 кварт'!X46</f>
        <v>11.903</v>
      </c>
      <c r="Y47" s="45">
        <f>'9 мес'!Y46+'4 кварт'!Y46</f>
        <v>0</v>
      </c>
      <c r="Z47" s="45">
        <f>'9 мес'!Z46+'4 кварт'!Z46</f>
        <v>0</v>
      </c>
      <c r="AA47" s="45">
        <f>'9 мес'!AA46+'4 кварт'!AA46</f>
        <v>7</v>
      </c>
      <c r="AB47" s="45">
        <f>'9 мес'!AB46+'4 кварт'!AB46</f>
        <v>11.555999999999999</v>
      </c>
      <c r="AC47" s="45">
        <f>'9 мес'!AC46+'4 кварт'!AC46</f>
        <v>0</v>
      </c>
      <c r="AD47" s="45">
        <f>'9 мес'!AD46+'4 кварт'!AD46</f>
        <v>0</v>
      </c>
      <c r="AE47" s="45">
        <f>'9 мес'!AE46+'4 кварт'!AE46</f>
        <v>0</v>
      </c>
      <c r="AF47" s="45">
        <f>'9 мес'!AF46+'4 кварт'!AF46</f>
        <v>0</v>
      </c>
      <c r="AG47" s="45">
        <f>'9 мес'!AG46+'4 кварт'!AG46</f>
        <v>16</v>
      </c>
      <c r="AH47" s="45">
        <f>'9 мес'!AH46+'4 кварт'!AH46</f>
        <v>40.462000000000003</v>
      </c>
      <c r="AI47" s="45">
        <f>'9 мес'!AI46+'4 кварт'!AI46</f>
        <v>0</v>
      </c>
      <c r="AJ47" s="45">
        <f>'9 мес'!AJ46+'4 кварт'!AJ46</f>
        <v>0</v>
      </c>
      <c r="AK47" s="45">
        <f>'9 мес'!AK46+'4 кварт'!AK46</f>
        <v>0</v>
      </c>
      <c r="AL47" s="45">
        <f>'9 мес'!AL46+'4 кварт'!AL46</f>
        <v>0</v>
      </c>
      <c r="AM47" s="45">
        <f>'9 мес'!AM46+'4 кварт'!AM46</f>
        <v>0</v>
      </c>
      <c r="AN47" s="45">
        <f>'9 мес'!AN46+'4 кварт'!AN46</f>
        <v>0</v>
      </c>
      <c r="AO47" s="45">
        <f>'9 мес'!AO46+'4 кварт'!AO46</f>
        <v>0</v>
      </c>
      <c r="AP47" s="45">
        <f>'9 мес'!AP46+'4 кварт'!AP46</f>
        <v>0</v>
      </c>
      <c r="AQ47" s="45">
        <f>'9 мес'!AQ46+'4 кварт'!AQ46</f>
        <v>9</v>
      </c>
      <c r="AR47" s="45">
        <f>'9 мес'!AR46+'4 кварт'!AR46</f>
        <v>13.324999999999999</v>
      </c>
      <c r="AS47" s="45">
        <f>'9 мес'!AS46+'4 кварт'!AS46</f>
        <v>0</v>
      </c>
      <c r="AT47" s="45">
        <f>'9 мес'!AT46+'4 кварт'!AT46</f>
        <v>0</v>
      </c>
      <c r="AU47" s="45">
        <f>'9 мес'!AU46+'4 кварт'!AU46</f>
        <v>0</v>
      </c>
      <c r="AV47" s="45">
        <f>'9 мес'!AV46+'4 кварт'!AV46</f>
        <v>0</v>
      </c>
      <c r="AW47" s="45">
        <f>'9 мес'!AW46+'4 кварт'!AW46</f>
        <v>1</v>
      </c>
      <c r="AX47" s="45">
        <f>'9 мес'!AX46+'4 кварт'!AX46</f>
        <v>0.76700000000000002</v>
      </c>
      <c r="AY47" s="45">
        <f>'9 мес'!AY46+'4 кварт'!AY46</f>
        <v>0</v>
      </c>
      <c r="AZ47" s="45">
        <f>'9 мес'!AZ46+'4 кварт'!AZ46</f>
        <v>0</v>
      </c>
      <c r="BA47" s="45">
        <f>'9 мес'!BA46+'4 кварт'!BA46</f>
        <v>0</v>
      </c>
      <c r="BB47" s="45">
        <f>'9 мес'!BB46+'4 кварт'!BB46</f>
        <v>0</v>
      </c>
      <c r="BC47" s="45">
        <f>'9 мес'!BC46+'4 кварт'!BC46</f>
        <v>0</v>
      </c>
      <c r="BD47" s="45">
        <f>'9 мес'!BD46+'4 кварт'!BD46</f>
        <v>0</v>
      </c>
      <c r="BE47" s="45">
        <f>'9 мес'!BE46+'4 кварт'!BE46</f>
        <v>1.536</v>
      </c>
      <c r="BF47" s="48">
        <f t="shared" si="3"/>
        <v>86.063000000000002</v>
      </c>
      <c r="BG47" s="116" t="s">
        <v>67</v>
      </c>
      <c r="BH47" s="113">
        <v>138.55500000000001</v>
      </c>
      <c r="BI47" s="172">
        <f t="shared" si="5"/>
        <v>62.114683699613877</v>
      </c>
      <c r="BK47" s="40">
        <v>219.755</v>
      </c>
      <c r="BL47" s="154">
        <v>343.48599999999999</v>
      </c>
      <c r="BM47" s="81"/>
      <c r="BN47" s="160">
        <f t="shared" si="6"/>
        <v>52.492000000000004</v>
      </c>
      <c r="BO47" s="79"/>
      <c r="BP47" s="61">
        <v>128.91200000000001</v>
      </c>
      <c r="BQ47" s="81">
        <v>9.6430000000000007</v>
      </c>
      <c r="BR47" s="40">
        <f t="shared" si="7"/>
        <v>138.55500000000001</v>
      </c>
    </row>
    <row r="48" spans="1:71" ht="22.5" customHeight="1">
      <c r="A48" s="122">
        <v>41</v>
      </c>
      <c r="B48" s="14" t="s">
        <v>163</v>
      </c>
      <c r="C48" s="45">
        <f>'9 мес'!C47+'4 кварт'!C47</f>
        <v>7.8</v>
      </c>
      <c r="D48" s="45">
        <f>'9 мес'!D47+'4 кварт'!D47</f>
        <v>5.8129999999999997</v>
      </c>
      <c r="E48" s="45">
        <f>'9 мес'!E47+'4 кварт'!E47</f>
        <v>0</v>
      </c>
      <c r="F48" s="45">
        <f>'9 мес'!F47+'4 кварт'!F47</f>
        <v>0</v>
      </c>
      <c r="G48" s="45">
        <f>'9 мес'!G47+'4 кварт'!G47</f>
        <v>0</v>
      </c>
      <c r="H48" s="45">
        <f>'9 мес'!H47+'4 кварт'!H47</f>
        <v>0</v>
      </c>
      <c r="I48" s="45">
        <f>'9 мес'!I47+'4 кварт'!I47</f>
        <v>1</v>
      </c>
      <c r="J48" s="45">
        <f>'9 мес'!J47+'4 кварт'!J47</f>
        <v>91.73</v>
      </c>
      <c r="K48" s="45">
        <f>'9 мес'!K47+'4 кварт'!K47</f>
        <v>0</v>
      </c>
      <c r="L48" s="45">
        <f>'9 мес'!L47+'4 кварт'!L47</f>
        <v>0</v>
      </c>
      <c r="M48" s="45">
        <f>'9 мес'!M47+'4 кварт'!M47</f>
        <v>0</v>
      </c>
      <c r="N48" s="45">
        <f>'9 мес'!N47+'4 кварт'!N47</f>
        <v>0</v>
      </c>
      <c r="O48" s="45">
        <f>'9 мес'!O47+'4 кварт'!O47</f>
        <v>0</v>
      </c>
      <c r="P48" s="45">
        <f>'9 мес'!P47+'4 кварт'!P47</f>
        <v>0</v>
      </c>
      <c r="Q48" s="45">
        <f>'9 мес'!Q47+'4 кварт'!Q47</f>
        <v>89.6</v>
      </c>
      <c r="R48" s="45">
        <f>'9 мес'!R47+'4 кварт'!R47</f>
        <v>125.40600000000001</v>
      </c>
      <c r="S48" s="45">
        <f>'9 мес'!S47+'4 кварт'!S47</f>
        <v>0</v>
      </c>
      <c r="T48" s="45">
        <f>'9 мес'!T47+'4 кварт'!T47</f>
        <v>0</v>
      </c>
      <c r="U48" s="45">
        <f>'9 мес'!U47+'4 кварт'!U47</f>
        <v>0</v>
      </c>
      <c r="V48" s="45">
        <f>'9 мес'!V47+'4 кварт'!V47</f>
        <v>0</v>
      </c>
      <c r="W48" s="45">
        <f>'9 мес'!W47+'4 кварт'!W47</f>
        <v>14</v>
      </c>
      <c r="X48" s="45">
        <f>'9 мес'!X47+'4 кварт'!X47</f>
        <v>12.745999999999999</v>
      </c>
      <c r="Y48" s="45">
        <f>'9 мес'!Y47+'4 кварт'!Y47</f>
        <v>0</v>
      </c>
      <c r="Z48" s="45">
        <f>'9 мес'!Z47+'4 кварт'!Z47</f>
        <v>0</v>
      </c>
      <c r="AA48" s="45">
        <f>'9 мес'!AA47+'4 кварт'!AA47</f>
        <v>0</v>
      </c>
      <c r="AB48" s="45">
        <f>'9 мес'!AB47+'4 кварт'!AB47</f>
        <v>0</v>
      </c>
      <c r="AC48" s="45">
        <f>'9 мес'!AC47+'4 кварт'!AC47</f>
        <v>0</v>
      </c>
      <c r="AD48" s="45">
        <f>'9 мес'!AD47+'4 кварт'!AD47</f>
        <v>0</v>
      </c>
      <c r="AE48" s="45">
        <f>'9 мес'!AE47+'4 кварт'!AE47</f>
        <v>2</v>
      </c>
      <c r="AF48" s="45">
        <f>'9 мес'!AF47+'4 кварт'!AF47</f>
        <v>31.399000000000001</v>
      </c>
      <c r="AG48" s="45">
        <f>'9 мес'!AG47+'4 кварт'!AG47</f>
        <v>0</v>
      </c>
      <c r="AH48" s="45">
        <f>'9 мес'!AH47+'4 кварт'!AH47</f>
        <v>0</v>
      </c>
      <c r="AI48" s="45">
        <f>'9 мес'!AI47+'4 кварт'!AI47</f>
        <v>0</v>
      </c>
      <c r="AJ48" s="45">
        <f>'9 мес'!AJ47+'4 кварт'!AJ47</f>
        <v>0</v>
      </c>
      <c r="AK48" s="45">
        <f>'9 мес'!AK47+'4 кварт'!AK47</f>
        <v>0</v>
      </c>
      <c r="AL48" s="45">
        <f>'9 мес'!AL47+'4 кварт'!AL47</f>
        <v>0</v>
      </c>
      <c r="AM48" s="45">
        <f>'9 мес'!AM47+'4 кварт'!AM47</f>
        <v>0</v>
      </c>
      <c r="AN48" s="45">
        <f>'9 мес'!AN47+'4 кварт'!AN47</f>
        <v>0</v>
      </c>
      <c r="AO48" s="45">
        <f>'9 мес'!AO47+'4 кварт'!AO47</f>
        <v>0</v>
      </c>
      <c r="AP48" s="45">
        <f>'9 мес'!AP47+'4 кварт'!AP47</f>
        <v>0</v>
      </c>
      <c r="AQ48" s="45">
        <f>'9 мес'!AQ47+'4 кварт'!AQ47</f>
        <v>23</v>
      </c>
      <c r="AR48" s="45">
        <f>'9 мес'!AR47+'4 кварт'!AR47</f>
        <v>39.963999999999999</v>
      </c>
      <c r="AS48" s="45">
        <f>'9 мес'!AS47+'4 кварт'!AS47</f>
        <v>0</v>
      </c>
      <c r="AT48" s="45">
        <f>'9 мес'!AT47+'4 кварт'!AT47</f>
        <v>0</v>
      </c>
      <c r="AU48" s="45">
        <f>'9 мес'!AU47+'4 кварт'!AU47</f>
        <v>0</v>
      </c>
      <c r="AV48" s="45">
        <f>'9 мес'!AV47+'4 кварт'!AV47</f>
        <v>0</v>
      </c>
      <c r="AW48" s="45">
        <f>'9 мес'!AW47+'4 кварт'!AW47</f>
        <v>35</v>
      </c>
      <c r="AX48" s="45">
        <f>'9 мес'!AX47+'4 кварт'!AX47</f>
        <v>28.396999999999998</v>
      </c>
      <c r="AY48" s="45">
        <f>'9 мес'!AY47+'4 кварт'!AY47</f>
        <v>1</v>
      </c>
      <c r="AZ48" s="45">
        <f>'9 мес'!AZ47+'4 кварт'!AZ47</f>
        <v>0.73499999999999999</v>
      </c>
      <c r="BA48" s="45">
        <f>'9 мес'!BA47+'4 кварт'!BA47</f>
        <v>0</v>
      </c>
      <c r="BB48" s="45">
        <f>'9 мес'!BB47+'4 кварт'!BB47</f>
        <v>0</v>
      </c>
      <c r="BC48" s="45">
        <f>'9 мес'!BC47+'4 кварт'!BC47</f>
        <v>0</v>
      </c>
      <c r="BD48" s="45">
        <f>'9 мес'!BD47+'4 кварт'!BD47</f>
        <v>0</v>
      </c>
      <c r="BE48" s="45">
        <f>'9 мес'!BE47+'4 кварт'!BE47</f>
        <v>9.7479999999999993</v>
      </c>
      <c r="BF48" s="48">
        <f t="shared" si="3"/>
        <v>345.93800000000005</v>
      </c>
      <c r="BG48" s="115" t="s">
        <v>68</v>
      </c>
      <c r="BH48" s="113">
        <v>254.36199999999999</v>
      </c>
      <c r="BI48" s="172">
        <f t="shared" si="5"/>
        <v>136.0022330379538</v>
      </c>
      <c r="BK48" s="40">
        <v>516.35199999999998</v>
      </c>
      <c r="BL48" s="154">
        <v>291.54300000000001</v>
      </c>
      <c r="BM48" s="81"/>
      <c r="BN48" s="163">
        <f t="shared" si="6"/>
        <v>-91.57600000000005</v>
      </c>
      <c r="BO48" s="79"/>
      <c r="BP48" s="61">
        <v>339.36399999999998</v>
      </c>
      <c r="BQ48" s="81">
        <v>25.385999999999999</v>
      </c>
      <c r="BR48" s="40">
        <f t="shared" si="7"/>
        <v>364.75</v>
      </c>
    </row>
    <row r="49" spans="1:71" ht="22.5" customHeight="1">
      <c r="A49" s="122">
        <v>42</v>
      </c>
      <c r="B49" s="14" t="s">
        <v>164</v>
      </c>
      <c r="C49" s="45">
        <f>'9 мес'!C48+'4 кварт'!C48</f>
        <v>0</v>
      </c>
      <c r="D49" s="45">
        <f>'9 мес'!D48+'4 кварт'!D48</f>
        <v>0</v>
      </c>
      <c r="E49" s="45">
        <f>'9 мес'!E48+'4 кварт'!E48</f>
        <v>0</v>
      </c>
      <c r="F49" s="45">
        <f>'9 мес'!F48+'4 кварт'!F48</f>
        <v>0</v>
      </c>
      <c r="G49" s="45">
        <f>'9 мес'!G48+'4 кварт'!G48</f>
        <v>0</v>
      </c>
      <c r="H49" s="45">
        <f>'9 мес'!H48+'4 кварт'!H48</f>
        <v>0</v>
      </c>
      <c r="I49" s="45">
        <f>'9 мес'!I48+'4 кварт'!I48</f>
        <v>0</v>
      </c>
      <c r="J49" s="45">
        <f>'9 мес'!J48+'4 кварт'!J48</f>
        <v>0</v>
      </c>
      <c r="K49" s="45">
        <f>'9 мес'!K48+'4 кварт'!K48</f>
        <v>0</v>
      </c>
      <c r="L49" s="45">
        <f>'9 мес'!L48+'4 кварт'!L48</f>
        <v>0</v>
      </c>
      <c r="M49" s="45">
        <f>'9 мес'!M48+'4 кварт'!M48</f>
        <v>0</v>
      </c>
      <c r="N49" s="45">
        <f>'9 мес'!N48+'4 кварт'!N48</f>
        <v>0</v>
      </c>
      <c r="O49" s="45">
        <f>'9 мес'!O48+'4 кварт'!O48</f>
        <v>0</v>
      </c>
      <c r="P49" s="45">
        <f>'9 мес'!P48+'4 кварт'!P48</f>
        <v>0</v>
      </c>
      <c r="Q49" s="45">
        <f>'9 мес'!Q48+'4 кварт'!Q48</f>
        <v>0</v>
      </c>
      <c r="R49" s="45">
        <f>'9 мес'!R48+'4 кварт'!R48</f>
        <v>0</v>
      </c>
      <c r="S49" s="45">
        <f>'9 мес'!S48+'4 кварт'!S48</f>
        <v>2</v>
      </c>
      <c r="T49" s="45">
        <f>'9 мес'!T48+'4 кварт'!T48</f>
        <v>6.0880000000000001</v>
      </c>
      <c r="U49" s="45">
        <f>'9 мес'!U48+'4 кварт'!U48</f>
        <v>0</v>
      </c>
      <c r="V49" s="45">
        <f>'9 мес'!V48+'4 кварт'!V48</f>
        <v>0</v>
      </c>
      <c r="W49" s="45">
        <f>'9 мес'!W48+'4 кварт'!W48</f>
        <v>3</v>
      </c>
      <c r="X49" s="45">
        <f>'9 мес'!X48+'4 кварт'!X48</f>
        <v>5.2279999999999998</v>
      </c>
      <c r="Y49" s="45">
        <f>'9 мес'!Y48+'4 кварт'!Y48</f>
        <v>0</v>
      </c>
      <c r="Z49" s="45">
        <f>'9 мес'!Z48+'4 кварт'!Z48</f>
        <v>0</v>
      </c>
      <c r="AA49" s="45">
        <f>'9 мес'!AA48+'4 кварт'!AA48</f>
        <v>0</v>
      </c>
      <c r="AB49" s="45">
        <f>'9 мес'!AB48+'4 кварт'!AB48</f>
        <v>0</v>
      </c>
      <c r="AC49" s="45">
        <f>'9 мес'!AC48+'4 кварт'!AC48</f>
        <v>0</v>
      </c>
      <c r="AD49" s="45">
        <f>'9 мес'!AD48+'4 кварт'!AD48</f>
        <v>0</v>
      </c>
      <c r="AE49" s="45">
        <f>'9 мес'!AE48+'4 кварт'!AE48</f>
        <v>0</v>
      </c>
      <c r="AF49" s="45">
        <f>'9 мес'!AF48+'4 кварт'!AF48</f>
        <v>0</v>
      </c>
      <c r="AG49" s="45">
        <f>'9 мес'!AG48+'4 кварт'!AG48</f>
        <v>0</v>
      </c>
      <c r="AH49" s="45">
        <f>'9 мес'!AH48+'4 кварт'!AH48</f>
        <v>0</v>
      </c>
      <c r="AI49" s="45">
        <f>'9 мес'!AI48+'4 кварт'!AI48</f>
        <v>2</v>
      </c>
      <c r="AJ49" s="45">
        <f>'9 мес'!AJ48+'4 кварт'!AJ48</f>
        <v>1.927</v>
      </c>
      <c r="AK49" s="45">
        <f>'9 мес'!AK48+'4 кварт'!AK48</f>
        <v>0</v>
      </c>
      <c r="AL49" s="45">
        <f>'9 мес'!AL48+'4 кварт'!AL48</f>
        <v>0</v>
      </c>
      <c r="AM49" s="45">
        <f>'9 мес'!AM48+'4 кварт'!AM48</f>
        <v>0</v>
      </c>
      <c r="AN49" s="45">
        <f>'9 мес'!AN48+'4 кварт'!AN48</f>
        <v>0</v>
      </c>
      <c r="AO49" s="45">
        <f>'9 мес'!AO48+'4 кварт'!AO48</f>
        <v>0</v>
      </c>
      <c r="AP49" s="45">
        <f>'9 мес'!AP48+'4 кварт'!AP48</f>
        <v>0</v>
      </c>
      <c r="AQ49" s="45">
        <f>'9 мес'!AQ48+'4 кварт'!AQ48</f>
        <v>6</v>
      </c>
      <c r="AR49" s="45">
        <f>'9 мес'!AR48+'4 кварт'!AR48</f>
        <v>11.513999999999999</v>
      </c>
      <c r="AS49" s="45">
        <f>'9 мес'!AS48+'4 кварт'!AS48</f>
        <v>0</v>
      </c>
      <c r="AT49" s="45">
        <f>'9 мес'!AT48+'4 кварт'!AT48</f>
        <v>0</v>
      </c>
      <c r="AU49" s="45">
        <f>'9 мес'!AU48+'4 кварт'!AU48</f>
        <v>0</v>
      </c>
      <c r="AV49" s="45">
        <f>'9 мес'!AV48+'4 кварт'!AV48</f>
        <v>0</v>
      </c>
      <c r="AW49" s="45">
        <f>'9 мес'!AW48+'4 кварт'!AW48</f>
        <v>29</v>
      </c>
      <c r="AX49" s="45">
        <f>'9 мес'!AX48+'4 кварт'!AX48</f>
        <v>23.927999999999997</v>
      </c>
      <c r="AY49" s="45">
        <f>'9 мес'!AY48+'4 кварт'!AY48</f>
        <v>0</v>
      </c>
      <c r="AZ49" s="45">
        <f>'9 мес'!AZ48+'4 кварт'!AZ48</f>
        <v>0</v>
      </c>
      <c r="BA49" s="45">
        <f>'9 мес'!BA48+'4 кварт'!BA48</f>
        <v>0</v>
      </c>
      <c r="BB49" s="45">
        <f>'9 мес'!BB48+'4 кварт'!BB48</f>
        <v>0</v>
      </c>
      <c r="BC49" s="45">
        <f>'9 мес'!BC48+'4 кварт'!BC48</f>
        <v>0</v>
      </c>
      <c r="BD49" s="45">
        <f>'9 мес'!BD48+'4 кварт'!BD48</f>
        <v>0</v>
      </c>
      <c r="BE49" s="45">
        <f>'9 мес'!BE48+'4 кварт'!BE48</f>
        <v>1.9159999999999999</v>
      </c>
      <c r="BF49" s="48">
        <f t="shared" si="3"/>
        <v>50.600999999999992</v>
      </c>
      <c r="BG49" s="115" t="s">
        <v>69</v>
      </c>
      <c r="BH49" s="113">
        <v>86.031999999999996</v>
      </c>
      <c r="BI49" s="172">
        <f t="shared" si="5"/>
        <v>58.816486888599584</v>
      </c>
      <c r="BK49" s="40">
        <v>173.393</v>
      </c>
      <c r="BL49" s="154">
        <v>146.05000000000001</v>
      </c>
      <c r="BM49" s="81"/>
      <c r="BN49" s="160">
        <f t="shared" si="6"/>
        <v>35.431000000000004</v>
      </c>
      <c r="BO49" s="79"/>
      <c r="BP49" s="61">
        <v>114.782</v>
      </c>
      <c r="BQ49" s="81">
        <v>8.5860000000000003</v>
      </c>
      <c r="BR49" s="40">
        <f t="shared" si="7"/>
        <v>123.36799999999999</v>
      </c>
    </row>
    <row r="50" spans="1:71" ht="22.5" customHeight="1">
      <c r="A50" s="122">
        <v>43</v>
      </c>
      <c r="B50" s="14" t="s">
        <v>50</v>
      </c>
      <c r="C50" s="45">
        <f>'9 мес'!C49+'4 кварт'!C49</f>
        <v>0</v>
      </c>
      <c r="D50" s="45">
        <f>'9 мес'!D49+'4 кварт'!D49</f>
        <v>0</v>
      </c>
      <c r="E50" s="45">
        <f>'9 мес'!E49+'4 кварт'!E49</f>
        <v>0</v>
      </c>
      <c r="F50" s="45">
        <f>'9 мес'!F49+'4 кварт'!F49</f>
        <v>0</v>
      </c>
      <c r="G50" s="45">
        <f>'9 мес'!G49+'4 кварт'!G49</f>
        <v>26.65</v>
      </c>
      <c r="H50" s="45">
        <f>'9 мес'!H49+'4 кварт'!H49</f>
        <v>2.8660000000000001</v>
      </c>
      <c r="I50" s="45">
        <f>'9 мес'!I49+'4 кварт'!I49</f>
        <v>0</v>
      </c>
      <c r="J50" s="45">
        <f>'9 мес'!J49+'4 кварт'!J49</f>
        <v>0</v>
      </c>
      <c r="K50" s="45">
        <f>'9 мес'!K49+'4 кварт'!K49</f>
        <v>0</v>
      </c>
      <c r="L50" s="45">
        <f>'9 мес'!L49+'4 кварт'!L49</f>
        <v>0</v>
      </c>
      <c r="M50" s="45">
        <f>'9 мес'!M49+'4 кварт'!M49</f>
        <v>0</v>
      </c>
      <c r="N50" s="45">
        <f>'9 мес'!N49+'4 кварт'!N49</f>
        <v>0</v>
      </c>
      <c r="O50" s="45">
        <f>'9 мес'!O49+'4 кварт'!O49</f>
        <v>0</v>
      </c>
      <c r="P50" s="45">
        <f>'9 мес'!P49+'4 кварт'!P49</f>
        <v>0</v>
      </c>
      <c r="Q50" s="45">
        <f>'9 мес'!Q49+'4 кварт'!Q49</f>
        <v>0</v>
      </c>
      <c r="R50" s="45">
        <f>'9 мес'!R49+'4 кварт'!R49</f>
        <v>0</v>
      </c>
      <c r="S50" s="45">
        <f>'9 мес'!S49+'4 кварт'!S49</f>
        <v>1</v>
      </c>
      <c r="T50" s="45">
        <f>'9 мес'!T49+'4 кварт'!T49</f>
        <v>2.8130000000000002</v>
      </c>
      <c r="U50" s="45">
        <f>'9 мес'!U49+'4 кварт'!U49</f>
        <v>0</v>
      </c>
      <c r="V50" s="45">
        <f>'9 мес'!V49+'4 кварт'!V49</f>
        <v>0</v>
      </c>
      <c r="W50" s="45">
        <f>'9 мес'!W49+'4 кварт'!W49</f>
        <v>4</v>
      </c>
      <c r="X50" s="45">
        <f>'9 мес'!X49+'4 кварт'!X49</f>
        <v>10.635999999999999</v>
      </c>
      <c r="Y50" s="45">
        <f>'9 мес'!Y49+'4 кварт'!Y49</f>
        <v>0</v>
      </c>
      <c r="Z50" s="45">
        <f>'9 мес'!Z49+'4 кварт'!Z49</f>
        <v>0</v>
      </c>
      <c r="AA50" s="45">
        <f>'9 мес'!AA49+'4 кварт'!AA49</f>
        <v>0</v>
      </c>
      <c r="AB50" s="45">
        <f>'9 мес'!AB49+'4 кварт'!AB49</f>
        <v>0</v>
      </c>
      <c r="AC50" s="45">
        <f>'9 мес'!AC49+'4 кварт'!AC49</f>
        <v>0</v>
      </c>
      <c r="AD50" s="45">
        <f>'9 мес'!AD49+'4 кварт'!AD49</f>
        <v>0</v>
      </c>
      <c r="AE50" s="45">
        <f>'9 мес'!AE49+'4 кварт'!AE49</f>
        <v>1</v>
      </c>
      <c r="AF50" s="45">
        <f>'9 мес'!AF49+'4 кварт'!AF49</f>
        <v>25.954000000000001</v>
      </c>
      <c r="AG50" s="45">
        <f>'9 мес'!AG49+'4 кварт'!AG49</f>
        <v>9</v>
      </c>
      <c r="AH50" s="45">
        <f>'9 мес'!AH49+'4 кварт'!AH49</f>
        <v>15.168999999999999</v>
      </c>
      <c r="AI50" s="45">
        <f>'9 мес'!AI49+'4 кварт'!AI49</f>
        <v>3</v>
      </c>
      <c r="AJ50" s="45">
        <f>'9 мес'!AJ49+'4 кварт'!AJ49</f>
        <v>5.835</v>
      </c>
      <c r="AK50" s="45">
        <f>'9 мес'!AK49+'4 кварт'!AK49</f>
        <v>22</v>
      </c>
      <c r="AL50" s="45">
        <f>'9 мес'!AL49+'4 кварт'!AL49</f>
        <v>28.620999999999999</v>
      </c>
      <c r="AM50" s="45">
        <f>'9 мес'!AM49+'4 кварт'!AM49</f>
        <v>2</v>
      </c>
      <c r="AN50" s="45">
        <f>'9 мес'!AN49+'4 кварт'!AN49</f>
        <v>1.9670000000000001</v>
      </c>
      <c r="AO50" s="45">
        <f>'9 мес'!AO49+'4 кварт'!AO49</f>
        <v>0</v>
      </c>
      <c r="AP50" s="45">
        <f>'9 мес'!AP49+'4 кварт'!AP49</f>
        <v>0</v>
      </c>
      <c r="AQ50" s="45">
        <f>'9 мес'!AQ49+'4 кварт'!AQ49</f>
        <v>55</v>
      </c>
      <c r="AR50" s="45">
        <f>'9 мес'!AR49+'4 кварт'!AR49</f>
        <v>54.751999999999995</v>
      </c>
      <c r="AS50" s="45">
        <f>'9 мес'!AS49+'4 кварт'!AS49</f>
        <v>0</v>
      </c>
      <c r="AT50" s="45">
        <f>'9 мес'!AT49+'4 кварт'!AT49</f>
        <v>0</v>
      </c>
      <c r="AU50" s="45">
        <f>'9 мес'!AU49+'4 кварт'!AU49</f>
        <v>0</v>
      </c>
      <c r="AV50" s="45">
        <f>'9 мес'!AV49+'4 кварт'!AV49</f>
        <v>0</v>
      </c>
      <c r="AW50" s="45">
        <f>'9 мес'!AW49+'4 кварт'!AW49</f>
        <v>0</v>
      </c>
      <c r="AX50" s="45">
        <f>'9 мес'!AX49+'4 кварт'!AX49</f>
        <v>0</v>
      </c>
      <c r="AY50" s="45">
        <f>'9 мес'!AY49+'4 кварт'!AY49</f>
        <v>0</v>
      </c>
      <c r="AZ50" s="45">
        <f>'9 мес'!AZ49+'4 кварт'!AZ49</f>
        <v>0</v>
      </c>
      <c r="BA50" s="45">
        <f>'9 мес'!BA49+'4 кварт'!BA49</f>
        <v>0</v>
      </c>
      <c r="BB50" s="45">
        <f>'9 мес'!BB49+'4 кварт'!BB49</f>
        <v>0</v>
      </c>
      <c r="BC50" s="45">
        <f>'9 мес'!BC49+'4 кварт'!BC49</f>
        <v>0</v>
      </c>
      <c r="BD50" s="45">
        <f>'9 мес'!BD49+'4 кварт'!BD49</f>
        <v>0</v>
      </c>
      <c r="BE50" s="45">
        <f>'9 мес'!BE49+'4 кварт'!BE49</f>
        <v>15.795</v>
      </c>
      <c r="BF50" s="48">
        <f t="shared" si="3"/>
        <v>164.40799999999999</v>
      </c>
      <c r="BG50" s="115">
        <v>16</v>
      </c>
      <c r="BH50" s="113">
        <v>251.34200000000001</v>
      </c>
      <c r="BI50" s="172">
        <f t="shared" si="5"/>
        <v>65.412068018874677</v>
      </c>
      <c r="BK50" s="40">
        <v>356.97800000000001</v>
      </c>
      <c r="BL50" s="154">
        <v>631.49599999999998</v>
      </c>
      <c r="BM50" s="81"/>
      <c r="BN50" s="160">
        <f t="shared" si="6"/>
        <v>86.934000000000026</v>
      </c>
      <c r="BO50" s="79"/>
      <c r="BP50" s="61">
        <v>233.84899999999999</v>
      </c>
      <c r="BQ50" s="81">
        <v>17.492999999999999</v>
      </c>
      <c r="BR50" s="40">
        <f t="shared" si="7"/>
        <v>251.34199999999998</v>
      </c>
    </row>
    <row r="51" spans="1:71" ht="22.5" customHeight="1">
      <c r="A51" s="122">
        <v>44</v>
      </c>
      <c r="B51" s="14" t="s">
        <v>49</v>
      </c>
      <c r="C51" s="45">
        <f>'9 мес'!C50+'4 кварт'!C50</f>
        <v>0</v>
      </c>
      <c r="D51" s="45">
        <f>'9 мес'!D50+'4 кварт'!D50</f>
        <v>0</v>
      </c>
      <c r="E51" s="45">
        <f>'9 мес'!E50+'4 кварт'!E50</f>
        <v>0</v>
      </c>
      <c r="F51" s="45">
        <f>'9 мес'!F50+'4 кварт'!F50</f>
        <v>0</v>
      </c>
      <c r="G51" s="45">
        <f>'9 мес'!G50+'4 кварт'!G50</f>
        <v>0</v>
      </c>
      <c r="H51" s="45">
        <f>'9 мес'!H50+'4 кварт'!H50</f>
        <v>0</v>
      </c>
      <c r="I51" s="45">
        <f>'9 мес'!I50+'4 кварт'!I50</f>
        <v>0</v>
      </c>
      <c r="J51" s="45">
        <f>'9 мес'!J50+'4 кварт'!J50</f>
        <v>0</v>
      </c>
      <c r="K51" s="45">
        <f>'9 мес'!K50+'4 кварт'!K50</f>
        <v>0</v>
      </c>
      <c r="L51" s="45">
        <f>'9 мес'!L50+'4 кварт'!L50</f>
        <v>0</v>
      </c>
      <c r="M51" s="45">
        <f>'9 мес'!M50+'4 кварт'!M50</f>
        <v>0</v>
      </c>
      <c r="N51" s="45">
        <f>'9 мес'!N50+'4 кварт'!N50</f>
        <v>0</v>
      </c>
      <c r="O51" s="45">
        <f>'9 мес'!O50+'4 кварт'!O50</f>
        <v>0</v>
      </c>
      <c r="P51" s="45">
        <f>'9 мес'!P50+'4 кварт'!P50</f>
        <v>0</v>
      </c>
      <c r="Q51" s="45">
        <f>'9 мес'!Q50+'4 кварт'!Q50</f>
        <v>0</v>
      </c>
      <c r="R51" s="45">
        <f>'9 мес'!R50+'4 кварт'!R50</f>
        <v>0</v>
      </c>
      <c r="S51" s="45">
        <f>'9 мес'!S50+'4 кварт'!S50</f>
        <v>4</v>
      </c>
      <c r="T51" s="45">
        <f>'9 мес'!T50+'4 кварт'!T50</f>
        <v>2.0950000000000002</v>
      </c>
      <c r="U51" s="45">
        <f>'9 мес'!U50+'4 кварт'!U50</f>
        <v>1</v>
      </c>
      <c r="V51" s="45">
        <f>'9 мес'!V50+'4 кварт'!V50</f>
        <v>17.315000000000001</v>
      </c>
      <c r="W51" s="45">
        <f>'9 мес'!W50+'4 кварт'!W50</f>
        <v>1</v>
      </c>
      <c r="X51" s="45">
        <f>'9 мес'!X50+'4 кварт'!X50</f>
        <v>4.056</v>
      </c>
      <c r="Y51" s="45">
        <f>'9 мес'!Y50+'4 кварт'!Y50</f>
        <v>24</v>
      </c>
      <c r="Z51" s="45">
        <f>'9 мес'!Z50+'4 кварт'!Z50</f>
        <v>48.564999999999998</v>
      </c>
      <c r="AA51" s="45">
        <f>'9 мес'!AA50+'4 кварт'!AA50</f>
        <v>0</v>
      </c>
      <c r="AB51" s="45">
        <f>'9 мес'!AB50+'4 кварт'!AB50</f>
        <v>0</v>
      </c>
      <c r="AC51" s="45">
        <f>'9 мес'!AC50+'4 кварт'!AC50</f>
        <v>0</v>
      </c>
      <c r="AD51" s="45">
        <f>'9 мес'!AD50+'4 кварт'!AD50</f>
        <v>0</v>
      </c>
      <c r="AE51" s="45">
        <f>'9 мес'!AE50+'4 кварт'!AE50</f>
        <v>0</v>
      </c>
      <c r="AF51" s="45">
        <f>'9 мес'!AF50+'4 кварт'!AF50</f>
        <v>0</v>
      </c>
      <c r="AG51" s="45">
        <f>'9 мес'!AG50+'4 кварт'!AG50</f>
        <v>22</v>
      </c>
      <c r="AH51" s="45">
        <f>'9 мес'!AH50+'4 кварт'!AH50</f>
        <v>33.164000000000001</v>
      </c>
      <c r="AI51" s="45">
        <f>'9 мес'!AI50+'4 кварт'!AI50</f>
        <v>0</v>
      </c>
      <c r="AJ51" s="45">
        <f>'9 мес'!AJ50+'4 кварт'!AJ50</f>
        <v>0</v>
      </c>
      <c r="AK51" s="45">
        <f>'9 мес'!AK50+'4 кварт'!AK50</f>
        <v>0</v>
      </c>
      <c r="AL51" s="45">
        <f>'9 мес'!AL50+'4 кварт'!AL50</f>
        <v>0</v>
      </c>
      <c r="AM51" s="45">
        <f>'9 мес'!AM50+'4 кварт'!AM50</f>
        <v>0</v>
      </c>
      <c r="AN51" s="45">
        <f>'9 мес'!AN50+'4 кварт'!AN50</f>
        <v>0</v>
      </c>
      <c r="AO51" s="45">
        <f>'9 мес'!AO50+'4 кварт'!AO50</f>
        <v>1</v>
      </c>
      <c r="AP51" s="45">
        <f>'9 мес'!AP50+'4 кварт'!AP50</f>
        <v>4.8380000000000001</v>
      </c>
      <c r="AQ51" s="45">
        <f>'9 мес'!AQ50+'4 кварт'!AQ50</f>
        <v>15</v>
      </c>
      <c r="AR51" s="45">
        <f>'9 мес'!AR50+'4 кварт'!AR50</f>
        <v>22.635000000000002</v>
      </c>
      <c r="AS51" s="45">
        <f>'9 мес'!AS50+'4 кварт'!AS50</f>
        <v>0</v>
      </c>
      <c r="AT51" s="45">
        <f>'9 мес'!AT50+'4 кварт'!AT50</f>
        <v>0</v>
      </c>
      <c r="AU51" s="45">
        <f>'9 мес'!AU50+'4 кварт'!AU50</f>
        <v>0</v>
      </c>
      <c r="AV51" s="45">
        <f>'9 мес'!AV50+'4 кварт'!AV50</f>
        <v>0</v>
      </c>
      <c r="AW51" s="45">
        <f>'9 мес'!AW50+'4 кварт'!AW50</f>
        <v>0</v>
      </c>
      <c r="AX51" s="45">
        <f>'9 мес'!AX50+'4 кварт'!AX50</f>
        <v>0</v>
      </c>
      <c r="AY51" s="45">
        <f>'9 мес'!AY50+'4 кварт'!AY50</f>
        <v>0</v>
      </c>
      <c r="AZ51" s="45">
        <f>'9 мес'!AZ50+'4 кварт'!AZ50</f>
        <v>0</v>
      </c>
      <c r="BA51" s="45">
        <f>'9 мес'!BA50+'4 кварт'!BA50</f>
        <v>0</v>
      </c>
      <c r="BB51" s="45">
        <f>'9 мес'!BB50+'4 кварт'!BB50</f>
        <v>0</v>
      </c>
      <c r="BC51" s="45">
        <f>'9 мес'!BC50+'4 кварт'!BC50</f>
        <v>0</v>
      </c>
      <c r="BD51" s="45">
        <f>'9 мес'!BD50+'4 кварт'!BD50</f>
        <v>0</v>
      </c>
      <c r="BE51" s="45">
        <f>'9 мес'!BE50+'4 кварт'!BE50</f>
        <v>232.28800000000001</v>
      </c>
      <c r="BF51" s="48">
        <f t="shared" si="3"/>
        <v>364.95600000000002</v>
      </c>
      <c r="BG51" s="115">
        <v>17</v>
      </c>
      <c r="BH51" s="113">
        <v>195.88200000000001</v>
      </c>
      <c r="BI51" s="172">
        <f t="shared" si="5"/>
        <v>186.31420957515238</v>
      </c>
      <c r="BK51" s="40">
        <v>274.38600000000002</v>
      </c>
      <c r="BL51" s="154">
        <v>475.61599999999999</v>
      </c>
      <c r="BM51" s="81"/>
      <c r="BN51" s="160">
        <f t="shared" si="6"/>
        <v>-169.07400000000001</v>
      </c>
      <c r="BO51" s="79"/>
      <c r="BP51" s="61">
        <v>182.249</v>
      </c>
      <c r="BQ51" s="78">
        <v>13.632999999999999</v>
      </c>
      <c r="BR51" s="40">
        <f t="shared" si="7"/>
        <v>195.88200000000001</v>
      </c>
    </row>
    <row r="52" spans="1:71" ht="22.5" customHeight="1">
      <c r="A52" s="122">
        <v>45</v>
      </c>
      <c r="B52" s="14" t="s">
        <v>51</v>
      </c>
      <c r="C52" s="45">
        <f>'9 мес'!C51+'4 кварт'!C51</f>
        <v>6</v>
      </c>
      <c r="D52" s="45">
        <f>'9 мес'!D51+'4 кварт'!D51</f>
        <v>0.41</v>
      </c>
      <c r="E52" s="45">
        <f>'9 мес'!E51+'4 кварт'!E51</f>
        <v>0</v>
      </c>
      <c r="F52" s="45">
        <f>'9 мес'!F51+'4 кварт'!F51</f>
        <v>0</v>
      </c>
      <c r="G52" s="45">
        <f>'9 мес'!G51+'4 кварт'!G51</f>
        <v>12.5</v>
      </c>
      <c r="H52" s="45">
        <f>'9 мес'!H51+'4 кварт'!H51</f>
        <v>1.294</v>
      </c>
      <c r="I52" s="45">
        <f>'9 мес'!I51+'4 кварт'!I51</f>
        <v>0</v>
      </c>
      <c r="J52" s="45">
        <f>'9 мес'!J51+'4 кварт'!J51</f>
        <v>0</v>
      </c>
      <c r="K52" s="45">
        <f>'9 мес'!K51+'4 кварт'!K51</f>
        <v>4</v>
      </c>
      <c r="L52" s="45">
        <f>'9 мес'!L51+'4 кварт'!L51</f>
        <v>4.8520000000000003</v>
      </c>
      <c r="M52" s="45">
        <f>'9 мес'!M51+'4 кварт'!M51</f>
        <v>0</v>
      </c>
      <c r="N52" s="45">
        <f>'9 мес'!N51+'4 кварт'!N51</f>
        <v>0</v>
      </c>
      <c r="O52" s="45">
        <f>'9 мес'!O51+'4 кварт'!O51</f>
        <v>0</v>
      </c>
      <c r="P52" s="45">
        <f>'9 мес'!P51+'4 кварт'!P51</f>
        <v>0</v>
      </c>
      <c r="Q52" s="45">
        <f>'9 мес'!Q51+'4 кварт'!Q51</f>
        <v>0</v>
      </c>
      <c r="R52" s="45">
        <f>'9 мес'!R51+'4 кварт'!R51</f>
        <v>0</v>
      </c>
      <c r="S52" s="45">
        <f>'9 мес'!S51+'4 кварт'!S51</f>
        <v>0</v>
      </c>
      <c r="T52" s="45">
        <f>'9 мес'!T51+'4 кварт'!T51</f>
        <v>0</v>
      </c>
      <c r="U52" s="45">
        <f>'9 мес'!U51+'4 кварт'!U51</f>
        <v>0</v>
      </c>
      <c r="V52" s="45">
        <f>'9 мес'!V51+'4 кварт'!V51</f>
        <v>0</v>
      </c>
      <c r="W52" s="45">
        <f>'9 мес'!W51+'4 кварт'!W51</f>
        <v>5</v>
      </c>
      <c r="X52" s="45">
        <f>'9 мес'!X51+'4 кварт'!X51</f>
        <v>11.651</v>
      </c>
      <c r="Y52" s="45">
        <f>'9 мес'!Y51+'4 кварт'!Y51</f>
        <v>0</v>
      </c>
      <c r="Z52" s="45">
        <f>'9 мес'!Z51+'4 кварт'!Z51</f>
        <v>0</v>
      </c>
      <c r="AA52" s="45">
        <f>'9 мес'!AA51+'4 кварт'!AA51</f>
        <v>0</v>
      </c>
      <c r="AB52" s="45">
        <f>'9 мес'!AB51+'4 кварт'!AB51</f>
        <v>0</v>
      </c>
      <c r="AC52" s="45">
        <f>'9 мес'!AC51+'4 кварт'!AC51</f>
        <v>0</v>
      </c>
      <c r="AD52" s="45">
        <f>'9 мес'!AD51+'4 кварт'!AD51</f>
        <v>0</v>
      </c>
      <c r="AE52" s="45">
        <f>'9 мес'!AE51+'4 кварт'!AE51</f>
        <v>0</v>
      </c>
      <c r="AF52" s="45">
        <f>'9 мес'!AF51+'4 кварт'!AF51</f>
        <v>0</v>
      </c>
      <c r="AG52" s="45">
        <f>'9 мес'!AG51+'4 кварт'!AG51</f>
        <v>2</v>
      </c>
      <c r="AH52" s="45">
        <f>'9 мес'!AH51+'4 кварт'!AH51</f>
        <v>3.5880000000000001</v>
      </c>
      <c r="AI52" s="45">
        <f>'9 мес'!AI51+'4 кварт'!AI51</f>
        <v>3</v>
      </c>
      <c r="AJ52" s="45">
        <f>'9 мес'!AJ51+'4 кварт'!AJ51</f>
        <v>2.891</v>
      </c>
      <c r="AK52" s="45">
        <f>'9 мес'!AK51+'4 кварт'!AK51</f>
        <v>0</v>
      </c>
      <c r="AL52" s="45">
        <f>'9 мес'!AL51+'4 кварт'!AL51</f>
        <v>0</v>
      </c>
      <c r="AM52" s="45">
        <f>'9 мес'!AM51+'4 кварт'!AM51</f>
        <v>0</v>
      </c>
      <c r="AN52" s="45">
        <f>'9 мес'!AN51+'4 кварт'!AN51</f>
        <v>0</v>
      </c>
      <c r="AO52" s="45">
        <f>'9 мес'!AO51+'4 кварт'!AO51</f>
        <v>0</v>
      </c>
      <c r="AP52" s="45">
        <f>'9 мес'!AP51+'4 кварт'!AP51</f>
        <v>0</v>
      </c>
      <c r="AQ52" s="45">
        <f>'9 мес'!AQ51+'4 кварт'!AQ51</f>
        <v>7</v>
      </c>
      <c r="AR52" s="45">
        <f>'9 мес'!AR51+'4 кварт'!AR51</f>
        <v>14.552</v>
      </c>
      <c r="AS52" s="45">
        <f>'9 мес'!AS51+'4 кварт'!AS51</f>
        <v>0</v>
      </c>
      <c r="AT52" s="45">
        <f>'9 мес'!AT51+'4 кварт'!AT51</f>
        <v>0</v>
      </c>
      <c r="AU52" s="45">
        <f>'9 мес'!AU51+'4 кварт'!AU51</f>
        <v>0</v>
      </c>
      <c r="AV52" s="45">
        <f>'9 мес'!AV51+'4 кварт'!AV51</f>
        <v>0</v>
      </c>
      <c r="AW52" s="45">
        <f>'9 мес'!AW51+'4 кварт'!AW51</f>
        <v>1</v>
      </c>
      <c r="AX52" s="45">
        <f>'9 мес'!AX51+'4 кварт'!AX51</f>
        <v>1.6719999999999999</v>
      </c>
      <c r="AY52" s="45">
        <f>'9 мес'!AY51+'4 кварт'!AY51</f>
        <v>0</v>
      </c>
      <c r="AZ52" s="45">
        <f>'9 мес'!AZ51+'4 кварт'!AZ51</f>
        <v>0</v>
      </c>
      <c r="BA52" s="45">
        <f>'9 мес'!BA51+'4 кварт'!BA51</f>
        <v>0</v>
      </c>
      <c r="BB52" s="45">
        <f>'9 мес'!BB51+'4 кварт'!BB51</f>
        <v>0</v>
      </c>
      <c r="BC52" s="45">
        <f>'9 мес'!BC51+'4 кварт'!BC51</f>
        <v>0</v>
      </c>
      <c r="BD52" s="45">
        <f>'9 мес'!BD51+'4 кварт'!BD51</f>
        <v>0</v>
      </c>
      <c r="BE52" s="45">
        <f>'9 мес'!BE51+'4 кварт'!BE51</f>
        <v>3.9430000000000001</v>
      </c>
      <c r="BF52" s="48">
        <f t="shared" si="3"/>
        <v>44.852999999999994</v>
      </c>
      <c r="BG52" s="115">
        <v>20</v>
      </c>
      <c r="BH52" s="113">
        <v>246.23699999999999</v>
      </c>
      <c r="BI52" s="70">
        <f t="shared" si="5"/>
        <v>18.215377867664078</v>
      </c>
      <c r="BK52" s="40">
        <v>406.541</v>
      </c>
      <c r="BL52" s="154">
        <v>480.35</v>
      </c>
      <c r="BM52" s="81"/>
      <c r="BN52" s="160">
        <f t="shared" si="6"/>
        <v>201.38400000000001</v>
      </c>
      <c r="BO52" s="79"/>
      <c r="BP52" s="61">
        <v>229.1</v>
      </c>
      <c r="BQ52" s="81">
        <v>17.137</v>
      </c>
      <c r="BR52" s="40">
        <f t="shared" si="7"/>
        <v>246.23699999999999</v>
      </c>
    </row>
    <row r="53" spans="1:71" s="26" customFormat="1" ht="22.5" customHeight="1" thickBot="1">
      <c r="A53" s="123"/>
      <c r="B53" s="124" t="s">
        <v>42</v>
      </c>
      <c r="C53" s="138"/>
      <c r="D53" s="138">
        <f t="shared" ref="D53:P53" si="8">SUM(D34:D52)</f>
        <v>9.411999999999999</v>
      </c>
      <c r="E53" s="138">
        <f t="shared" si="8"/>
        <v>0</v>
      </c>
      <c r="F53" s="138">
        <f t="shared" si="8"/>
        <v>0</v>
      </c>
      <c r="G53" s="138">
        <f t="shared" si="8"/>
        <v>285.26</v>
      </c>
      <c r="H53" s="138">
        <f t="shared" si="8"/>
        <v>54.265000000000001</v>
      </c>
      <c r="I53" s="138">
        <f t="shared" si="8"/>
        <v>5</v>
      </c>
      <c r="J53" s="138">
        <f t="shared" si="8"/>
        <v>522.94899999999996</v>
      </c>
      <c r="K53" s="138">
        <f t="shared" si="8"/>
        <v>25</v>
      </c>
      <c r="L53" s="138">
        <f t="shared" si="8"/>
        <v>13.452999999999999</v>
      </c>
      <c r="M53" s="138">
        <f t="shared" si="8"/>
        <v>0</v>
      </c>
      <c r="N53" s="138">
        <f t="shared" si="8"/>
        <v>0</v>
      </c>
      <c r="O53" s="138">
        <f t="shared" si="8"/>
        <v>1</v>
      </c>
      <c r="P53" s="138">
        <f t="shared" si="8"/>
        <v>10.135999999999999</v>
      </c>
      <c r="Q53" s="138"/>
      <c r="R53" s="138">
        <f>SUM(R34:R52)</f>
        <v>297.18200000000002</v>
      </c>
      <c r="S53" s="138">
        <f t="shared" ref="S53:BE53" si="9">SUM(S34:S52)</f>
        <v>20</v>
      </c>
      <c r="T53" s="138">
        <f t="shared" si="9"/>
        <v>15.693000000000001</v>
      </c>
      <c r="U53" s="138">
        <f t="shared" si="9"/>
        <v>1</v>
      </c>
      <c r="V53" s="138">
        <f t="shared" si="9"/>
        <v>17.315000000000001</v>
      </c>
      <c r="W53" s="138">
        <f t="shared" si="9"/>
        <v>92</v>
      </c>
      <c r="X53" s="138">
        <f t="shared" si="9"/>
        <v>158.25500000000002</v>
      </c>
      <c r="Y53" s="138">
        <f t="shared" si="9"/>
        <v>25</v>
      </c>
      <c r="Z53" s="138">
        <f t="shared" si="9"/>
        <v>49.29</v>
      </c>
      <c r="AA53" s="138">
        <f t="shared" si="9"/>
        <v>7</v>
      </c>
      <c r="AB53" s="138">
        <f t="shared" si="9"/>
        <v>11.555999999999999</v>
      </c>
      <c r="AC53" s="138">
        <f t="shared" si="9"/>
        <v>0</v>
      </c>
      <c r="AD53" s="138">
        <f t="shared" si="9"/>
        <v>0</v>
      </c>
      <c r="AE53" s="138">
        <f t="shared" si="9"/>
        <v>5</v>
      </c>
      <c r="AF53" s="138">
        <f t="shared" si="9"/>
        <v>88.318000000000012</v>
      </c>
      <c r="AG53" s="138">
        <f t="shared" si="9"/>
        <v>88.25</v>
      </c>
      <c r="AH53" s="138">
        <f t="shared" si="9"/>
        <v>224.65</v>
      </c>
      <c r="AI53" s="138">
        <f t="shared" si="9"/>
        <v>8</v>
      </c>
      <c r="AJ53" s="138">
        <f t="shared" si="9"/>
        <v>10.653</v>
      </c>
      <c r="AK53" s="138">
        <f t="shared" si="9"/>
        <v>32.5</v>
      </c>
      <c r="AL53" s="138">
        <f t="shared" si="9"/>
        <v>46.286000000000001</v>
      </c>
      <c r="AM53" s="138">
        <f t="shared" si="9"/>
        <v>13</v>
      </c>
      <c r="AN53" s="138">
        <f t="shared" si="9"/>
        <v>13.114000000000001</v>
      </c>
      <c r="AO53" s="138">
        <f t="shared" si="9"/>
        <v>1</v>
      </c>
      <c r="AP53" s="138">
        <f t="shared" si="9"/>
        <v>4.8380000000000001</v>
      </c>
      <c r="AQ53" s="138">
        <f t="shared" si="9"/>
        <v>447</v>
      </c>
      <c r="AR53" s="138">
        <f t="shared" si="9"/>
        <v>566.00799999999992</v>
      </c>
      <c r="AS53" s="138">
        <f t="shared" si="9"/>
        <v>0</v>
      </c>
      <c r="AT53" s="138">
        <f t="shared" si="9"/>
        <v>0</v>
      </c>
      <c r="AU53" s="138">
        <f t="shared" si="9"/>
        <v>88.41</v>
      </c>
      <c r="AV53" s="138">
        <f t="shared" si="9"/>
        <v>21.974</v>
      </c>
      <c r="AW53" s="138">
        <f t="shared" si="9"/>
        <v>162</v>
      </c>
      <c r="AX53" s="138">
        <f t="shared" si="9"/>
        <v>125.33599999999998</v>
      </c>
      <c r="AY53" s="138">
        <f t="shared" si="9"/>
        <v>3</v>
      </c>
      <c r="AZ53" s="138">
        <f t="shared" si="9"/>
        <v>5.024</v>
      </c>
      <c r="BA53" s="138">
        <f t="shared" si="9"/>
        <v>0</v>
      </c>
      <c r="BB53" s="138">
        <f t="shared" si="9"/>
        <v>0</v>
      </c>
      <c r="BC53" s="138">
        <f t="shared" si="9"/>
        <v>0</v>
      </c>
      <c r="BD53" s="138">
        <f t="shared" si="9"/>
        <v>0</v>
      </c>
      <c r="BE53" s="138">
        <f t="shared" si="9"/>
        <v>875.04499999999996</v>
      </c>
      <c r="BF53" s="132">
        <f>SUM(BF34:BF52)</f>
        <v>3140.7520000000004</v>
      </c>
      <c r="BG53" s="139"/>
      <c r="BH53" s="133">
        <f>SUM(BH34:BH52)</f>
        <v>3131.8540000000003</v>
      </c>
      <c r="BI53" s="135">
        <f t="shared" si="5"/>
        <v>100.28411286094436</v>
      </c>
      <c r="BJ53" s="40"/>
      <c r="BK53" s="151">
        <f>SUM(BK34:BK52)</f>
        <v>5400.2890000000007</v>
      </c>
      <c r="BL53" s="156">
        <f>SUM(BL34:BL52)</f>
        <v>5479.9979999999996</v>
      </c>
      <c r="BM53" s="81"/>
      <c r="BN53" s="46">
        <f>BN34+BN35+BN36+BN38+BN39+BN40+BN42+BN45+BN47+BN48+BN49+BN50+BN51+BN52</f>
        <v>720.05199999999991</v>
      </c>
      <c r="BO53" s="81"/>
      <c r="BP53" s="79"/>
      <c r="BQ53" s="81">
        <f>SUM(BQ34:BQ52)</f>
        <v>259.846</v>
      </c>
      <c r="BR53" s="81">
        <f>SUM(BR34:BR52)</f>
        <v>3733.5810000000001</v>
      </c>
      <c r="BS53" s="40"/>
    </row>
    <row r="54" spans="1:71" s="9" customFormat="1" ht="84.75" customHeight="1" thickTop="1">
      <c r="A54" s="136"/>
      <c r="B54" s="203" t="s">
        <v>0</v>
      </c>
      <c r="C54" s="196" t="s">
        <v>1</v>
      </c>
      <c r="D54" s="197"/>
      <c r="E54" s="198" t="s">
        <v>2</v>
      </c>
      <c r="F54" s="198"/>
      <c r="G54" s="196" t="s">
        <v>3</v>
      </c>
      <c r="H54" s="197"/>
      <c r="I54" s="196" t="s">
        <v>4</v>
      </c>
      <c r="J54" s="197"/>
      <c r="K54" s="196" t="s">
        <v>5</v>
      </c>
      <c r="L54" s="197"/>
      <c r="M54" s="196" t="s">
        <v>102</v>
      </c>
      <c r="N54" s="197"/>
      <c r="O54" s="196" t="s">
        <v>6</v>
      </c>
      <c r="P54" s="197"/>
      <c r="Q54" s="196" t="s">
        <v>7</v>
      </c>
      <c r="R54" s="197"/>
      <c r="S54" s="196" t="s">
        <v>8</v>
      </c>
      <c r="T54" s="197"/>
      <c r="U54" s="196" t="s">
        <v>9</v>
      </c>
      <c r="V54" s="197"/>
      <c r="W54" s="196" t="s">
        <v>10</v>
      </c>
      <c r="X54" s="197"/>
      <c r="Y54" s="196" t="s">
        <v>11</v>
      </c>
      <c r="Z54" s="197"/>
      <c r="AA54" s="196" t="s">
        <v>12</v>
      </c>
      <c r="AB54" s="197"/>
      <c r="AC54" s="196" t="s">
        <v>13</v>
      </c>
      <c r="AD54" s="197"/>
      <c r="AE54" s="196" t="s">
        <v>58</v>
      </c>
      <c r="AF54" s="197"/>
      <c r="AG54" s="196" t="s">
        <v>14</v>
      </c>
      <c r="AH54" s="197"/>
      <c r="AI54" s="196" t="s">
        <v>15</v>
      </c>
      <c r="AJ54" s="197"/>
      <c r="AK54" s="196" t="s">
        <v>16</v>
      </c>
      <c r="AL54" s="197"/>
      <c r="AM54" s="196" t="s">
        <v>17</v>
      </c>
      <c r="AN54" s="197"/>
      <c r="AO54" s="196" t="s">
        <v>18</v>
      </c>
      <c r="AP54" s="200"/>
      <c r="AQ54" s="212" t="s">
        <v>19</v>
      </c>
      <c r="AR54" s="212"/>
      <c r="AS54" s="196" t="s">
        <v>20</v>
      </c>
      <c r="AT54" s="197"/>
      <c r="AU54" s="196" t="s">
        <v>21</v>
      </c>
      <c r="AV54" s="197"/>
      <c r="AW54" s="196" t="s">
        <v>22</v>
      </c>
      <c r="AX54" s="197"/>
      <c r="AY54" s="196" t="s">
        <v>23</v>
      </c>
      <c r="AZ54" s="197"/>
      <c r="BA54" s="196" t="s">
        <v>24</v>
      </c>
      <c r="BB54" s="200"/>
      <c r="BC54" s="212" t="s">
        <v>101</v>
      </c>
      <c r="BD54" s="212"/>
      <c r="BE54" s="164" t="s">
        <v>97</v>
      </c>
      <c r="BF54" s="165" t="str">
        <f>BF32</f>
        <v>Выполн. по дому за 9 мес.</v>
      </c>
      <c r="BG54" s="217" t="s">
        <v>62</v>
      </c>
      <c r="BH54" s="221" t="s">
        <v>199</v>
      </c>
      <c r="BI54" s="222"/>
      <c r="BJ54" s="66"/>
      <c r="BK54" s="152" t="s">
        <v>196</v>
      </c>
      <c r="BL54" s="153" t="s">
        <v>197</v>
      </c>
      <c r="BM54" s="66"/>
      <c r="BN54" s="159" t="s">
        <v>198</v>
      </c>
      <c r="BO54" s="66"/>
      <c r="BP54" s="66"/>
      <c r="BQ54" s="66"/>
      <c r="BR54" s="66"/>
      <c r="BS54" s="66"/>
    </row>
    <row r="55" spans="1:71" s="9" customFormat="1" ht="22.5" customHeight="1" thickBot="1">
      <c r="A55" s="137"/>
      <c r="B55" s="192"/>
      <c r="C55" s="10" t="s">
        <v>26</v>
      </c>
      <c r="D55" s="8" t="s">
        <v>27</v>
      </c>
      <c r="E55" s="10" t="s">
        <v>28</v>
      </c>
      <c r="F55" s="8" t="s">
        <v>27</v>
      </c>
      <c r="G55" s="11" t="s">
        <v>26</v>
      </c>
      <c r="H55" s="8" t="s">
        <v>27</v>
      </c>
      <c r="I55" s="11" t="s">
        <v>29</v>
      </c>
      <c r="J55" s="8" t="s">
        <v>27</v>
      </c>
      <c r="K55" s="11" t="s">
        <v>30</v>
      </c>
      <c r="L55" s="8" t="s">
        <v>27</v>
      </c>
      <c r="M55" s="11" t="s">
        <v>26</v>
      </c>
      <c r="N55" s="8" t="s">
        <v>27</v>
      </c>
      <c r="O55" s="11" t="s">
        <v>30</v>
      </c>
      <c r="P55" s="8" t="s">
        <v>27</v>
      </c>
      <c r="Q55" s="11" t="s">
        <v>26</v>
      </c>
      <c r="R55" s="8" t="s">
        <v>31</v>
      </c>
      <c r="S55" s="11" t="s">
        <v>30</v>
      </c>
      <c r="T55" s="8" t="s">
        <v>31</v>
      </c>
      <c r="U55" s="11" t="s">
        <v>30</v>
      </c>
      <c r="V55" s="8" t="s">
        <v>31</v>
      </c>
      <c r="W55" s="11" t="s">
        <v>30</v>
      </c>
      <c r="X55" s="8" t="s">
        <v>27</v>
      </c>
      <c r="Y55" s="11" t="s">
        <v>26</v>
      </c>
      <c r="Z55" s="8" t="s">
        <v>27</v>
      </c>
      <c r="AA55" s="11" t="s">
        <v>26</v>
      </c>
      <c r="AB55" s="8" t="s">
        <v>27</v>
      </c>
      <c r="AC55" s="11" t="s">
        <v>30</v>
      </c>
      <c r="AD55" s="8" t="s">
        <v>27</v>
      </c>
      <c r="AE55" s="11" t="s">
        <v>32</v>
      </c>
      <c r="AF55" s="11" t="s">
        <v>27</v>
      </c>
      <c r="AG55" s="11" t="s">
        <v>28</v>
      </c>
      <c r="AH55" s="8" t="s">
        <v>27</v>
      </c>
      <c r="AI55" s="11" t="s">
        <v>28</v>
      </c>
      <c r="AJ55" s="8" t="s">
        <v>27</v>
      </c>
      <c r="AK55" s="11" t="s">
        <v>28</v>
      </c>
      <c r="AL55" s="8" t="s">
        <v>27</v>
      </c>
      <c r="AM55" s="11" t="s">
        <v>28</v>
      </c>
      <c r="AN55" s="8" t="s">
        <v>27</v>
      </c>
      <c r="AO55" s="11" t="s">
        <v>30</v>
      </c>
      <c r="AP55" s="8" t="s">
        <v>27</v>
      </c>
      <c r="AQ55" s="11" t="s">
        <v>30</v>
      </c>
      <c r="AR55" s="8" t="s">
        <v>27</v>
      </c>
      <c r="AS55" s="8" t="s">
        <v>30</v>
      </c>
      <c r="AT55" s="8" t="s">
        <v>27</v>
      </c>
      <c r="AU55" s="8" t="s">
        <v>28</v>
      </c>
      <c r="AV55" s="8" t="s">
        <v>27</v>
      </c>
      <c r="AW55" s="8" t="s">
        <v>30</v>
      </c>
      <c r="AX55" s="8" t="s">
        <v>27</v>
      </c>
      <c r="AY55" s="8" t="s">
        <v>30</v>
      </c>
      <c r="AZ55" s="8" t="s">
        <v>27</v>
      </c>
      <c r="BA55" s="8" t="s">
        <v>26</v>
      </c>
      <c r="BB55" s="8" t="s">
        <v>27</v>
      </c>
      <c r="BC55" s="8" t="s">
        <v>26</v>
      </c>
      <c r="BD55" s="8" t="s">
        <v>27</v>
      </c>
      <c r="BE55" s="8" t="s">
        <v>27</v>
      </c>
      <c r="BF55" s="12" t="s">
        <v>27</v>
      </c>
      <c r="BG55" s="218"/>
      <c r="BH55" s="12" t="s">
        <v>106</v>
      </c>
      <c r="BI55" s="101" t="s">
        <v>107</v>
      </c>
      <c r="BJ55" s="66"/>
      <c r="BK55" s="66"/>
      <c r="BL55" s="155"/>
      <c r="BM55" s="66"/>
      <c r="BN55" s="159" t="s">
        <v>27</v>
      </c>
      <c r="BO55" s="66"/>
      <c r="BP55" s="66"/>
      <c r="BQ55" s="66"/>
      <c r="BR55" s="66"/>
      <c r="BS55" s="66"/>
    </row>
    <row r="56" spans="1:71" ht="24" customHeight="1">
      <c r="A56" s="140">
        <v>1</v>
      </c>
      <c r="B56" s="14" t="s">
        <v>133</v>
      </c>
      <c r="C56" s="45">
        <f>'9 мес'!C55+'4 кварт'!C55</f>
        <v>1.2</v>
      </c>
      <c r="D56" s="45">
        <f>'9 мес'!D55+'4 кварт'!D55</f>
        <v>0.65900000000000003</v>
      </c>
      <c r="E56" s="45">
        <f>'9 мес'!E55+'4 кварт'!E55</f>
        <v>0</v>
      </c>
      <c r="F56" s="45">
        <f>'9 мес'!F55+'4 кварт'!F55</f>
        <v>0</v>
      </c>
      <c r="G56" s="45">
        <f>'9 мес'!G55+'4 кварт'!G55</f>
        <v>24</v>
      </c>
      <c r="H56" s="45">
        <f>'9 мес'!H55+'4 кварт'!H55</f>
        <v>2.4540000000000002</v>
      </c>
      <c r="I56" s="45">
        <f>'9 мес'!I55+'4 кварт'!I55</f>
        <v>1</v>
      </c>
      <c r="J56" s="45">
        <f>'9 мес'!J55+'4 кварт'!J55</f>
        <v>289.39</v>
      </c>
      <c r="K56" s="45">
        <f>'9 мес'!K55+'4 кварт'!K55</f>
        <v>0</v>
      </c>
      <c r="L56" s="45">
        <f>'9 мес'!L55+'4 кварт'!L55</f>
        <v>0</v>
      </c>
      <c r="M56" s="45">
        <f>'9 мес'!M55+'4 кварт'!M55</f>
        <v>0</v>
      </c>
      <c r="N56" s="45">
        <f>'9 мес'!N55+'4 кварт'!N55</f>
        <v>0</v>
      </c>
      <c r="O56" s="45">
        <f>'9 мес'!O55+'4 кварт'!O55</f>
        <v>1</v>
      </c>
      <c r="P56" s="45">
        <f>'9 мес'!P55+'4 кварт'!P55</f>
        <v>2.2799999999999998</v>
      </c>
      <c r="Q56" s="45">
        <f>'9 мес'!Q55+'4 кварт'!Q55</f>
        <v>0</v>
      </c>
      <c r="R56" s="45">
        <f>'9 мес'!R55+'4 кварт'!R55</f>
        <v>0</v>
      </c>
      <c r="S56" s="45">
        <f>'9 мес'!S55+'4 кварт'!S55</f>
        <v>4</v>
      </c>
      <c r="T56" s="45">
        <f>'9 мес'!T55+'4 кварт'!T55</f>
        <v>3.222</v>
      </c>
      <c r="U56" s="45">
        <f>'9 мес'!U55+'4 кварт'!U55</f>
        <v>0</v>
      </c>
      <c r="V56" s="45">
        <f>'9 мес'!V55+'4 кварт'!V55</f>
        <v>0</v>
      </c>
      <c r="W56" s="45">
        <f>'9 мес'!W55+'4 кварт'!W55</f>
        <v>0</v>
      </c>
      <c r="X56" s="45">
        <f>'9 мес'!X55+'4 кварт'!X55</f>
        <v>0</v>
      </c>
      <c r="Y56" s="45">
        <f>'9 мес'!Y55+'4 кварт'!Y55</f>
        <v>0</v>
      </c>
      <c r="Z56" s="45">
        <f>'9 мес'!Z55+'4 кварт'!Z55</f>
        <v>0</v>
      </c>
      <c r="AA56" s="45">
        <f>'9 мес'!AA55+'4 кварт'!AA55</f>
        <v>0</v>
      </c>
      <c r="AB56" s="45">
        <f>'9 мес'!AB55+'4 кварт'!AB55</f>
        <v>0</v>
      </c>
      <c r="AC56" s="45">
        <f>'9 мес'!AC55+'4 кварт'!AC55</f>
        <v>1</v>
      </c>
      <c r="AD56" s="45">
        <f>'9 мес'!AD55+'4 кварт'!AD55</f>
        <v>0.50800000000000001</v>
      </c>
      <c r="AE56" s="45">
        <f>'9 мес'!AE55+'4 кварт'!AE55</f>
        <v>0</v>
      </c>
      <c r="AF56" s="45">
        <f>'9 мес'!AF55+'4 кварт'!AF55</f>
        <v>0</v>
      </c>
      <c r="AG56" s="45">
        <f>'9 мес'!AG55+'4 кварт'!AG55</f>
        <v>0</v>
      </c>
      <c r="AH56" s="45">
        <f>'9 мес'!AH55+'4 кварт'!AH55</f>
        <v>0</v>
      </c>
      <c r="AI56" s="45">
        <f>'9 мес'!AI55+'4 кварт'!AI55</f>
        <v>0</v>
      </c>
      <c r="AJ56" s="45">
        <f>'9 мес'!AJ55+'4 кварт'!AJ55</f>
        <v>0</v>
      </c>
      <c r="AK56" s="45">
        <f>'9 мес'!AK55+'4 кварт'!AK55</f>
        <v>18</v>
      </c>
      <c r="AL56" s="45">
        <f>'9 мес'!AL55+'4 кварт'!AL55</f>
        <v>24.137999999999998</v>
      </c>
      <c r="AM56" s="45">
        <f>'9 мес'!AM55+'4 кварт'!AM55</f>
        <v>11.56</v>
      </c>
      <c r="AN56" s="45">
        <f>'9 мес'!AN55+'4 кварт'!AN55</f>
        <v>15.557</v>
      </c>
      <c r="AO56" s="45">
        <f>'9 мес'!AO55+'4 кварт'!AO55</f>
        <v>0</v>
      </c>
      <c r="AP56" s="45">
        <f>'9 мес'!AP55+'4 кварт'!AP55</f>
        <v>0</v>
      </c>
      <c r="AQ56" s="45">
        <f>'9 мес'!AQ55+'4 кварт'!AQ55</f>
        <v>33</v>
      </c>
      <c r="AR56" s="45">
        <f>'9 мес'!AR55+'4 кварт'!AR55</f>
        <v>40.171999999999997</v>
      </c>
      <c r="AS56" s="45">
        <f>'9 мес'!AS55+'4 кварт'!AS55</f>
        <v>0</v>
      </c>
      <c r="AT56" s="45">
        <f>'9 мес'!AT55+'4 кварт'!AT55</f>
        <v>0</v>
      </c>
      <c r="AU56" s="45">
        <f>'9 мес'!AU55+'4 кварт'!AU55</f>
        <v>0</v>
      </c>
      <c r="AV56" s="45">
        <f>'9 мес'!AV55+'4 кварт'!AV55</f>
        <v>0</v>
      </c>
      <c r="AW56" s="45">
        <f>'9 мес'!AW55+'4 кварт'!AW55</f>
        <v>33</v>
      </c>
      <c r="AX56" s="45">
        <f>'9 мес'!AX55+'4 кварт'!AX55</f>
        <v>23.448</v>
      </c>
      <c r="AY56" s="45">
        <f>'9 мес'!AY55+'4 кварт'!AY55</f>
        <v>0</v>
      </c>
      <c r="AZ56" s="45">
        <f>'9 мес'!AZ55+'4 кварт'!AZ55</f>
        <v>0</v>
      </c>
      <c r="BA56" s="45">
        <f>'9 мес'!BA55+'4 кварт'!BA55</f>
        <v>0</v>
      </c>
      <c r="BB56" s="45">
        <f>'9 мес'!BB55+'4 кварт'!BB55</f>
        <v>0</v>
      </c>
      <c r="BC56" s="45">
        <f>'9 мес'!BC55+'4 кварт'!BC55</f>
        <v>0</v>
      </c>
      <c r="BD56" s="45">
        <f>'9 мес'!BD55+'4 кварт'!BD55</f>
        <v>0</v>
      </c>
      <c r="BE56" s="45">
        <f>'9 мес'!BE55+'4 кварт'!BE55</f>
        <v>28.365999999999996</v>
      </c>
      <c r="BF56" s="50">
        <f t="shared" si="3"/>
        <v>430.19399999999985</v>
      </c>
      <c r="BG56" s="118">
        <v>15</v>
      </c>
      <c r="BH56" s="113">
        <v>665.51300000000003</v>
      </c>
      <c r="BI56" s="70">
        <f t="shared" ref="BI56:BI82" si="10">BF56*100/BH56</f>
        <v>64.640961183327732</v>
      </c>
      <c r="BK56" s="40">
        <v>1095.1569999999999</v>
      </c>
      <c r="BL56" s="154">
        <v>690.54700000000003</v>
      </c>
      <c r="BM56" s="78"/>
      <c r="BN56" s="160">
        <f t="shared" ref="BN56:BN81" si="11">BH56-BF56</f>
        <v>235.31900000000019</v>
      </c>
      <c r="BO56" s="79"/>
      <c r="BP56" s="83">
        <v>619.19500000000005</v>
      </c>
      <c r="BQ56" s="40">
        <v>46.317999999999998</v>
      </c>
      <c r="BR56" s="40">
        <f>BP56+BQ56</f>
        <v>665.51300000000003</v>
      </c>
    </row>
    <row r="57" spans="1:71" ht="24" customHeight="1">
      <c r="A57" s="140">
        <v>2</v>
      </c>
      <c r="B57" s="14" t="s">
        <v>134</v>
      </c>
      <c r="C57" s="45">
        <f>'9 мес'!C56+'4 кварт'!C56</f>
        <v>3</v>
      </c>
      <c r="D57" s="45">
        <f>'9 мес'!D56+'4 кварт'!D56</f>
        <v>1.6479999999999999</v>
      </c>
      <c r="E57" s="45">
        <f>'9 мес'!E56+'4 кварт'!E56</f>
        <v>0</v>
      </c>
      <c r="F57" s="45">
        <f>'9 мес'!F56+'4 кварт'!F56</f>
        <v>0</v>
      </c>
      <c r="G57" s="45">
        <f>'9 мес'!G56+'4 кварт'!G56</f>
        <v>48</v>
      </c>
      <c r="H57" s="45">
        <f>'9 мес'!H56+'4 кварт'!H56</f>
        <v>4.9080000000000004</v>
      </c>
      <c r="I57" s="45">
        <f>'9 мес'!I56+'4 кварт'!I56</f>
        <v>1</v>
      </c>
      <c r="J57" s="45">
        <f>'9 мес'!J56+'4 кварт'!J56</f>
        <v>166.32400000000001</v>
      </c>
      <c r="K57" s="45">
        <f>'9 мес'!K56+'4 кварт'!K56</f>
        <v>0</v>
      </c>
      <c r="L57" s="45">
        <f>'9 мес'!L56+'4 кварт'!L56</f>
        <v>0</v>
      </c>
      <c r="M57" s="45">
        <f>'9 мес'!M56+'4 кварт'!M56</f>
        <v>0</v>
      </c>
      <c r="N57" s="45">
        <f>'9 мес'!N56+'4 кварт'!N56</f>
        <v>0</v>
      </c>
      <c r="O57" s="45">
        <f>'9 мес'!O56+'4 кварт'!O56</f>
        <v>0</v>
      </c>
      <c r="P57" s="45">
        <f>'9 мес'!P56+'4 кварт'!P56</f>
        <v>0</v>
      </c>
      <c r="Q57" s="45">
        <f>'9 мес'!Q56+'4 кварт'!Q56</f>
        <v>0</v>
      </c>
      <c r="R57" s="45">
        <f>'9 мес'!R56+'4 кварт'!R56</f>
        <v>0</v>
      </c>
      <c r="S57" s="45">
        <f>'9 мес'!S56+'4 кварт'!S56</f>
        <v>5</v>
      </c>
      <c r="T57" s="45">
        <f>'9 мес'!T56+'4 кварт'!T56</f>
        <v>8.2089999999999996</v>
      </c>
      <c r="U57" s="45">
        <f>'9 мес'!U56+'4 кварт'!U56</f>
        <v>0</v>
      </c>
      <c r="V57" s="45">
        <f>'9 мес'!V56+'4 кварт'!V56</f>
        <v>0</v>
      </c>
      <c r="W57" s="45">
        <f>'9 мес'!W56+'4 кварт'!W56</f>
        <v>5</v>
      </c>
      <c r="X57" s="45">
        <f>'9 мес'!X56+'4 кварт'!X56</f>
        <v>10.555</v>
      </c>
      <c r="Y57" s="45">
        <f>'9 мес'!Y56+'4 кварт'!Y56</f>
        <v>0</v>
      </c>
      <c r="Z57" s="45">
        <f>'9 мес'!Z56+'4 кварт'!Z56</f>
        <v>0</v>
      </c>
      <c r="AA57" s="45">
        <f>'9 мес'!AA56+'4 кварт'!AA56</f>
        <v>8</v>
      </c>
      <c r="AB57" s="45">
        <f>'9 мес'!AB56+'4 кварт'!AB56</f>
        <v>1.478</v>
      </c>
      <c r="AC57" s="45">
        <f>'9 мес'!AC56+'4 кварт'!AC56</f>
        <v>5</v>
      </c>
      <c r="AD57" s="45">
        <f>'9 мес'!AD56+'4 кварт'!AD56</f>
        <v>0.16</v>
      </c>
      <c r="AE57" s="45">
        <f>'9 мес'!AE56+'4 кварт'!AE56</f>
        <v>2</v>
      </c>
      <c r="AF57" s="45">
        <f>'9 мес'!AF56+'4 кварт'!AF56</f>
        <v>102.35000000000001</v>
      </c>
      <c r="AG57" s="45">
        <f>'9 мес'!AG56+'4 кварт'!AG56</f>
        <v>0</v>
      </c>
      <c r="AH57" s="45">
        <f>'9 мес'!AH56+'4 кварт'!AH56</f>
        <v>0</v>
      </c>
      <c r="AI57" s="45">
        <f>'9 мес'!AI56+'4 кварт'!AI56</f>
        <v>0</v>
      </c>
      <c r="AJ57" s="45">
        <f>'9 мес'!AJ56+'4 кварт'!AJ56</f>
        <v>0</v>
      </c>
      <c r="AK57" s="45">
        <f>'9 мес'!AK56+'4 кварт'!AK56</f>
        <v>15</v>
      </c>
      <c r="AL57" s="45">
        <f>'9 мес'!AL56+'4 кварт'!AL56</f>
        <v>14.103</v>
      </c>
      <c r="AM57" s="45">
        <f>'9 мес'!AM56+'4 кварт'!AM56</f>
        <v>10.5</v>
      </c>
      <c r="AN57" s="45">
        <f>'9 мес'!AN56+'4 кварт'!AN56</f>
        <v>20.056000000000001</v>
      </c>
      <c r="AO57" s="45">
        <f>'9 мес'!AO56+'4 кварт'!AO56</f>
        <v>0</v>
      </c>
      <c r="AP57" s="45">
        <f>'9 мес'!AP56+'4 кварт'!AP56</f>
        <v>0</v>
      </c>
      <c r="AQ57" s="45">
        <f>'9 мес'!AQ56+'4 кварт'!AQ56</f>
        <v>53</v>
      </c>
      <c r="AR57" s="45">
        <f>'9 мес'!AR56+'4 кварт'!AR56</f>
        <v>67.91</v>
      </c>
      <c r="AS57" s="45">
        <f>'9 мес'!AS56+'4 кварт'!AS56</f>
        <v>0</v>
      </c>
      <c r="AT57" s="45">
        <f>'9 мес'!AT56+'4 кварт'!AT56</f>
        <v>0</v>
      </c>
      <c r="AU57" s="45">
        <f>'9 мес'!AU56+'4 кварт'!AU56</f>
        <v>9.8000000000000007</v>
      </c>
      <c r="AV57" s="45">
        <f>'9 мес'!AV56+'4 кварт'!AV56</f>
        <v>0.96199999999999997</v>
      </c>
      <c r="AW57" s="45">
        <f>'9 мес'!AW56+'4 кварт'!AW56</f>
        <v>23</v>
      </c>
      <c r="AX57" s="45">
        <f>'9 мес'!AX56+'4 кварт'!AX56</f>
        <v>16.190999999999999</v>
      </c>
      <c r="AY57" s="45">
        <f>'9 мес'!AY56+'4 кварт'!AY56</f>
        <v>0</v>
      </c>
      <c r="AZ57" s="45">
        <f>'9 мес'!AZ56+'4 кварт'!AZ56</f>
        <v>0</v>
      </c>
      <c r="BA57" s="45">
        <f>'9 мес'!BA56+'4 кварт'!BA56</f>
        <v>0</v>
      </c>
      <c r="BB57" s="45">
        <f>'9 мес'!BB56+'4 кварт'!BB56</f>
        <v>0</v>
      </c>
      <c r="BC57" s="45">
        <f>'9 мес'!BC56+'4 кварт'!BC56</f>
        <v>0</v>
      </c>
      <c r="BD57" s="45">
        <f>'9 мес'!BD56+'4 кварт'!BD56</f>
        <v>0</v>
      </c>
      <c r="BE57" s="45">
        <f>'9 мес'!BE56+'4 кварт'!BE56</f>
        <v>7.6980000000000004</v>
      </c>
      <c r="BF57" s="50">
        <f t="shared" si="3"/>
        <v>422.55199999999996</v>
      </c>
      <c r="BG57" s="115" t="s">
        <v>76</v>
      </c>
      <c r="BH57" s="113">
        <v>484.32900000000001</v>
      </c>
      <c r="BI57" s="70">
        <f t="shared" si="10"/>
        <v>87.244827379735668</v>
      </c>
      <c r="BK57" s="40">
        <v>967.78399999999999</v>
      </c>
      <c r="BL57" s="154">
        <v>1037.915</v>
      </c>
      <c r="BM57" s="78"/>
      <c r="BN57" s="160">
        <f t="shared" si="11"/>
        <v>61.777000000000044</v>
      </c>
      <c r="BO57" s="79"/>
      <c r="BP57" s="83">
        <v>646.18200000000002</v>
      </c>
      <c r="BQ57" s="40">
        <v>48.335999999999999</v>
      </c>
      <c r="BR57" s="40">
        <f t="shared" ref="BR57:BR81" si="12">BP57+BQ57</f>
        <v>694.51800000000003</v>
      </c>
    </row>
    <row r="58" spans="1:71" ht="24" customHeight="1">
      <c r="A58" s="140">
        <v>3</v>
      </c>
      <c r="B58" s="14" t="s">
        <v>135</v>
      </c>
      <c r="C58" s="45">
        <f>'9 мес'!C57+'4 кварт'!C57</f>
        <v>0.4</v>
      </c>
      <c r="D58" s="45">
        <f>'9 мес'!D57+'4 кварт'!D57</f>
        <v>0.22</v>
      </c>
      <c r="E58" s="45">
        <f>'9 мес'!E57+'4 кварт'!E57</f>
        <v>0</v>
      </c>
      <c r="F58" s="45">
        <f>'9 мес'!F57+'4 кварт'!F57</f>
        <v>0</v>
      </c>
      <c r="G58" s="45">
        <f>'9 мес'!G57+'4 кварт'!G57</f>
        <v>18</v>
      </c>
      <c r="H58" s="45">
        <f>'9 мес'!H57+'4 кварт'!H57</f>
        <v>1.861</v>
      </c>
      <c r="I58" s="45">
        <f>'9 мес'!I57+'4 кварт'!I57</f>
        <v>1</v>
      </c>
      <c r="J58" s="45">
        <f>'9 мес'!J57+'4 кварт'!J57</f>
        <v>333.92700000000002</v>
      </c>
      <c r="K58" s="45">
        <f>'9 мес'!K57+'4 кварт'!K57</f>
        <v>0</v>
      </c>
      <c r="L58" s="45">
        <f>'9 мес'!L57+'4 кварт'!L57</f>
        <v>0</v>
      </c>
      <c r="M58" s="45">
        <f>'9 мес'!M57+'4 кварт'!M57</f>
        <v>0</v>
      </c>
      <c r="N58" s="45">
        <f>'9 мес'!N57+'4 кварт'!N57</f>
        <v>0</v>
      </c>
      <c r="O58" s="45">
        <f>'9 мес'!O57+'4 кварт'!O57</f>
        <v>2</v>
      </c>
      <c r="P58" s="45">
        <f>'9 мес'!P57+'4 кварт'!P57</f>
        <v>2.3450000000000002</v>
      </c>
      <c r="Q58" s="45">
        <f>'9 мес'!Q57+'4 кварт'!Q57</f>
        <v>0</v>
      </c>
      <c r="R58" s="45">
        <f>'9 мес'!R57+'4 кварт'!R57</f>
        <v>0</v>
      </c>
      <c r="S58" s="45">
        <f>'9 мес'!S57+'4 кварт'!S57</f>
        <v>8</v>
      </c>
      <c r="T58" s="45">
        <f>'9 мес'!T57+'4 кварт'!T57</f>
        <v>17.407</v>
      </c>
      <c r="U58" s="45">
        <f>'9 мес'!U57+'4 кварт'!U57</f>
        <v>0</v>
      </c>
      <c r="V58" s="45">
        <f>'9 мес'!V57+'4 кварт'!V57</f>
        <v>0</v>
      </c>
      <c r="W58" s="45">
        <f>'9 мес'!W57+'4 кварт'!W57</f>
        <v>2</v>
      </c>
      <c r="X58" s="45">
        <f>'9 мес'!X57+'4 кварт'!X57</f>
        <v>5.28</v>
      </c>
      <c r="Y58" s="45">
        <f>'9 мес'!Y57+'4 кварт'!Y57</f>
        <v>0</v>
      </c>
      <c r="Z58" s="45">
        <f>'9 мес'!Z57+'4 кварт'!Z57</f>
        <v>0</v>
      </c>
      <c r="AA58" s="45">
        <f>'9 мес'!AA57+'4 кварт'!AA57</f>
        <v>0.7</v>
      </c>
      <c r="AB58" s="45">
        <f>'9 мес'!AB57+'4 кварт'!AB57</f>
        <v>0.61199999999999999</v>
      </c>
      <c r="AC58" s="45">
        <f>'9 мес'!AC57+'4 кварт'!AC57</f>
        <v>15</v>
      </c>
      <c r="AD58" s="45">
        <f>'9 мес'!AD57+'4 кварт'!AD57</f>
        <v>4.8789999999999996</v>
      </c>
      <c r="AE58" s="45">
        <f>'9 мес'!AE57+'4 кварт'!AE57</f>
        <v>0</v>
      </c>
      <c r="AF58" s="45">
        <f>'9 мес'!AF57+'4 кварт'!AF57</f>
        <v>0</v>
      </c>
      <c r="AG58" s="45">
        <f>'9 мес'!AG57+'4 кварт'!AG57</f>
        <v>0</v>
      </c>
      <c r="AH58" s="45">
        <f>'9 мес'!AH57+'4 кварт'!AH57</f>
        <v>0</v>
      </c>
      <c r="AI58" s="45">
        <f>'9 мес'!AI57+'4 кварт'!AI57</f>
        <v>0</v>
      </c>
      <c r="AJ58" s="45">
        <f>'9 мес'!AJ57+'4 кварт'!AJ57</f>
        <v>0</v>
      </c>
      <c r="AK58" s="45">
        <f>'9 мес'!AK57+'4 кварт'!AK57</f>
        <v>0</v>
      </c>
      <c r="AL58" s="45">
        <f>'9 мес'!AL57+'4 кварт'!AL57</f>
        <v>0</v>
      </c>
      <c r="AM58" s="45">
        <f>'9 мес'!AM57+'4 кварт'!AM57</f>
        <v>10.5</v>
      </c>
      <c r="AN58" s="45">
        <f>'9 мес'!AN57+'4 кварт'!AN57</f>
        <v>17.288</v>
      </c>
      <c r="AO58" s="45">
        <f>'9 мес'!AO57+'4 кварт'!AO57</f>
        <v>1</v>
      </c>
      <c r="AP58" s="45">
        <f>'9 мес'!AP57+'4 кварт'!AP57</f>
        <v>4.7850000000000001</v>
      </c>
      <c r="AQ58" s="45">
        <f>'9 мес'!AQ57+'4 кварт'!AQ57</f>
        <v>30</v>
      </c>
      <c r="AR58" s="45">
        <f>'9 мес'!AR57+'4 кварт'!AR57</f>
        <v>38.468999999999994</v>
      </c>
      <c r="AS58" s="45">
        <f>'9 мес'!AS57+'4 кварт'!AS57</f>
        <v>0</v>
      </c>
      <c r="AT58" s="45">
        <f>'9 мес'!AT57+'4 кварт'!AT57</f>
        <v>0</v>
      </c>
      <c r="AU58" s="45">
        <f>'9 мес'!AU57+'4 кварт'!AU57</f>
        <v>1.97</v>
      </c>
      <c r="AV58" s="45">
        <f>'9 мес'!AV57+'4 кварт'!AV57</f>
        <v>0.19400000000000001</v>
      </c>
      <c r="AW58" s="45">
        <f>'9 мес'!AW57+'4 кварт'!AW57</f>
        <v>92</v>
      </c>
      <c r="AX58" s="45">
        <f>'9 мес'!AX57+'4 кварт'!AX57</f>
        <v>63.956999999999994</v>
      </c>
      <c r="AY58" s="45">
        <f>'9 мес'!AY57+'4 кварт'!AY57</f>
        <v>0</v>
      </c>
      <c r="AZ58" s="45">
        <f>'9 мес'!AZ57+'4 кварт'!AZ57</f>
        <v>0</v>
      </c>
      <c r="BA58" s="45">
        <f>'9 мес'!BA57+'4 кварт'!BA57</f>
        <v>0</v>
      </c>
      <c r="BB58" s="45">
        <f>'9 мес'!BB57+'4 кварт'!BB57</f>
        <v>0</v>
      </c>
      <c r="BC58" s="45">
        <f>'9 мес'!BC57+'4 кварт'!BC57</f>
        <v>0</v>
      </c>
      <c r="BD58" s="45">
        <f>'9 мес'!BD57+'4 кварт'!BD57</f>
        <v>0</v>
      </c>
      <c r="BE58" s="45">
        <f>'9 мес'!BE57+'4 кварт'!BE57</f>
        <v>33.396000000000001</v>
      </c>
      <c r="BF58" s="50">
        <f t="shared" si="3"/>
        <v>524.62000000000012</v>
      </c>
      <c r="BG58" s="115" t="s">
        <v>77</v>
      </c>
      <c r="BH58" s="113">
        <v>674.78700000000003</v>
      </c>
      <c r="BI58" s="70">
        <f t="shared" si="10"/>
        <v>77.746014668332393</v>
      </c>
      <c r="BK58" s="40">
        <v>1113.1099999999999</v>
      </c>
      <c r="BL58" s="154">
        <v>1242.9090000000001</v>
      </c>
      <c r="BM58" s="78"/>
      <c r="BN58" s="160">
        <f t="shared" si="11"/>
        <v>150.16699999999992</v>
      </c>
      <c r="BO58" s="79"/>
      <c r="BP58" s="83">
        <v>627.82399999999996</v>
      </c>
      <c r="BQ58" s="40">
        <v>46.963000000000001</v>
      </c>
      <c r="BR58" s="40">
        <f t="shared" si="12"/>
        <v>674.78699999999992</v>
      </c>
    </row>
    <row r="59" spans="1:71" ht="24" customHeight="1">
      <c r="A59" s="140">
        <v>4</v>
      </c>
      <c r="B59" s="14" t="s">
        <v>136</v>
      </c>
      <c r="C59" s="45">
        <f>'9 мес'!C58+'4 кварт'!C58</f>
        <v>0</v>
      </c>
      <c r="D59" s="45">
        <f>'9 мес'!D58+'4 кварт'!D58</f>
        <v>0</v>
      </c>
      <c r="E59" s="45">
        <f>'9 мес'!E58+'4 кварт'!E58</f>
        <v>0</v>
      </c>
      <c r="F59" s="45">
        <f>'9 мес'!F58+'4 кварт'!F58</f>
        <v>0</v>
      </c>
      <c r="G59" s="45">
        <f>'9 мес'!G58+'4 кварт'!G58</f>
        <v>0</v>
      </c>
      <c r="H59" s="45">
        <f>'9 мес'!H58+'4 кварт'!H58</f>
        <v>0</v>
      </c>
      <c r="I59" s="45">
        <f>'9 мес'!I58+'4 кварт'!I58</f>
        <v>0</v>
      </c>
      <c r="J59" s="45">
        <f>'9 мес'!J58+'4 кварт'!J58</f>
        <v>0</v>
      </c>
      <c r="K59" s="45">
        <f>'9 мес'!K58+'4 кварт'!K58</f>
        <v>0</v>
      </c>
      <c r="L59" s="45">
        <f>'9 мес'!L58+'4 кварт'!L58</f>
        <v>0</v>
      </c>
      <c r="M59" s="45">
        <f>'9 мес'!M58+'4 кварт'!M58</f>
        <v>0</v>
      </c>
      <c r="N59" s="45">
        <f>'9 мес'!N58+'4 кварт'!N58</f>
        <v>0</v>
      </c>
      <c r="O59" s="45">
        <f>'9 мес'!O58+'4 кварт'!O58</f>
        <v>1</v>
      </c>
      <c r="P59" s="45">
        <f>'9 мес'!P58+'4 кварт'!P58</f>
        <v>3.7130000000000001</v>
      </c>
      <c r="Q59" s="45">
        <f>'9 мес'!Q58+'4 кварт'!Q58</f>
        <v>0</v>
      </c>
      <c r="R59" s="45">
        <f>'9 мес'!R58+'4 кварт'!R58</f>
        <v>0</v>
      </c>
      <c r="S59" s="45">
        <f>'9 мес'!S58+'4 кварт'!S58</f>
        <v>0</v>
      </c>
      <c r="T59" s="45">
        <f>'9 мес'!T58+'4 кварт'!T58</f>
        <v>0</v>
      </c>
      <c r="U59" s="45">
        <f>'9 мес'!U58+'4 кварт'!U58</f>
        <v>0</v>
      </c>
      <c r="V59" s="45">
        <f>'9 мес'!V58+'4 кварт'!V58</f>
        <v>0</v>
      </c>
      <c r="W59" s="45">
        <f>'9 мес'!W58+'4 кварт'!W58</f>
        <v>0</v>
      </c>
      <c r="X59" s="45">
        <f>'9 мес'!X58+'4 кварт'!X58</f>
        <v>0</v>
      </c>
      <c r="Y59" s="45">
        <f>'9 мес'!Y58+'4 кварт'!Y58</f>
        <v>0</v>
      </c>
      <c r="Z59" s="45">
        <f>'9 мес'!Z58+'4 кварт'!Z58</f>
        <v>0</v>
      </c>
      <c r="AA59" s="45">
        <f>'9 мес'!AA58+'4 кварт'!AA58</f>
        <v>0</v>
      </c>
      <c r="AB59" s="45">
        <f>'9 мес'!AB58+'4 кварт'!AB58</f>
        <v>0</v>
      </c>
      <c r="AC59" s="45">
        <f>'9 мес'!AC58+'4 кварт'!AC58</f>
        <v>0</v>
      </c>
      <c r="AD59" s="45">
        <f>'9 мес'!AD58+'4 кварт'!AD58</f>
        <v>0</v>
      </c>
      <c r="AE59" s="45">
        <f>'9 мес'!AE58+'4 кварт'!AE58</f>
        <v>0</v>
      </c>
      <c r="AF59" s="45">
        <f>'9 мес'!AF58+'4 кварт'!AF58</f>
        <v>0</v>
      </c>
      <c r="AG59" s="45">
        <f>'9 мес'!AG58+'4 кварт'!AG58</f>
        <v>0</v>
      </c>
      <c r="AH59" s="45">
        <f>'9 мес'!AH58+'4 кварт'!AH58</f>
        <v>0</v>
      </c>
      <c r="AI59" s="45">
        <f>'9 мес'!AI58+'4 кварт'!AI58</f>
        <v>0</v>
      </c>
      <c r="AJ59" s="45">
        <f>'9 мес'!AJ58+'4 кварт'!AJ58</f>
        <v>0</v>
      </c>
      <c r="AK59" s="45">
        <f>'9 мес'!AK58+'4 кварт'!AK58</f>
        <v>0</v>
      </c>
      <c r="AL59" s="45">
        <f>'9 мес'!AL58+'4 кварт'!AL58</f>
        <v>0</v>
      </c>
      <c r="AM59" s="45">
        <f>'9 мес'!AM58+'4 кварт'!AM58</f>
        <v>0</v>
      </c>
      <c r="AN59" s="45">
        <f>'9 мес'!AN58+'4 кварт'!AN58</f>
        <v>0</v>
      </c>
      <c r="AO59" s="45">
        <f>'9 мес'!AO58+'4 кварт'!AO58</f>
        <v>0</v>
      </c>
      <c r="AP59" s="45">
        <f>'9 мес'!AP58+'4 кварт'!AP58</f>
        <v>0</v>
      </c>
      <c r="AQ59" s="45">
        <f>'9 мес'!AQ58+'4 кварт'!AQ58</f>
        <v>17</v>
      </c>
      <c r="AR59" s="45">
        <f>'9 мес'!AR58+'4 кварт'!AR58</f>
        <v>21.984000000000002</v>
      </c>
      <c r="AS59" s="45">
        <f>'9 мес'!AS58+'4 кварт'!AS58</f>
        <v>0</v>
      </c>
      <c r="AT59" s="45">
        <f>'9 мес'!AT58+'4 кварт'!AT58</f>
        <v>0</v>
      </c>
      <c r="AU59" s="45">
        <f>'9 мес'!AU58+'4 кварт'!AU58</f>
        <v>0</v>
      </c>
      <c r="AV59" s="45">
        <f>'9 мес'!AV58+'4 кварт'!AV58</f>
        <v>0</v>
      </c>
      <c r="AW59" s="45">
        <f>'9 мес'!AW58+'4 кварт'!AW58</f>
        <v>31</v>
      </c>
      <c r="AX59" s="45">
        <f>'9 мес'!AX58+'4 кварт'!AX58</f>
        <v>23.359000000000002</v>
      </c>
      <c r="AY59" s="45">
        <f>'9 мес'!AY58+'4 кварт'!AY58</f>
        <v>0</v>
      </c>
      <c r="AZ59" s="45">
        <f>'9 мес'!AZ58+'4 кварт'!AZ58</f>
        <v>0</v>
      </c>
      <c r="BA59" s="45">
        <f>'9 мес'!BA58+'4 кварт'!BA58</f>
        <v>0</v>
      </c>
      <c r="BB59" s="45">
        <f>'9 мес'!BB58+'4 кварт'!BB58</f>
        <v>0</v>
      </c>
      <c r="BC59" s="45">
        <f>'9 мес'!BC58+'4 кварт'!BC58</f>
        <v>0</v>
      </c>
      <c r="BD59" s="45">
        <f>'9 мес'!BD58+'4 кварт'!BD58</f>
        <v>0</v>
      </c>
      <c r="BE59" s="45">
        <f>'9 мес'!BE58+'4 кварт'!BE58</f>
        <v>6.7840000000000007</v>
      </c>
      <c r="BF59" s="48">
        <f t="shared" si="3"/>
        <v>55.84</v>
      </c>
      <c r="BG59" s="115" t="s">
        <v>78</v>
      </c>
      <c r="BH59" s="113">
        <v>182.828</v>
      </c>
      <c r="BI59" s="70">
        <f t="shared" si="10"/>
        <v>30.542367689850568</v>
      </c>
      <c r="BK59" s="40">
        <v>372.90699999999998</v>
      </c>
      <c r="BL59" s="154">
        <v>226.87799999999999</v>
      </c>
      <c r="BM59" s="78"/>
      <c r="BN59" s="160">
        <f t="shared" si="11"/>
        <v>126.988</v>
      </c>
      <c r="BO59" s="79"/>
      <c r="BP59" s="83">
        <v>243.92500000000001</v>
      </c>
      <c r="BQ59" s="40">
        <v>18.245999999999999</v>
      </c>
      <c r="BR59" s="40">
        <f t="shared" si="12"/>
        <v>262.17099999999999</v>
      </c>
    </row>
    <row r="60" spans="1:71" ht="24" customHeight="1">
      <c r="A60" s="140">
        <v>5</v>
      </c>
      <c r="B60" s="14" t="s">
        <v>137</v>
      </c>
      <c r="C60" s="45">
        <f>'9 мес'!C59+'4 кварт'!C59</f>
        <v>0</v>
      </c>
      <c r="D60" s="45">
        <f>'9 мес'!D59+'4 кварт'!D59</f>
        <v>0</v>
      </c>
      <c r="E60" s="45">
        <f>'9 мес'!E59+'4 кварт'!E59</f>
        <v>0</v>
      </c>
      <c r="F60" s="45">
        <f>'9 мес'!F59+'4 кварт'!F59</f>
        <v>0</v>
      </c>
      <c r="G60" s="45">
        <f>'9 мес'!G59+'4 кварт'!G59</f>
        <v>6</v>
      </c>
      <c r="H60" s="45">
        <f>'9 мес'!H59+'4 кварт'!H59</f>
        <v>0.62</v>
      </c>
      <c r="I60" s="45">
        <f>'9 мес'!I59+'4 кварт'!I59</f>
        <v>0</v>
      </c>
      <c r="J60" s="45">
        <f>'9 мес'!J59+'4 кварт'!J59</f>
        <v>0</v>
      </c>
      <c r="K60" s="45">
        <f>'9 мес'!K59+'4 кварт'!K59</f>
        <v>0</v>
      </c>
      <c r="L60" s="45">
        <f>'9 мес'!L59+'4 кварт'!L59</f>
        <v>0</v>
      </c>
      <c r="M60" s="45">
        <f>'9 мес'!M59+'4 кварт'!M59</f>
        <v>0</v>
      </c>
      <c r="N60" s="45">
        <f>'9 мес'!N59+'4 кварт'!N59</f>
        <v>0</v>
      </c>
      <c r="O60" s="45">
        <f>'9 мес'!O59+'4 кварт'!O59</f>
        <v>0</v>
      </c>
      <c r="P60" s="45">
        <f>'9 мес'!P59+'4 кварт'!P59</f>
        <v>0</v>
      </c>
      <c r="Q60" s="45">
        <f>'9 мес'!Q59+'4 кварт'!Q59</f>
        <v>0</v>
      </c>
      <c r="R60" s="45">
        <f>'9 мес'!R59+'4 кварт'!R59</f>
        <v>0</v>
      </c>
      <c r="S60" s="45">
        <f>'9 мес'!S59+'4 кварт'!S59</f>
        <v>0</v>
      </c>
      <c r="T60" s="45">
        <f>'9 мес'!T59+'4 кварт'!T59</f>
        <v>0</v>
      </c>
      <c r="U60" s="45">
        <f>'9 мес'!U59+'4 кварт'!U59</f>
        <v>0</v>
      </c>
      <c r="V60" s="45">
        <f>'9 мес'!V59+'4 кварт'!V59</f>
        <v>0</v>
      </c>
      <c r="W60" s="45">
        <f>'9 мес'!W59+'4 кварт'!W59</f>
        <v>0</v>
      </c>
      <c r="X60" s="45">
        <f>'9 мес'!X59+'4 кварт'!X59</f>
        <v>0</v>
      </c>
      <c r="Y60" s="45">
        <f>'9 мес'!Y59+'4 кварт'!Y59</f>
        <v>0</v>
      </c>
      <c r="Z60" s="45">
        <f>'9 мес'!Z59+'4 кварт'!Z59</f>
        <v>0</v>
      </c>
      <c r="AA60" s="45">
        <f>'9 мес'!AA59+'4 кварт'!AA59</f>
        <v>0</v>
      </c>
      <c r="AB60" s="45">
        <f>'9 мес'!AB59+'4 кварт'!AB59</f>
        <v>0</v>
      </c>
      <c r="AC60" s="45">
        <f>'9 мес'!AC59+'4 кварт'!AC59</f>
        <v>0</v>
      </c>
      <c r="AD60" s="45">
        <f>'9 мес'!AD59+'4 кварт'!AD59</f>
        <v>0</v>
      </c>
      <c r="AE60" s="45">
        <f>'9 мес'!AE59+'4 кварт'!AE59</f>
        <v>0</v>
      </c>
      <c r="AF60" s="45">
        <f>'9 мес'!AF59+'4 кварт'!AF59</f>
        <v>0</v>
      </c>
      <c r="AG60" s="45">
        <f>'9 мес'!AG59+'4 кварт'!AG59</f>
        <v>0</v>
      </c>
      <c r="AH60" s="45">
        <f>'9 мес'!AH59+'4 кварт'!AH59</f>
        <v>0</v>
      </c>
      <c r="AI60" s="45">
        <f>'9 мес'!AI59+'4 кварт'!AI59</f>
        <v>0</v>
      </c>
      <c r="AJ60" s="45">
        <f>'9 мес'!AJ59+'4 кварт'!AJ59</f>
        <v>0</v>
      </c>
      <c r="AK60" s="45">
        <f>'9 мес'!AK59+'4 кварт'!AK59</f>
        <v>0</v>
      </c>
      <c r="AL60" s="45">
        <f>'9 мес'!AL59+'4 кварт'!AL59</f>
        <v>0</v>
      </c>
      <c r="AM60" s="45">
        <f>'9 мес'!AM59+'4 кварт'!AM59</f>
        <v>5.75</v>
      </c>
      <c r="AN60" s="45">
        <f>'9 мес'!AN59+'4 кварт'!AN59</f>
        <v>6.5550000000000006</v>
      </c>
      <c r="AO60" s="45">
        <f>'9 мес'!AO59+'4 кварт'!AO59</f>
        <v>0</v>
      </c>
      <c r="AP60" s="45">
        <f>'9 мес'!AP59+'4 кварт'!AP59</f>
        <v>0</v>
      </c>
      <c r="AQ60" s="45">
        <f>'9 мес'!AQ59+'4 кварт'!AQ59</f>
        <v>8</v>
      </c>
      <c r="AR60" s="45">
        <f>'9 мес'!AR59+'4 кварт'!AR59</f>
        <v>13.784000000000001</v>
      </c>
      <c r="AS60" s="45">
        <f>'9 мес'!AS59+'4 кварт'!AS59</f>
        <v>0</v>
      </c>
      <c r="AT60" s="45">
        <f>'9 мес'!AT59+'4 кварт'!AT59</f>
        <v>0</v>
      </c>
      <c r="AU60" s="45">
        <f>'9 мес'!AU59+'4 кварт'!AU59</f>
        <v>0</v>
      </c>
      <c r="AV60" s="45">
        <f>'9 мес'!AV59+'4 кварт'!AV59</f>
        <v>0</v>
      </c>
      <c r="AW60" s="45">
        <f>'9 мес'!AW59+'4 кварт'!AW59</f>
        <v>2</v>
      </c>
      <c r="AX60" s="45">
        <f>'9 мес'!AX59+'4 кварт'!AX59</f>
        <v>0.748</v>
      </c>
      <c r="AY60" s="45">
        <f>'9 мес'!AY59+'4 кварт'!AY59</f>
        <v>0</v>
      </c>
      <c r="AZ60" s="45">
        <f>'9 мес'!AZ59+'4 кварт'!AZ59</f>
        <v>0</v>
      </c>
      <c r="BA60" s="45">
        <f>'9 мес'!BA59+'4 кварт'!BA59</f>
        <v>0</v>
      </c>
      <c r="BB60" s="45">
        <f>'9 мес'!BB59+'4 кварт'!BB59</f>
        <v>0</v>
      </c>
      <c r="BC60" s="45">
        <f>'9 мес'!BC59+'4 кварт'!BC59</f>
        <v>0</v>
      </c>
      <c r="BD60" s="45">
        <f>'9 мес'!BD59+'4 кварт'!BD59</f>
        <v>0</v>
      </c>
      <c r="BE60" s="45">
        <f>'9 мес'!BE59+'4 кварт'!BE59</f>
        <v>3.9740000000000002</v>
      </c>
      <c r="BF60" s="48">
        <f t="shared" si="3"/>
        <v>25.681000000000004</v>
      </c>
      <c r="BG60" s="115" t="s">
        <v>79</v>
      </c>
      <c r="BH60" s="113">
        <v>85.206999999999994</v>
      </c>
      <c r="BI60" s="70">
        <f t="shared" si="10"/>
        <v>30.139542525848821</v>
      </c>
      <c r="BK60" s="40">
        <v>173.55699999999999</v>
      </c>
      <c r="BL60" s="154">
        <v>140.87</v>
      </c>
      <c r="BM60" s="78"/>
      <c r="BN60" s="160">
        <f t="shared" si="11"/>
        <v>59.525999999999989</v>
      </c>
      <c r="BO60" s="79"/>
      <c r="BP60" s="83">
        <v>113.681</v>
      </c>
      <c r="BQ60" s="40">
        <v>8.5039999999999996</v>
      </c>
      <c r="BR60" s="40">
        <f t="shared" si="12"/>
        <v>122.185</v>
      </c>
    </row>
    <row r="61" spans="1:71" ht="24" customHeight="1">
      <c r="A61" s="140">
        <v>6</v>
      </c>
      <c r="B61" s="14" t="s">
        <v>138</v>
      </c>
      <c r="C61" s="45">
        <f>'9 мес'!C60+'4 кварт'!C60</f>
        <v>0</v>
      </c>
      <c r="D61" s="45">
        <f>'9 мес'!D60+'4 кварт'!D60</f>
        <v>0</v>
      </c>
      <c r="E61" s="45">
        <f>'9 мес'!E60+'4 кварт'!E60</f>
        <v>0</v>
      </c>
      <c r="F61" s="45">
        <f>'9 мес'!F60+'4 кварт'!F60</f>
        <v>0</v>
      </c>
      <c r="G61" s="45">
        <f>'9 мес'!G60+'4 кварт'!G60</f>
        <v>0</v>
      </c>
      <c r="H61" s="45">
        <f>'9 мес'!H60+'4 кварт'!H60</f>
        <v>0</v>
      </c>
      <c r="I61" s="45">
        <f>'9 мес'!I60+'4 кварт'!I60</f>
        <v>0</v>
      </c>
      <c r="J61" s="45">
        <f>'9 мес'!J60+'4 кварт'!J60</f>
        <v>0</v>
      </c>
      <c r="K61" s="45">
        <f>'9 мес'!K60+'4 кварт'!K60</f>
        <v>0</v>
      </c>
      <c r="L61" s="45">
        <f>'9 мес'!L60+'4 кварт'!L60</f>
        <v>0</v>
      </c>
      <c r="M61" s="45">
        <f>'9 мес'!M60+'4 кварт'!M60</f>
        <v>0</v>
      </c>
      <c r="N61" s="45">
        <f>'9 мес'!N60+'4 кварт'!N60</f>
        <v>0</v>
      </c>
      <c r="O61" s="45">
        <f>'9 мес'!O60+'4 кварт'!O60</f>
        <v>0</v>
      </c>
      <c r="P61" s="45">
        <f>'9 мес'!P60+'4 кварт'!P60</f>
        <v>0</v>
      </c>
      <c r="Q61" s="45">
        <f>'9 мес'!Q60+'4 кварт'!Q60</f>
        <v>0</v>
      </c>
      <c r="R61" s="45">
        <f>'9 мес'!R60+'4 кварт'!R60</f>
        <v>0</v>
      </c>
      <c r="S61" s="45">
        <f>'9 мес'!S60+'4 кварт'!S60</f>
        <v>0</v>
      </c>
      <c r="T61" s="45">
        <f>'9 мес'!T60+'4 кварт'!T60</f>
        <v>0</v>
      </c>
      <c r="U61" s="45">
        <f>'9 мес'!U60+'4 кварт'!U60</f>
        <v>0</v>
      </c>
      <c r="V61" s="45">
        <f>'9 мес'!V60+'4 кварт'!V60</f>
        <v>0</v>
      </c>
      <c r="W61" s="45">
        <f>'9 мес'!W60+'4 кварт'!W60</f>
        <v>8</v>
      </c>
      <c r="X61" s="45">
        <f>'9 мес'!X60+'4 кварт'!X60</f>
        <v>18.082000000000001</v>
      </c>
      <c r="Y61" s="45">
        <f>'9 мес'!Y60+'4 кварт'!Y60</f>
        <v>0</v>
      </c>
      <c r="Z61" s="45">
        <f>'9 мес'!Z60+'4 кварт'!Z60</f>
        <v>0</v>
      </c>
      <c r="AA61" s="45">
        <f>'9 мес'!AA60+'4 кварт'!AA60</f>
        <v>0</v>
      </c>
      <c r="AB61" s="45">
        <f>'9 мес'!AB60+'4 кварт'!AB60</f>
        <v>0</v>
      </c>
      <c r="AC61" s="45">
        <f>'9 мес'!AC60+'4 кварт'!AC60</f>
        <v>3</v>
      </c>
      <c r="AD61" s="45">
        <f>'9 мес'!AD60+'4 кварт'!AD60</f>
        <v>0.20399999999999999</v>
      </c>
      <c r="AE61" s="45">
        <f>'9 мес'!AE60+'4 кварт'!AE60</f>
        <v>2</v>
      </c>
      <c r="AF61" s="45">
        <f>'9 мес'!AF60+'4 кварт'!AF60</f>
        <v>40.441000000000003</v>
      </c>
      <c r="AG61" s="45">
        <f>'9 мес'!AG60+'4 кварт'!AG60</f>
        <v>0</v>
      </c>
      <c r="AH61" s="45">
        <f>'9 мес'!AH60+'4 кварт'!AH60</f>
        <v>0</v>
      </c>
      <c r="AI61" s="45">
        <f>'9 мес'!AI60+'4 кварт'!AI60</f>
        <v>0</v>
      </c>
      <c r="AJ61" s="45">
        <f>'9 мес'!AJ60+'4 кварт'!AJ60</f>
        <v>0</v>
      </c>
      <c r="AK61" s="45">
        <f>'9 мес'!AK60+'4 кварт'!AK60</f>
        <v>0</v>
      </c>
      <c r="AL61" s="45">
        <f>'9 мес'!AL60+'4 кварт'!AL60</f>
        <v>0</v>
      </c>
      <c r="AM61" s="45">
        <f>'9 мес'!AM60+'4 кварт'!AM60</f>
        <v>12.5</v>
      </c>
      <c r="AN61" s="45">
        <f>'9 мес'!AN60+'4 кварт'!AN60</f>
        <v>14.055</v>
      </c>
      <c r="AO61" s="45">
        <f>'9 мес'!AO60+'4 кварт'!AO60</f>
        <v>2</v>
      </c>
      <c r="AP61" s="45">
        <f>'9 мес'!AP60+'4 кварт'!AP60</f>
        <v>6.3849999999999998</v>
      </c>
      <c r="AQ61" s="45">
        <f>'9 мес'!AQ60+'4 кварт'!AQ60</f>
        <v>22</v>
      </c>
      <c r="AR61" s="45">
        <f>'9 мес'!AR60+'4 кварт'!AR60</f>
        <v>32.307000000000002</v>
      </c>
      <c r="AS61" s="45">
        <f>'9 мес'!AS60+'4 кварт'!AS60</f>
        <v>0</v>
      </c>
      <c r="AT61" s="45">
        <f>'9 мес'!AT60+'4 кварт'!AT60</f>
        <v>0</v>
      </c>
      <c r="AU61" s="45">
        <f>'9 мес'!AU60+'4 кварт'!AU60</f>
        <v>11.76</v>
      </c>
      <c r="AV61" s="45">
        <f>'9 мес'!AV60+'4 кварт'!AV60</f>
        <v>1.1539999999999999</v>
      </c>
      <c r="AW61" s="45">
        <f>'9 мес'!AW60+'4 кварт'!AW60</f>
        <v>63</v>
      </c>
      <c r="AX61" s="45">
        <f>'9 мес'!AX60+'4 кварт'!AX60</f>
        <v>47.481000000000002</v>
      </c>
      <c r="AY61" s="45">
        <f>'9 мес'!AY60+'4 кварт'!AY60</f>
        <v>0</v>
      </c>
      <c r="AZ61" s="45">
        <f>'9 мес'!AZ60+'4 кварт'!AZ60</f>
        <v>0</v>
      </c>
      <c r="BA61" s="45">
        <f>'9 мес'!BA60+'4 кварт'!BA60</f>
        <v>0</v>
      </c>
      <c r="BB61" s="45">
        <f>'9 мес'!BB60+'4 кварт'!BB60</f>
        <v>0</v>
      </c>
      <c r="BC61" s="45">
        <f>'9 мес'!BC60+'4 кварт'!BC60</f>
        <v>0</v>
      </c>
      <c r="BD61" s="45">
        <f>'9 мес'!BD60+'4 кварт'!BD60</f>
        <v>0</v>
      </c>
      <c r="BE61" s="45">
        <f>'9 мес'!BE60+'4 кварт'!BE60</f>
        <v>5.452</v>
      </c>
      <c r="BF61" s="48">
        <f t="shared" si="3"/>
        <v>165.56100000000001</v>
      </c>
      <c r="BG61" s="115">
        <v>6</v>
      </c>
      <c r="BH61" s="113">
        <v>465.66500000000002</v>
      </c>
      <c r="BI61" s="70">
        <f t="shared" si="10"/>
        <v>35.553670557160196</v>
      </c>
      <c r="BK61" s="40">
        <v>948.99900000000002</v>
      </c>
      <c r="BL61" s="154">
        <v>776.45799999999997</v>
      </c>
      <c r="BM61" s="78"/>
      <c r="BN61" s="160">
        <f t="shared" si="11"/>
        <v>300.10400000000004</v>
      </c>
      <c r="BO61" s="79"/>
      <c r="BP61" s="83">
        <v>621.28</v>
      </c>
      <c r="BQ61" s="40">
        <v>46.473999999999997</v>
      </c>
      <c r="BR61" s="40">
        <f t="shared" si="12"/>
        <v>667.75400000000002</v>
      </c>
    </row>
    <row r="62" spans="1:71" ht="24" customHeight="1">
      <c r="A62" s="140">
        <v>7</v>
      </c>
      <c r="B62" s="14" t="s">
        <v>139</v>
      </c>
      <c r="C62" s="45">
        <f>'9 мес'!C61+'4 кварт'!C61</f>
        <v>11</v>
      </c>
      <c r="D62" s="45">
        <f>'9 мес'!D61+'4 кварт'!D61</f>
        <v>2.032</v>
      </c>
      <c r="E62" s="45">
        <f>'9 мес'!E61+'4 кварт'!E61</f>
        <v>0</v>
      </c>
      <c r="F62" s="45">
        <f>'9 мес'!F61+'4 кварт'!F61</f>
        <v>0</v>
      </c>
      <c r="G62" s="45">
        <f>'9 мес'!G61+'4 кварт'!G61</f>
        <v>24</v>
      </c>
      <c r="H62" s="45">
        <f>'9 мес'!H61+'4 кварт'!H61</f>
        <v>2.4540000000000002</v>
      </c>
      <c r="I62" s="45">
        <f>'9 мес'!I61+'4 кварт'!I61</f>
        <v>1</v>
      </c>
      <c r="J62" s="45">
        <f>'9 мес'!J61+'4 кварт'!J61</f>
        <v>172.58199999999999</v>
      </c>
      <c r="K62" s="45">
        <f>'9 мес'!K61+'4 кварт'!K61</f>
        <v>0</v>
      </c>
      <c r="L62" s="45">
        <f>'9 мес'!L61+'4 кварт'!L61</f>
        <v>0</v>
      </c>
      <c r="M62" s="45">
        <f>'9 мес'!M61+'4 кварт'!M61</f>
        <v>0</v>
      </c>
      <c r="N62" s="45">
        <f>'9 мес'!N61+'4 кварт'!N61</f>
        <v>0</v>
      </c>
      <c r="O62" s="45">
        <f>'9 мес'!O61+'4 кварт'!O61</f>
        <v>0</v>
      </c>
      <c r="P62" s="45">
        <f>'9 мес'!P61+'4 кварт'!P61</f>
        <v>0</v>
      </c>
      <c r="Q62" s="45">
        <f>'9 мес'!Q61+'4 кварт'!Q61</f>
        <v>0</v>
      </c>
      <c r="R62" s="45">
        <f>'9 мес'!R61+'4 кварт'!R61</f>
        <v>0</v>
      </c>
      <c r="S62" s="45">
        <f>'9 мес'!S61+'4 кварт'!S61</f>
        <v>4</v>
      </c>
      <c r="T62" s="45">
        <f>'9 мес'!T61+'4 кварт'!T61</f>
        <v>13.779</v>
      </c>
      <c r="U62" s="45">
        <f>'9 мес'!U61+'4 кварт'!U61</f>
        <v>0</v>
      </c>
      <c r="V62" s="45">
        <f>'9 мес'!V61+'4 кварт'!V61</f>
        <v>0</v>
      </c>
      <c r="W62" s="45">
        <f>'9 мес'!W61+'4 кварт'!W61</f>
        <v>0</v>
      </c>
      <c r="X62" s="45">
        <f>'9 мес'!X61+'4 кварт'!X61</f>
        <v>0</v>
      </c>
      <c r="Y62" s="45">
        <f>'9 мес'!Y61+'4 кварт'!Y61</f>
        <v>0</v>
      </c>
      <c r="Z62" s="45">
        <f>'9 мес'!Z61+'4 кварт'!Z61</f>
        <v>0</v>
      </c>
      <c r="AA62" s="45">
        <f>'9 мес'!AA61+'4 кварт'!AA61</f>
        <v>6.7</v>
      </c>
      <c r="AB62" s="45">
        <f>'9 мес'!AB61+'4 кварт'!AB61</f>
        <v>1.238</v>
      </c>
      <c r="AC62" s="45">
        <f>'9 мес'!AC61+'4 кварт'!AC61</f>
        <v>2</v>
      </c>
      <c r="AD62" s="45">
        <f>'9 мес'!AD61+'4 кварт'!AD61</f>
        <v>8.5000000000000006E-2</v>
      </c>
      <c r="AE62" s="45">
        <f>'9 мес'!AE61+'4 кварт'!AE61</f>
        <v>0</v>
      </c>
      <c r="AF62" s="45">
        <f>'9 мес'!AF61+'4 кварт'!AF61</f>
        <v>0</v>
      </c>
      <c r="AG62" s="45">
        <f>'9 мес'!AG61+'4 кварт'!AG61</f>
        <v>0</v>
      </c>
      <c r="AH62" s="45">
        <f>'9 мес'!AH61+'4 кварт'!AH61</f>
        <v>0</v>
      </c>
      <c r="AI62" s="45">
        <f>'9 мес'!AI61+'4 кварт'!AI61</f>
        <v>0</v>
      </c>
      <c r="AJ62" s="45">
        <f>'9 мес'!AJ61+'4 кварт'!AJ61</f>
        <v>0</v>
      </c>
      <c r="AK62" s="45">
        <f>'9 мес'!AK61+'4 кварт'!AK61</f>
        <v>0</v>
      </c>
      <c r="AL62" s="45">
        <f>'9 мес'!AL61+'4 кварт'!AL61</f>
        <v>0</v>
      </c>
      <c r="AM62" s="45">
        <f>'9 мес'!AM61+'4 кварт'!AM61</f>
        <v>6</v>
      </c>
      <c r="AN62" s="45">
        <f>'9 мес'!AN61+'4 кварт'!AN61</f>
        <v>7.1779999999999999</v>
      </c>
      <c r="AO62" s="45">
        <f>'9 мес'!AO61+'4 кварт'!AO61</f>
        <v>0</v>
      </c>
      <c r="AP62" s="45">
        <f>'9 мес'!AP61+'4 кварт'!AP61</f>
        <v>0</v>
      </c>
      <c r="AQ62" s="45">
        <f>'9 мес'!AQ61+'4 кварт'!AQ61</f>
        <v>23</v>
      </c>
      <c r="AR62" s="45">
        <f>'9 мес'!AR61+'4 кварт'!AR61</f>
        <v>27.443000000000001</v>
      </c>
      <c r="AS62" s="45">
        <f>'9 мес'!AS61+'4 кварт'!AS61</f>
        <v>0</v>
      </c>
      <c r="AT62" s="45">
        <f>'9 мес'!AT61+'4 кварт'!AT61</f>
        <v>0</v>
      </c>
      <c r="AU62" s="45">
        <f>'9 мес'!AU61+'4 кварт'!AU61</f>
        <v>0</v>
      </c>
      <c r="AV62" s="45">
        <f>'9 мес'!AV61+'4 кварт'!AV61</f>
        <v>0</v>
      </c>
      <c r="AW62" s="45">
        <f>'9 мес'!AW61+'4 кварт'!AW61</f>
        <v>72</v>
      </c>
      <c r="AX62" s="45">
        <f>'9 мес'!AX61+'4 кварт'!AX61</f>
        <v>55.817</v>
      </c>
      <c r="AY62" s="45">
        <f>'9 мес'!AY61+'4 кварт'!AY61</f>
        <v>0</v>
      </c>
      <c r="AZ62" s="45">
        <f>'9 мес'!AZ61+'4 кварт'!AZ61</f>
        <v>0</v>
      </c>
      <c r="BA62" s="45">
        <f>'9 мес'!BA61+'4 кварт'!BA61</f>
        <v>0</v>
      </c>
      <c r="BB62" s="45">
        <f>'9 мес'!BB61+'4 кварт'!BB61</f>
        <v>0</v>
      </c>
      <c r="BC62" s="45">
        <f>'9 мес'!BC61+'4 кварт'!BC61</f>
        <v>0</v>
      </c>
      <c r="BD62" s="45">
        <f>'9 мес'!BD61+'4 кварт'!BD61</f>
        <v>0</v>
      </c>
      <c r="BE62" s="45">
        <f>'9 мес'!BE61+'4 кварт'!BE61</f>
        <v>22.268999999999998</v>
      </c>
      <c r="BF62" s="48">
        <f t="shared" si="3"/>
        <v>304.87700000000001</v>
      </c>
      <c r="BG62" s="115">
        <v>8</v>
      </c>
      <c r="BH62" s="113">
        <v>318.12599999999998</v>
      </c>
      <c r="BI62" s="70">
        <f t="shared" si="10"/>
        <v>95.835297963699929</v>
      </c>
      <c r="BK62" s="40">
        <v>638.60599999999999</v>
      </c>
      <c r="BL62" s="154">
        <v>414.55799999999999</v>
      </c>
      <c r="BM62" s="78"/>
      <c r="BN62" s="160">
        <f t="shared" si="11"/>
        <v>13.248999999999967</v>
      </c>
      <c r="BO62" s="79"/>
      <c r="BP62" s="83">
        <v>424.43700000000001</v>
      </c>
      <c r="BQ62" s="40">
        <v>31.748999999999999</v>
      </c>
      <c r="BR62" s="40">
        <f t="shared" si="12"/>
        <v>456.18600000000004</v>
      </c>
    </row>
    <row r="63" spans="1:71" ht="24" customHeight="1">
      <c r="A63" s="140">
        <v>8</v>
      </c>
      <c r="B63" s="14" t="s">
        <v>140</v>
      </c>
      <c r="C63" s="45">
        <f>'9 мес'!C62+'4 кварт'!C62</f>
        <v>0</v>
      </c>
      <c r="D63" s="45">
        <f>'9 мес'!D62+'4 кварт'!D62</f>
        <v>0</v>
      </c>
      <c r="E63" s="45">
        <f>'9 мес'!E62+'4 кварт'!E62</f>
        <v>0</v>
      </c>
      <c r="F63" s="45">
        <f>'9 мес'!F62+'4 кварт'!F62</f>
        <v>0</v>
      </c>
      <c r="G63" s="45">
        <f>'9 мес'!G62+'4 кварт'!G62</f>
        <v>26</v>
      </c>
      <c r="H63" s="45">
        <f>'9 мес'!H62+'4 кварт'!H62</f>
        <v>2.6589999999999998</v>
      </c>
      <c r="I63" s="45">
        <f>'9 мес'!I62+'4 кварт'!I62</f>
        <v>1</v>
      </c>
      <c r="J63" s="45">
        <f>'9 мес'!J62+'4 кварт'!J62</f>
        <v>169.04400000000001</v>
      </c>
      <c r="K63" s="45">
        <f>'9 мес'!K62+'4 кварт'!K62</f>
        <v>0</v>
      </c>
      <c r="L63" s="45">
        <f>'9 мес'!L62+'4 кварт'!L62</f>
        <v>0</v>
      </c>
      <c r="M63" s="45">
        <f>'9 мес'!M62+'4 кварт'!M62</f>
        <v>32</v>
      </c>
      <c r="N63" s="45">
        <f>'9 мес'!N62+'4 кварт'!N62</f>
        <v>275</v>
      </c>
      <c r="O63" s="45">
        <f>'9 мес'!O62+'4 кварт'!O62</f>
        <v>0</v>
      </c>
      <c r="P63" s="45">
        <f>'9 мес'!P62+'4 кварт'!P62</f>
        <v>0</v>
      </c>
      <c r="Q63" s="45">
        <f>'9 мес'!Q62+'4 кварт'!Q62</f>
        <v>0</v>
      </c>
      <c r="R63" s="45">
        <f>'9 мес'!R62+'4 кварт'!R62</f>
        <v>0</v>
      </c>
      <c r="S63" s="45">
        <f>'9 мес'!S62+'4 кварт'!S62</f>
        <v>0</v>
      </c>
      <c r="T63" s="45">
        <f>'9 мес'!T62+'4 кварт'!T62</f>
        <v>0</v>
      </c>
      <c r="U63" s="45">
        <f>'9 мес'!U62+'4 кварт'!U62</f>
        <v>0</v>
      </c>
      <c r="V63" s="45">
        <f>'9 мес'!V62+'4 кварт'!V62</f>
        <v>0</v>
      </c>
      <c r="W63" s="45">
        <f>'9 мес'!W62+'4 кварт'!W62</f>
        <v>6</v>
      </c>
      <c r="X63" s="45">
        <f>'9 мес'!X62+'4 кварт'!X62</f>
        <v>8.6959999999999997</v>
      </c>
      <c r="Y63" s="45">
        <f>'9 мес'!Y62+'4 кварт'!Y62</f>
        <v>0</v>
      </c>
      <c r="Z63" s="45">
        <f>'9 мес'!Z62+'4 кварт'!Z62</f>
        <v>0</v>
      </c>
      <c r="AA63" s="45">
        <f>'9 мес'!AA62+'4 кварт'!AA62</f>
        <v>1.1000000000000001</v>
      </c>
      <c r="AB63" s="45">
        <f>'9 мес'!AB62+'4 кварт'!AB62</f>
        <v>5.1100000000000003</v>
      </c>
      <c r="AC63" s="45">
        <f>'9 мес'!AC62+'4 кварт'!AC62</f>
        <v>11</v>
      </c>
      <c r="AD63" s="45">
        <f>'9 мес'!AD62+'4 кварт'!AD62</f>
        <v>1.5779999999999998</v>
      </c>
      <c r="AE63" s="45">
        <f>'9 мес'!AE62+'4 кварт'!AE62</f>
        <v>1</v>
      </c>
      <c r="AF63" s="45">
        <f>'9 мес'!AF62+'4 кварт'!AF62</f>
        <v>21.036000000000001</v>
      </c>
      <c r="AG63" s="45">
        <f>'9 мес'!AG62+'4 кварт'!AG62</f>
        <v>0</v>
      </c>
      <c r="AH63" s="45">
        <f>'9 мес'!AH62+'4 кварт'!AH62</f>
        <v>0</v>
      </c>
      <c r="AI63" s="45">
        <f>'9 мес'!AI62+'4 кварт'!AI62</f>
        <v>0</v>
      </c>
      <c r="AJ63" s="45">
        <f>'9 мес'!AJ62+'4 кварт'!AJ62</f>
        <v>0</v>
      </c>
      <c r="AK63" s="45">
        <f>'9 мес'!AK62+'4 кварт'!AK62</f>
        <v>15</v>
      </c>
      <c r="AL63" s="45">
        <f>'9 мес'!AL62+'4 кварт'!AL62</f>
        <v>13.731999999999999</v>
      </c>
      <c r="AM63" s="45">
        <f>'9 мес'!AM62+'4 кварт'!AM62</f>
        <v>7.6</v>
      </c>
      <c r="AN63" s="45">
        <f>'9 мес'!AN62+'4 кварт'!AN62</f>
        <v>9.1460000000000008</v>
      </c>
      <c r="AO63" s="45">
        <f>'9 мес'!AO62+'4 кварт'!AO62</f>
        <v>0</v>
      </c>
      <c r="AP63" s="45">
        <f>'9 мес'!AP62+'4 кварт'!AP62</f>
        <v>0</v>
      </c>
      <c r="AQ63" s="45">
        <f>'9 мес'!AQ62+'4 кварт'!AQ62</f>
        <v>36</v>
      </c>
      <c r="AR63" s="45">
        <f>'9 мес'!AR62+'4 кварт'!AR62</f>
        <v>54.649000000000001</v>
      </c>
      <c r="AS63" s="45">
        <f>'9 мес'!AS62+'4 кварт'!AS62</f>
        <v>0</v>
      </c>
      <c r="AT63" s="45">
        <f>'9 мес'!AT62+'4 кварт'!AT62</f>
        <v>0</v>
      </c>
      <c r="AU63" s="45">
        <f>'9 мес'!AU62+'4 кварт'!AU62</f>
        <v>452.71</v>
      </c>
      <c r="AV63" s="45">
        <f>'9 мес'!AV62+'4 кварт'!AV62</f>
        <v>278.63099999999997</v>
      </c>
      <c r="AW63" s="45">
        <f>'9 мес'!AW62+'4 кварт'!AW62</f>
        <v>76</v>
      </c>
      <c r="AX63" s="45">
        <f>'9 мес'!AX62+'4 кварт'!AX62</f>
        <v>58.068000000000005</v>
      </c>
      <c r="AY63" s="45">
        <f>'9 мес'!AY62+'4 кварт'!AY62</f>
        <v>2</v>
      </c>
      <c r="AZ63" s="45">
        <f>'9 мес'!AZ62+'4 кварт'!AZ62</f>
        <v>6.1120000000000001</v>
      </c>
      <c r="BA63" s="45">
        <f>'9 мес'!BA62+'4 кварт'!BA62</f>
        <v>0</v>
      </c>
      <c r="BB63" s="45">
        <f>'9 мес'!BB62+'4 кварт'!BB62</f>
        <v>0</v>
      </c>
      <c r="BC63" s="45">
        <f>'9 мес'!BC62+'4 кварт'!BC62</f>
        <v>0</v>
      </c>
      <c r="BD63" s="45">
        <f>'9 мес'!BD62+'4 кварт'!BD62</f>
        <v>0</v>
      </c>
      <c r="BE63" s="45">
        <f>'9 мес'!BE62+'4 кварт'!BE62</f>
        <v>5.024</v>
      </c>
      <c r="BF63" s="48">
        <f t="shared" si="3"/>
        <v>908.48500000000001</v>
      </c>
      <c r="BG63" s="115" t="s">
        <v>80</v>
      </c>
      <c r="BH63" s="113">
        <v>684.18600000000004</v>
      </c>
      <c r="BI63" s="172">
        <f t="shared" si="10"/>
        <v>132.7833366949923</v>
      </c>
      <c r="BK63" s="40">
        <v>1129.96</v>
      </c>
      <c r="BL63" s="154">
        <v>634.20799999999997</v>
      </c>
      <c r="BM63" s="78"/>
      <c r="BN63" s="163">
        <f t="shared" si="11"/>
        <v>-224.29899999999998</v>
      </c>
      <c r="BO63" s="79"/>
      <c r="BP63" s="83">
        <v>636.56899999999996</v>
      </c>
      <c r="BQ63" s="40">
        <v>47.616999999999997</v>
      </c>
      <c r="BR63" s="40">
        <f t="shared" si="12"/>
        <v>684.18599999999992</v>
      </c>
    </row>
    <row r="64" spans="1:71" ht="24" customHeight="1">
      <c r="A64" s="140">
        <v>9</v>
      </c>
      <c r="B64" s="14" t="s">
        <v>141</v>
      </c>
      <c r="C64" s="45">
        <f>'9 мес'!C63+'4 кварт'!C63</f>
        <v>14</v>
      </c>
      <c r="D64" s="45">
        <f>'9 мес'!D63+'4 кварт'!D63</f>
        <v>10.78</v>
      </c>
      <c r="E64" s="45">
        <f>'9 мес'!E63+'4 кварт'!E63</f>
        <v>0</v>
      </c>
      <c r="F64" s="45">
        <f>'9 мес'!F63+'4 кварт'!F63</f>
        <v>0</v>
      </c>
      <c r="G64" s="45">
        <f>'9 мес'!G63+'4 кварт'!G63</f>
        <v>0</v>
      </c>
      <c r="H64" s="45">
        <f>'9 мес'!H63+'4 кварт'!H63</f>
        <v>0</v>
      </c>
      <c r="I64" s="45">
        <f>'9 мес'!I63+'4 кварт'!I63</f>
        <v>1</v>
      </c>
      <c r="J64" s="45">
        <f>'9 мес'!J63+'4 кварт'!J63</f>
        <v>88.21</v>
      </c>
      <c r="K64" s="45">
        <f>'9 мес'!K63+'4 кварт'!K63</f>
        <v>0</v>
      </c>
      <c r="L64" s="45">
        <f>'9 мес'!L63+'4 кварт'!L63</f>
        <v>0</v>
      </c>
      <c r="M64" s="45">
        <f>'9 мес'!M63+'4 кварт'!M63</f>
        <v>4</v>
      </c>
      <c r="N64" s="45">
        <f>'9 мес'!N63+'4 кварт'!N63</f>
        <v>61.098999999999997</v>
      </c>
      <c r="O64" s="45">
        <f>'9 мес'!O63+'4 кварт'!O63</f>
        <v>0</v>
      </c>
      <c r="P64" s="45">
        <f>'9 мес'!P63+'4 кварт'!P63</f>
        <v>0</v>
      </c>
      <c r="Q64" s="45">
        <f>'9 мес'!Q63+'4 кварт'!Q63</f>
        <v>0</v>
      </c>
      <c r="R64" s="45">
        <f>'9 мес'!R63+'4 кварт'!R63</f>
        <v>0</v>
      </c>
      <c r="S64" s="45">
        <f>'9 мес'!S63+'4 кварт'!S63</f>
        <v>0</v>
      </c>
      <c r="T64" s="45">
        <f>'9 мес'!T63+'4 кварт'!T63</f>
        <v>0</v>
      </c>
      <c r="U64" s="45">
        <f>'9 мес'!U63+'4 кварт'!U63</f>
        <v>0</v>
      </c>
      <c r="V64" s="45">
        <f>'9 мес'!V63+'4 кварт'!V63</f>
        <v>0</v>
      </c>
      <c r="W64" s="45">
        <f>'9 мес'!W63+'4 кварт'!W63</f>
        <v>1</v>
      </c>
      <c r="X64" s="45">
        <f>'9 мес'!X63+'4 кварт'!X63</f>
        <v>2.3679999999999999</v>
      </c>
      <c r="Y64" s="45">
        <f>'9 мес'!Y63+'4 кварт'!Y63</f>
        <v>0</v>
      </c>
      <c r="Z64" s="45">
        <f>'9 мес'!Z63+'4 кварт'!Z63</f>
        <v>0</v>
      </c>
      <c r="AA64" s="45">
        <f>'9 мес'!AA63+'4 кварт'!AA63</f>
        <v>5.6</v>
      </c>
      <c r="AB64" s="45">
        <f>'9 мес'!AB63+'4 кварт'!AB63</f>
        <v>1.0349999999999999</v>
      </c>
      <c r="AC64" s="45">
        <f>'9 мес'!AC63+'4 кварт'!AC63</f>
        <v>0</v>
      </c>
      <c r="AD64" s="45">
        <f>'9 мес'!AD63+'4 кварт'!AD63</f>
        <v>0</v>
      </c>
      <c r="AE64" s="45">
        <f>'9 мес'!AE63+'4 кварт'!AE63</f>
        <v>0</v>
      </c>
      <c r="AF64" s="45">
        <f>'9 мес'!AF63+'4 кварт'!AF63</f>
        <v>0</v>
      </c>
      <c r="AG64" s="45">
        <f>'9 мес'!AG63+'4 кварт'!AG63</f>
        <v>0</v>
      </c>
      <c r="AH64" s="45">
        <f>'9 мес'!AH63+'4 кварт'!AH63</f>
        <v>0</v>
      </c>
      <c r="AI64" s="45">
        <f>'9 мес'!AI63+'4 кварт'!AI63</f>
        <v>0</v>
      </c>
      <c r="AJ64" s="45">
        <f>'9 мес'!AJ63+'4 кварт'!AJ63</f>
        <v>0</v>
      </c>
      <c r="AK64" s="45">
        <f>'9 мес'!AK63+'4 кварт'!AK63</f>
        <v>0</v>
      </c>
      <c r="AL64" s="45">
        <f>'9 мес'!AL63+'4 кварт'!AL63</f>
        <v>0</v>
      </c>
      <c r="AM64" s="45">
        <f>'9 мес'!AM63+'4 кварт'!AM63</f>
        <v>0</v>
      </c>
      <c r="AN64" s="45">
        <f>'9 мес'!AN63+'4 кварт'!AN63</f>
        <v>0</v>
      </c>
      <c r="AO64" s="45">
        <f>'9 мес'!AO63+'4 кварт'!AO63</f>
        <v>0</v>
      </c>
      <c r="AP64" s="45">
        <f>'9 мес'!AP63+'4 кварт'!AP63</f>
        <v>0</v>
      </c>
      <c r="AQ64" s="45">
        <f>'9 мес'!AQ63+'4 кварт'!AQ63</f>
        <v>27</v>
      </c>
      <c r="AR64" s="45">
        <f>'9 мес'!AR63+'4 кварт'!AR63</f>
        <v>39.039000000000001</v>
      </c>
      <c r="AS64" s="45">
        <f>'9 мес'!AS63+'4 кварт'!AS63</f>
        <v>0</v>
      </c>
      <c r="AT64" s="45">
        <f>'9 мес'!AT63+'4 кварт'!AT63</f>
        <v>0</v>
      </c>
      <c r="AU64" s="45">
        <f>'9 мес'!AU63+'4 кварт'!AU63</f>
        <v>0</v>
      </c>
      <c r="AV64" s="45">
        <f>'9 мес'!AV63+'4 кварт'!AV63</f>
        <v>0</v>
      </c>
      <c r="AW64" s="45">
        <f>'9 мес'!AW63+'4 кварт'!AW63</f>
        <v>42</v>
      </c>
      <c r="AX64" s="45">
        <f>'9 мес'!AX63+'4 кварт'!AX63</f>
        <v>31.873999999999999</v>
      </c>
      <c r="AY64" s="45">
        <f>'9 мес'!AY63+'4 кварт'!AY63</f>
        <v>0</v>
      </c>
      <c r="AZ64" s="45">
        <f>'9 мес'!AZ63+'4 кварт'!AZ63</f>
        <v>0</v>
      </c>
      <c r="BA64" s="45">
        <f>'9 мес'!BA63+'4 кварт'!BA63</f>
        <v>0</v>
      </c>
      <c r="BB64" s="45">
        <f>'9 мес'!BB63+'4 кварт'!BB63</f>
        <v>0</v>
      </c>
      <c r="BC64" s="45">
        <f>'9 мес'!BC63+'4 кварт'!BC63</f>
        <v>0</v>
      </c>
      <c r="BD64" s="45">
        <f>'9 мес'!BD63+'4 кварт'!BD63</f>
        <v>0</v>
      </c>
      <c r="BE64" s="45">
        <f>'9 мес'!BE63+'4 кварт'!BE63</f>
        <v>11.891</v>
      </c>
      <c r="BF64" s="48">
        <f t="shared" si="3"/>
        <v>246.29599999999999</v>
      </c>
      <c r="BG64" s="115" t="s">
        <v>71</v>
      </c>
      <c r="BH64" s="113">
        <v>253.84100000000001</v>
      </c>
      <c r="BI64" s="172">
        <f t="shared" si="10"/>
        <v>97.027666925358773</v>
      </c>
      <c r="BK64" s="40">
        <v>516.99599999999998</v>
      </c>
      <c r="BL64" s="154">
        <v>433.39100000000002</v>
      </c>
      <c r="BM64" s="78"/>
      <c r="BN64" s="160">
        <f t="shared" si="11"/>
        <v>7.5450000000000159</v>
      </c>
      <c r="BO64" s="79"/>
      <c r="BP64" s="85">
        <v>338.66899999999998</v>
      </c>
      <c r="BQ64" s="40">
        <v>25.334</v>
      </c>
      <c r="BR64" s="40">
        <f t="shared" si="12"/>
        <v>364.00299999999999</v>
      </c>
    </row>
    <row r="65" spans="1:70" ht="24" customHeight="1">
      <c r="A65" s="140">
        <v>10</v>
      </c>
      <c r="B65" s="14" t="s">
        <v>142</v>
      </c>
      <c r="C65" s="45">
        <f>'9 мес'!C64+'4 кварт'!C64</f>
        <v>0</v>
      </c>
      <c r="D65" s="45">
        <f>'9 мес'!D64+'4 кварт'!D64</f>
        <v>0</v>
      </c>
      <c r="E65" s="45">
        <f>'9 мес'!E64+'4 кварт'!E64</f>
        <v>0</v>
      </c>
      <c r="F65" s="45">
        <f>'9 мес'!F64+'4 кварт'!F64</f>
        <v>0</v>
      </c>
      <c r="G65" s="45">
        <f>'9 мес'!G64+'4 кварт'!G64</f>
        <v>6</v>
      </c>
      <c r="H65" s="45">
        <f>'9 мес'!H64+'4 кварт'!H64</f>
        <v>0.62</v>
      </c>
      <c r="I65" s="45">
        <f>'9 мес'!I64+'4 кварт'!I64</f>
        <v>0</v>
      </c>
      <c r="J65" s="45">
        <f>'9 мес'!J64+'4 кварт'!J64</f>
        <v>0</v>
      </c>
      <c r="K65" s="45">
        <f>'9 мес'!K64+'4 кварт'!K64</f>
        <v>0</v>
      </c>
      <c r="L65" s="45">
        <f>'9 мес'!L64+'4 кварт'!L64</f>
        <v>0</v>
      </c>
      <c r="M65" s="45">
        <f>'9 мес'!M64+'4 кварт'!M64</f>
        <v>0</v>
      </c>
      <c r="N65" s="45">
        <f>'9 мес'!N64+'4 кварт'!N64</f>
        <v>0</v>
      </c>
      <c r="O65" s="45">
        <f>'9 мес'!O64+'4 кварт'!O64</f>
        <v>0</v>
      </c>
      <c r="P65" s="45">
        <f>'9 мес'!P64+'4 кварт'!P64</f>
        <v>0</v>
      </c>
      <c r="Q65" s="45">
        <f>'9 мес'!Q64+'4 кварт'!Q64</f>
        <v>0</v>
      </c>
      <c r="R65" s="45">
        <f>'9 мес'!R64+'4 кварт'!R64</f>
        <v>0</v>
      </c>
      <c r="S65" s="45">
        <f>'9 мес'!S64+'4 кварт'!S64</f>
        <v>0</v>
      </c>
      <c r="T65" s="45">
        <f>'9 мес'!T64+'4 кварт'!T64</f>
        <v>0</v>
      </c>
      <c r="U65" s="45">
        <f>'9 мес'!U64+'4 кварт'!U64</f>
        <v>0</v>
      </c>
      <c r="V65" s="45">
        <f>'9 мес'!V64+'4 кварт'!V64</f>
        <v>0</v>
      </c>
      <c r="W65" s="45">
        <f>'9 мес'!W64+'4 кварт'!W64</f>
        <v>1</v>
      </c>
      <c r="X65" s="45">
        <f>'9 мес'!X64+'4 кварт'!X64</f>
        <v>2.8639999999999999</v>
      </c>
      <c r="Y65" s="45">
        <f>'9 мес'!Y64+'4 кварт'!Y64</f>
        <v>1</v>
      </c>
      <c r="Z65" s="45">
        <f>'9 мес'!Z64+'4 кварт'!Z64</f>
        <v>1.1919999999999999</v>
      </c>
      <c r="AA65" s="45">
        <f>'9 мес'!AA64+'4 кварт'!AA64</f>
        <v>0</v>
      </c>
      <c r="AB65" s="45">
        <f>'9 мес'!AB64+'4 кварт'!AB64</f>
        <v>0</v>
      </c>
      <c r="AC65" s="45">
        <f>'9 мес'!AC64+'4 кварт'!AC64</f>
        <v>0</v>
      </c>
      <c r="AD65" s="45">
        <f>'9 мес'!AD64+'4 кварт'!AD64</f>
        <v>0</v>
      </c>
      <c r="AE65" s="45">
        <f>'9 мес'!AE64+'4 кварт'!AE64</f>
        <v>0</v>
      </c>
      <c r="AF65" s="45">
        <f>'9 мес'!AF64+'4 кварт'!AF64</f>
        <v>0</v>
      </c>
      <c r="AG65" s="45">
        <f>'9 мес'!AG64+'4 кварт'!AG64</f>
        <v>0</v>
      </c>
      <c r="AH65" s="45">
        <f>'9 мес'!AH64+'4 кварт'!AH64</f>
        <v>0</v>
      </c>
      <c r="AI65" s="45">
        <f>'9 мес'!AI64+'4 кварт'!AI64</f>
        <v>0</v>
      </c>
      <c r="AJ65" s="45">
        <f>'9 мес'!AJ64+'4 кварт'!AJ64</f>
        <v>0</v>
      </c>
      <c r="AK65" s="45">
        <f>'9 мес'!AK64+'4 кварт'!AK64</f>
        <v>0</v>
      </c>
      <c r="AL65" s="45">
        <f>'9 мес'!AL64+'4 кварт'!AL64</f>
        <v>0</v>
      </c>
      <c r="AM65" s="45">
        <f>'9 мес'!AM64+'4 кварт'!AM64</f>
        <v>1</v>
      </c>
      <c r="AN65" s="45">
        <f>'9 мес'!AN64+'4 кварт'!AN64</f>
        <v>1.349</v>
      </c>
      <c r="AO65" s="45">
        <f>'9 мес'!AO64+'4 кварт'!AO64</f>
        <v>0</v>
      </c>
      <c r="AP65" s="45">
        <f>'9 мес'!AP64+'4 кварт'!AP64</f>
        <v>0</v>
      </c>
      <c r="AQ65" s="45">
        <f>'9 мес'!AQ64+'4 кварт'!AQ64</f>
        <v>12</v>
      </c>
      <c r="AR65" s="45">
        <f>'9 мес'!AR64+'4 кварт'!AR64</f>
        <v>15.262</v>
      </c>
      <c r="AS65" s="45">
        <f>'9 мес'!AS64+'4 кварт'!AS64</f>
        <v>0</v>
      </c>
      <c r="AT65" s="45">
        <f>'9 мес'!AT64+'4 кварт'!AT64</f>
        <v>0</v>
      </c>
      <c r="AU65" s="45">
        <f>'9 мес'!AU64+'4 кварт'!AU64</f>
        <v>0</v>
      </c>
      <c r="AV65" s="45">
        <f>'9 мес'!AV64+'4 кварт'!AV64</f>
        <v>0</v>
      </c>
      <c r="AW65" s="45">
        <f>'9 мес'!AW64+'4 кварт'!AW64</f>
        <v>0</v>
      </c>
      <c r="AX65" s="45">
        <f>'9 мес'!AX64+'4 кварт'!AX64</f>
        <v>0</v>
      </c>
      <c r="AY65" s="45">
        <f>'9 мес'!AY64+'4 кварт'!AY64</f>
        <v>0</v>
      </c>
      <c r="AZ65" s="45">
        <f>'9 мес'!AZ64+'4 кварт'!AZ64</f>
        <v>0</v>
      </c>
      <c r="BA65" s="45">
        <f>'9 мес'!BA64+'4 кварт'!BA64</f>
        <v>0</v>
      </c>
      <c r="BB65" s="45">
        <f>'9 мес'!BB64+'4 кварт'!BB64</f>
        <v>0</v>
      </c>
      <c r="BC65" s="45">
        <f>'9 мес'!BC64+'4 кварт'!BC64</f>
        <v>0</v>
      </c>
      <c r="BD65" s="45">
        <f>'9 мес'!BD64+'4 кварт'!BD64</f>
        <v>0</v>
      </c>
      <c r="BE65" s="45">
        <f>'9 мес'!BE64+'4 кварт'!BE64</f>
        <v>28.771000000000001</v>
      </c>
      <c r="BF65" s="48">
        <f t="shared" si="3"/>
        <v>50.058</v>
      </c>
      <c r="BG65" s="115" t="s">
        <v>81</v>
      </c>
      <c r="BH65" s="113">
        <v>85.989000000000004</v>
      </c>
      <c r="BI65" s="172">
        <f t="shared" si="10"/>
        <v>58.214422775006106</v>
      </c>
      <c r="BK65" s="40">
        <v>175.42699999999999</v>
      </c>
      <c r="BL65" s="154">
        <v>152.24100000000001</v>
      </c>
      <c r="BM65" s="78"/>
      <c r="BN65" s="160">
        <f t="shared" si="11"/>
        <v>35.931000000000004</v>
      </c>
      <c r="BO65" s="79"/>
      <c r="BP65" s="84">
        <v>114.724</v>
      </c>
      <c r="BQ65" s="40">
        <v>8.5820000000000007</v>
      </c>
      <c r="BR65" s="40">
        <f t="shared" si="12"/>
        <v>123.30600000000001</v>
      </c>
    </row>
    <row r="66" spans="1:70" ht="24" customHeight="1">
      <c r="A66" s="140">
        <v>11</v>
      </c>
      <c r="B66" s="14" t="s">
        <v>143</v>
      </c>
      <c r="C66" s="45">
        <f>'9 мес'!C65+'4 кварт'!C65</f>
        <v>0</v>
      </c>
      <c r="D66" s="45">
        <f>'9 мес'!D65+'4 кварт'!D65</f>
        <v>0</v>
      </c>
      <c r="E66" s="45">
        <f>'9 мес'!E65+'4 кварт'!E65</f>
        <v>0</v>
      </c>
      <c r="F66" s="45">
        <f>'9 мес'!F65+'4 кварт'!F65</f>
        <v>0</v>
      </c>
      <c r="G66" s="45">
        <f>'9 мес'!G65+'4 кварт'!G65</f>
        <v>0</v>
      </c>
      <c r="H66" s="45">
        <f>'9 мес'!H65+'4 кварт'!H65</f>
        <v>0</v>
      </c>
      <c r="I66" s="45">
        <f>'9 мес'!I65+'4 кварт'!I65</f>
        <v>1</v>
      </c>
      <c r="J66" s="45">
        <f>'9 мес'!J65+'4 кварт'!J65</f>
        <v>290.81599999999997</v>
      </c>
      <c r="K66" s="45">
        <f>'9 мес'!K65+'4 кварт'!K65</f>
        <v>0</v>
      </c>
      <c r="L66" s="45">
        <f>'9 мес'!L65+'4 кварт'!L65</f>
        <v>0</v>
      </c>
      <c r="M66" s="45">
        <f>'9 мес'!M65+'4 кварт'!M65</f>
        <v>0</v>
      </c>
      <c r="N66" s="45">
        <f>'9 мес'!N65+'4 кварт'!N65</f>
        <v>0</v>
      </c>
      <c r="O66" s="45">
        <f>'9 мес'!O65+'4 кварт'!O65</f>
        <v>0</v>
      </c>
      <c r="P66" s="45">
        <f>'9 мес'!P65+'4 кварт'!P65</f>
        <v>0</v>
      </c>
      <c r="Q66" s="45">
        <f>'9 мес'!Q65+'4 кварт'!Q65</f>
        <v>0</v>
      </c>
      <c r="R66" s="45">
        <f>'9 мес'!R65+'4 кварт'!R65</f>
        <v>0</v>
      </c>
      <c r="S66" s="45">
        <f>'9 мес'!S65+'4 кварт'!S65</f>
        <v>1</v>
      </c>
      <c r="T66" s="45">
        <f>'9 мес'!T65+'4 кварт'!T65</f>
        <v>6.9749999999999996</v>
      </c>
      <c r="U66" s="45">
        <f>'9 мес'!U65+'4 кварт'!U65</f>
        <v>0</v>
      </c>
      <c r="V66" s="45">
        <f>'9 мес'!V65+'4 кварт'!V65</f>
        <v>0</v>
      </c>
      <c r="W66" s="45">
        <f>'9 мес'!W65+'4 кварт'!W65</f>
        <v>0</v>
      </c>
      <c r="X66" s="45">
        <f>'9 мес'!X65+'4 кварт'!X65</f>
        <v>0</v>
      </c>
      <c r="Y66" s="45">
        <f>'9 мес'!Y65+'4 кварт'!Y65</f>
        <v>0</v>
      </c>
      <c r="Z66" s="45">
        <f>'9 мес'!Z65+'4 кварт'!Z65</f>
        <v>0</v>
      </c>
      <c r="AA66" s="45">
        <f>'9 мес'!AA65+'4 кварт'!AA65</f>
        <v>0</v>
      </c>
      <c r="AB66" s="45">
        <f>'9 мес'!AB65+'4 кварт'!AB65</f>
        <v>0</v>
      </c>
      <c r="AC66" s="45">
        <f>'9 мес'!AC65+'4 кварт'!AC65</f>
        <v>4</v>
      </c>
      <c r="AD66" s="45">
        <f>'9 мес'!AD65+'4 кварт'!AD65</f>
        <v>0.36799999999999999</v>
      </c>
      <c r="AE66" s="45">
        <f>'9 мес'!AE65+'4 кварт'!AE65</f>
        <v>0</v>
      </c>
      <c r="AF66" s="45">
        <f>'9 мес'!AF65+'4 кварт'!AF65</f>
        <v>0</v>
      </c>
      <c r="AG66" s="45">
        <f>'9 мес'!AG65+'4 кварт'!AG65</f>
        <v>0</v>
      </c>
      <c r="AH66" s="45">
        <f>'9 мес'!AH65+'4 кварт'!AH65</f>
        <v>0</v>
      </c>
      <c r="AI66" s="45">
        <f>'9 мес'!AI65+'4 кварт'!AI65</f>
        <v>0</v>
      </c>
      <c r="AJ66" s="45">
        <f>'9 мес'!AJ65+'4 кварт'!AJ65</f>
        <v>0</v>
      </c>
      <c r="AK66" s="45">
        <f>'9 мес'!AK65+'4 кварт'!AK65</f>
        <v>12</v>
      </c>
      <c r="AL66" s="45">
        <f>'9 мес'!AL65+'4 кварт'!AL65</f>
        <v>11.254</v>
      </c>
      <c r="AM66" s="45">
        <f>'9 мес'!AM65+'4 кварт'!AM65</f>
        <v>0</v>
      </c>
      <c r="AN66" s="45">
        <f>'9 мес'!AN65+'4 кварт'!AN65</f>
        <v>0</v>
      </c>
      <c r="AO66" s="45">
        <f>'9 мес'!AO65+'4 кварт'!AO65</f>
        <v>1</v>
      </c>
      <c r="AP66" s="45">
        <f>'9 мес'!AP65+'4 кварт'!AP65</f>
        <v>3.2</v>
      </c>
      <c r="AQ66" s="45">
        <f>'9 мес'!AQ65+'4 кварт'!AQ65</f>
        <v>30</v>
      </c>
      <c r="AR66" s="45">
        <f>'9 мес'!AR65+'4 кварт'!AR65</f>
        <v>42.542999999999999</v>
      </c>
      <c r="AS66" s="45">
        <f>'9 мес'!AS65+'4 кварт'!AS65</f>
        <v>0</v>
      </c>
      <c r="AT66" s="45">
        <f>'9 мес'!AT65+'4 кварт'!AT65</f>
        <v>0</v>
      </c>
      <c r="AU66" s="45">
        <f>'9 мес'!AU65+'4 кварт'!AU65</f>
        <v>3.92</v>
      </c>
      <c r="AV66" s="45">
        <f>'9 мес'!AV65+'4 кварт'!AV65</f>
        <v>0.38500000000000001</v>
      </c>
      <c r="AW66" s="45">
        <f>'9 мес'!AW65+'4 кварт'!AW65</f>
        <v>17</v>
      </c>
      <c r="AX66" s="45">
        <f>'9 мес'!AX65+'4 кварт'!AX65</f>
        <v>15.167999999999999</v>
      </c>
      <c r="AY66" s="45">
        <f>'9 мес'!AY65+'4 кварт'!AY65</f>
        <v>0</v>
      </c>
      <c r="AZ66" s="45">
        <f>'9 мес'!AZ65+'4 кварт'!AZ65</f>
        <v>0</v>
      </c>
      <c r="BA66" s="45">
        <f>'9 мес'!BA65+'4 кварт'!BA65</f>
        <v>0</v>
      </c>
      <c r="BB66" s="45">
        <f>'9 мес'!BB65+'4 кварт'!BB65</f>
        <v>0</v>
      </c>
      <c r="BC66" s="45">
        <f>'9 мес'!BC65+'4 кварт'!BC65</f>
        <v>0</v>
      </c>
      <c r="BD66" s="45">
        <f>'9 мес'!BD65+'4 кварт'!BD65</f>
        <v>0</v>
      </c>
      <c r="BE66" s="45">
        <f>'9 мес'!BE65+'4 кварт'!BE65</f>
        <v>17.324000000000002</v>
      </c>
      <c r="BF66" s="48">
        <f t="shared" si="3"/>
        <v>388.03300000000002</v>
      </c>
      <c r="BG66" s="115" t="s">
        <v>72</v>
      </c>
      <c r="BH66" s="113">
        <v>714.25099999999998</v>
      </c>
      <c r="BI66" s="172">
        <f t="shared" si="10"/>
        <v>54.327260304850824</v>
      </c>
      <c r="BK66" s="40">
        <v>1177.144</v>
      </c>
      <c r="BL66" s="154">
        <v>923.35199999999998</v>
      </c>
      <c r="BM66" s="78"/>
      <c r="BN66" s="160">
        <f t="shared" si="11"/>
        <v>326.21799999999996</v>
      </c>
      <c r="BO66" s="79"/>
      <c r="BP66" s="83">
        <v>664.54</v>
      </c>
      <c r="BQ66" s="40">
        <v>49.710999999999999</v>
      </c>
      <c r="BR66" s="40">
        <f t="shared" si="12"/>
        <v>714.25099999999998</v>
      </c>
    </row>
    <row r="67" spans="1:70" ht="24" customHeight="1">
      <c r="A67" s="140">
        <v>12</v>
      </c>
      <c r="B67" s="14" t="s">
        <v>145</v>
      </c>
      <c r="C67" s="45">
        <f>'9 мес'!C66+'4 кварт'!C66</f>
        <v>2.2999999999999998</v>
      </c>
      <c r="D67" s="45">
        <f>'9 мес'!D66+'4 кварт'!D66</f>
        <v>1.286</v>
      </c>
      <c r="E67" s="45">
        <f>'9 мес'!E66+'4 кварт'!E66</f>
        <v>0</v>
      </c>
      <c r="F67" s="45">
        <f>'9 мес'!F66+'4 кварт'!F66</f>
        <v>0</v>
      </c>
      <c r="G67" s="45">
        <f>'9 мес'!G66+'4 кварт'!G66</f>
        <v>0</v>
      </c>
      <c r="H67" s="45">
        <f>'9 мес'!H66+'4 кварт'!H66</f>
        <v>0</v>
      </c>
      <c r="I67" s="45">
        <f>'9 мес'!I66+'4 кварт'!I66</f>
        <v>0</v>
      </c>
      <c r="J67" s="45">
        <f>'9 мес'!J66+'4 кварт'!J66</f>
        <v>0</v>
      </c>
      <c r="K67" s="45">
        <f>'9 мес'!K66+'4 кварт'!K66</f>
        <v>6</v>
      </c>
      <c r="L67" s="45">
        <f>'9 мес'!L66+'4 кварт'!L66</f>
        <v>3.4369999999999998</v>
      </c>
      <c r="M67" s="45">
        <f>'9 мес'!M66+'4 кварт'!M66</f>
        <v>0</v>
      </c>
      <c r="N67" s="45">
        <f>'9 мес'!N66+'4 кварт'!N66</f>
        <v>0</v>
      </c>
      <c r="O67" s="45">
        <f>'9 мес'!O66+'4 кварт'!O66</f>
        <v>0</v>
      </c>
      <c r="P67" s="45">
        <f>'9 мес'!P66+'4 кварт'!P66</f>
        <v>0</v>
      </c>
      <c r="Q67" s="45">
        <f>'9 мес'!Q66+'4 кварт'!Q66</f>
        <v>0</v>
      </c>
      <c r="R67" s="45">
        <f>'9 мес'!R66+'4 кварт'!R66</f>
        <v>0</v>
      </c>
      <c r="S67" s="45">
        <f>'9 мес'!S66+'4 кварт'!S66</f>
        <v>1</v>
      </c>
      <c r="T67" s="45">
        <f>'9 мес'!T66+'4 кварт'!T66</f>
        <v>1.476</v>
      </c>
      <c r="U67" s="45">
        <f>'9 мес'!U66+'4 кварт'!U66</f>
        <v>0</v>
      </c>
      <c r="V67" s="45">
        <f>'9 мес'!V66+'4 кварт'!V66</f>
        <v>0</v>
      </c>
      <c r="W67" s="45">
        <f>'9 мес'!W66+'4 кварт'!W66</f>
        <v>1</v>
      </c>
      <c r="X67" s="45">
        <f>'9 мес'!X66+'4 кварт'!X66</f>
        <v>2.1280000000000001</v>
      </c>
      <c r="Y67" s="45">
        <f>'9 мес'!Y66+'4 кварт'!Y66</f>
        <v>0</v>
      </c>
      <c r="Z67" s="45">
        <f>'9 мес'!Z66+'4 кварт'!Z66</f>
        <v>0</v>
      </c>
      <c r="AA67" s="45">
        <f>'9 мес'!AA66+'4 кварт'!AA66</f>
        <v>0</v>
      </c>
      <c r="AB67" s="45">
        <f>'9 мес'!AB66+'4 кварт'!AB66</f>
        <v>0</v>
      </c>
      <c r="AC67" s="45">
        <f>'9 мес'!AC66+'4 кварт'!AC66</f>
        <v>0</v>
      </c>
      <c r="AD67" s="45">
        <f>'9 мес'!AD66+'4 кварт'!AD66</f>
        <v>0</v>
      </c>
      <c r="AE67" s="45">
        <f>'9 мес'!AE66+'4 кварт'!AE66</f>
        <v>0</v>
      </c>
      <c r="AF67" s="45">
        <f>'9 мес'!AF66+'4 кварт'!AF66</f>
        <v>0</v>
      </c>
      <c r="AG67" s="45">
        <f>'9 мес'!AG66+'4 кварт'!AG66</f>
        <v>0</v>
      </c>
      <c r="AH67" s="45">
        <f>'9 мес'!AH66+'4 кварт'!AH66</f>
        <v>0</v>
      </c>
      <c r="AI67" s="45">
        <f>'9 мес'!AI66+'4 кварт'!AI66</f>
        <v>0</v>
      </c>
      <c r="AJ67" s="45">
        <f>'9 мес'!AJ66+'4 кварт'!AJ66</f>
        <v>0</v>
      </c>
      <c r="AK67" s="45">
        <f>'9 мес'!AK66+'4 кварт'!AK66</f>
        <v>0</v>
      </c>
      <c r="AL67" s="45">
        <f>'9 мес'!AL66+'4 кварт'!AL66</f>
        <v>0</v>
      </c>
      <c r="AM67" s="45">
        <f>'9 мес'!AM66+'4 кварт'!AM66</f>
        <v>6</v>
      </c>
      <c r="AN67" s="45">
        <f>'9 мес'!AN66+'4 кварт'!AN66</f>
        <v>6.81</v>
      </c>
      <c r="AO67" s="45">
        <f>'9 мес'!AO66+'4 кварт'!AO66</f>
        <v>1</v>
      </c>
      <c r="AP67" s="45">
        <f>'9 мес'!AP66+'4 кварт'!AP66</f>
        <v>4.8630000000000004</v>
      </c>
      <c r="AQ67" s="45">
        <f>'9 мес'!AQ66+'4 кварт'!AQ66</f>
        <v>32</v>
      </c>
      <c r="AR67" s="45">
        <f>'9 мес'!AR66+'4 кварт'!AR66</f>
        <v>44.295000000000002</v>
      </c>
      <c r="AS67" s="45">
        <f>'9 мес'!AS66+'4 кварт'!AS66</f>
        <v>0</v>
      </c>
      <c r="AT67" s="45">
        <f>'9 мес'!AT66+'4 кварт'!AT66</f>
        <v>0</v>
      </c>
      <c r="AU67" s="45">
        <f>'9 мес'!AU66+'4 кварт'!AU66</f>
        <v>0</v>
      </c>
      <c r="AV67" s="45">
        <f>'9 мес'!AV66+'4 кварт'!AV66</f>
        <v>0</v>
      </c>
      <c r="AW67" s="45">
        <f>'9 мес'!AW66+'4 кварт'!AW66</f>
        <v>0</v>
      </c>
      <c r="AX67" s="45">
        <f>'9 мес'!AX66+'4 кварт'!AX66</f>
        <v>0</v>
      </c>
      <c r="AY67" s="45">
        <f>'9 мес'!AY66+'4 кварт'!AY66</f>
        <v>0</v>
      </c>
      <c r="AZ67" s="45">
        <f>'9 мес'!AZ66+'4 кварт'!AZ66</f>
        <v>0</v>
      </c>
      <c r="BA67" s="45">
        <f>'9 мес'!BA66+'4 кварт'!BA66</f>
        <v>0</v>
      </c>
      <c r="BB67" s="45">
        <f>'9 мес'!BB66+'4 кварт'!BB66</f>
        <v>0</v>
      </c>
      <c r="BC67" s="45">
        <f>'9 мес'!BC66+'4 кварт'!BC66</f>
        <v>0</v>
      </c>
      <c r="BD67" s="45">
        <f>'9 мес'!BD66+'4 кварт'!BD66</f>
        <v>0</v>
      </c>
      <c r="BE67" s="45">
        <f>'9 мес'!BE66+'4 кварт'!BE66</f>
        <v>6.4819999999999993</v>
      </c>
      <c r="BF67" s="48">
        <f t="shared" si="3"/>
        <v>70.777000000000001</v>
      </c>
      <c r="BG67" s="115" t="s">
        <v>73</v>
      </c>
      <c r="BH67" s="113">
        <v>255.708</v>
      </c>
      <c r="BI67" s="172">
        <f t="shared" si="10"/>
        <v>27.678836798222971</v>
      </c>
      <c r="BK67" s="40">
        <v>519.02599999999995</v>
      </c>
      <c r="BL67" s="154">
        <v>494.56099999999998</v>
      </c>
      <c r="BM67" s="78"/>
      <c r="BN67" s="160">
        <f t="shared" si="11"/>
        <v>184.93099999999998</v>
      </c>
      <c r="BO67" s="79"/>
      <c r="BP67" s="83">
        <v>341.16</v>
      </c>
      <c r="BQ67" s="40">
        <v>25.52</v>
      </c>
      <c r="BR67" s="40">
        <f t="shared" si="12"/>
        <v>366.68</v>
      </c>
    </row>
    <row r="68" spans="1:70" ht="24" customHeight="1">
      <c r="A68" s="140">
        <v>13</v>
      </c>
      <c r="B68" s="14" t="s">
        <v>146</v>
      </c>
      <c r="C68" s="45">
        <f>'9 мес'!C67+'4 кварт'!C67</f>
        <v>3.5</v>
      </c>
      <c r="D68" s="45">
        <f>'9 мес'!D67+'4 кварт'!D67</f>
        <v>2.0590000000000002</v>
      </c>
      <c r="E68" s="45">
        <f>'9 мес'!E67+'4 кварт'!E67</f>
        <v>0</v>
      </c>
      <c r="F68" s="45">
        <f>'9 мес'!F67+'4 кварт'!F67</f>
        <v>0</v>
      </c>
      <c r="G68" s="45">
        <f>'9 мес'!G67+'4 кварт'!G67</f>
        <v>0</v>
      </c>
      <c r="H68" s="45">
        <f>'9 мес'!H67+'4 кварт'!H67</f>
        <v>0</v>
      </c>
      <c r="I68" s="45">
        <f>'9 мес'!I67+'4 кварт'!I67</f>
        <v>0</v>
      </c>
      <c r="J68" s="45">
        <f>'9 мес'!J67+'4 кварт'!J67</f>
        <v>0</v>
      </c>
      <c r="K68" s="45">
        <f>'9 мес'!K67+'4 кварт'!K67</f>
        <v>0</v>
      </c>
      <c r="L68" s="45">
        <f>'9 мес'!L67+'4 кварт'!L67</f>
        <v>0</v>
      </c>
      <c r="M68" s="45">
        <f>'9 мес'!M67+'4 кварт'!M67</f>
        <v>0</v>
      </c>
      <c r="N68" s="45">
        <f>'9 мес'!N67+'4 кварт'!N67</f>
        <v>0</v>
      </c>
      <c r="O68" s="45">
        <f>'9 мес'!O67+'4 кварт'!O67</f>
        <v>0</v>
      </c>
      <c r="P68" s="45">
        <f>'9 мес'!P67+'4 кварт'!P67</f>
        <v>0</v>
      </c>
      <c r="Q68" s="45">
        <f>'9 мес'!Q67+'4 кварт'!Q67</f>
        <v>0</v>
      </c>
      <c r="R68" s="45">
        <f>'9 мес'!R67+'4 кварт'!R67</f>
        <v>0</v>
      </c>
      <c r="S68" s="45">
        <f>'9 мес'!S67+'4 кварт'!S67</f>
        <v>0</v>
      </c>
      <c r="T68" s="45">
        <f>'9 мес'!T67+'4 кварт'!T67</f>
        <v>0</v>
      </c>
      <c r="U68" s="45">
        <f>'9 мес'!U67+'4 кварт'!U67</f>
        <v>0</v>
      </c>
      <c r="V68" s="45">
        <f>'9 мес'!V67+'4 кварт'!V67</f>
        <v>0</v>
      </c>
      <c r="W68" s="45">
        <f>'9 мес'!W67+'4 кварт'!W67</f>
        <v>2</v>
      </c>
      <c r="X68" s="45">
        <f>'9 мес'!X67+'4 кварт'!X67</f>
        <v>1.9810000000000001</v>
      </c>
      <c r="Y68" s="45">
        <f>'9 мес'!Y67+'4 кварт'!Y67</f>
        <v>0</v>
      </c>
      <c r="Z68" s="45">
        <f>'9 мес'!Z67+'4 кварт'!Z67</f>
        <v>0</v>
      </c>
      <c r="AA68" s="45">
        <f>'9 мес'!AA67+'4 кварт'!AA67</f>
        <v>0</v>
      </c>
      <c r="AB68" s="45">
        <f>'9 мес'!AB67+'4 кварт'!AB67</f>
        <v>0</v>
      </c>
      <c r="AC68" s="45">
        <f>'9 мес'!AC67+'4 кварт'!AC67</f>
        <v>0</v>
      </c>
      <c r="AD68" s="45">
        <f>'9 мес'!AD67+'4 кварт'!AD67</f>
        <v>0</v>
      </c>
      <c r="AE68" s="45">
        <f>'9 мес'!AE67+'4 кварт'!AE67</f>
        <v>0</v>
      </c>
      <c r="AF68" s="45">
        <f>'9 мес'!AF67+'4 кварт'!AF67</f>
        <v>0</v>
      </c>
      <c r="AG68" s="45">
        <f>'9 мес'!AG67+'4 кварт'!AG67</f>
        <v>0</v>
      </c>
      <c r="AH68" s="45">
        <f>'9 мес'!AH67+'4 кварт'!AH67</f>
        <v>0</v>
      </c>
      <c r="AI68" s="45">
        <f>'9 мес'!AI67+'4 кварт'!AI67</f>
        <v>0</v>
      </c>
      <c r="AJ68" s="45">
        <f>'9 мес'!AJ67+'4 кварт'!AJ67</f>
        <v>0</v>
      </c>
      <c r="AK68" s="45">
        <f>'9 мес'!AK67+'4 кварт'!AK67</f>
        <v>0</v>
      </c>
      <c r="AL68" s="45">
        <f>'9 мес'!AL67+'4 кварт'!AL67</f>
        <v>0</v>
      </c>
      <c r="AM68" s="45">
        <f>'9 мес'!AM67+'4 кварт'!AM67</f>
        <v>0</v>
      </c>
      <c r="AN68" s="45">
        <f>'9 мес'!AN67+'4 кварт'!AN67</f>
        <v>0</v>
      </c>
      <c r="AO68" s="45">
        <f>'9 мес'!AO67+'4 кварт'!AO67</f>
        <v>1</v>
      </c>
      <c r="AP68" s="45">
        <f>'9 мес'!AP67+'4 кварт'!AP67</f>
        <v>4.7850000000000001</v>
      </c>
      <c r="AQ68" s="45">
        <f>'9 мес'!AQ67+'4 кварт'!AQ67</f>
        <v>30</v>
      </c>
      <c r="AR68" s="45">
        <f>'9 мес'!AR67+'4 кварт'!AR67</f>
        <v>52.738999999999997</v>
      </c>
      <c r="AS68" s="45">
        <f>'9 мес'!AS67+'4 кварт'!AS67</f>
        <v>0</v>
      </c>
      <c r="AT68" s="45">
        <f>'9 мес'!AT67+'4 кварт'!AT67</f>
        <v>0</v>
      </c>
      <c r="AU68" s="45">
        <f>'9 мес'!AU67+'4 кварт'!AU67</f>
        <v>0</v>
      </c>
      <c r="AV68" s="45">
        <f>'9 мес'!AV67+'4 кварт'!AV67</f>
        <v>0</v>
      </c>
      <c r="AW68" s="45">
        <f>'9 мес'!AW67+'4 кварт'!AW67</f>
        <v>0</v>
      </c>
      <c r="AX68" s="45">
        <f>'9 мес'!AX67+'4 кварт'!AX67</f>
        <v>0</v>
      </c>
      <c r="AY68" s="45">
        <f>'9 мес'!AY67+'4 кварт'!AY67</f>
        <v>0</v>
      </c>
      <c r="AZ68" s="45">
        <f>'9 мес'!AZ67+'4 кварт'!AZ67</f>
        <v>0</v>
      </c>
      <c r="BA68" s="45">
        <f>'9 мес'!BA67+'4 кварт'!BA67</f>
        <v>0</v>
      </c>
      <c r="BB68" s="45">
        <f>'9 мес'!BB67+'4 кварт'!BB67</f>
        <v>0</v>
      </c>
      <c r="BC68" s="45">
        <f>'9 мес'!BC67+'4 кварт'!BC67</f>
        <v>0</v>
      </c>
      <c r="BD68" s="45">
        <f>'9 мес'!BD67+'4 кварт'!BD67</f>
        <v>0</v>
      </c>
      <c r="BE68" s="45">
        <f>'9 мес'!BE67+'4 кварт'!BE67</f>
        <v>20.204999999999998</v>
      </c>
      <c r="BF68" s="48">
        <f t="shared" si="3"/>
        <v>81.768999999999991</v>
      </c>
      <c r="BG68" s="115">
        <v>6</v>
      </c>
      <c r="BH68" s="113">
        <v>249.97800000000001</v>
      </c>
      <c r="BI68" s="172">
        <f t="shared" si="10"/>
        <v>32.710478522109938</v>
      </c>
      <c r="BK68" s="40">
        <v>509.82600000000002</v>
      </c>
      <c r="BL68" s="154">
        <v>559.44299999999998</v>
      </c>
      <c r="BM68" s="78"/>
      <c r="BN68" s="160">
        <f t="shared" si="11"/>
        <v>168.209</v>
      </c>
      <c r="BO68" s="79"/>
      <c r="BP68" s="83">
        <v>333.51499999999999</v>
      </c>
      <c r="BQ68" s="40">
        <v>24.948</v>
      </c>
      <c r="BR68" s="40">
        <f t="shared" si="12"/>
        <v>358.46299999999997</v>
      </c>
    </row>
    <row r="69" spans="1:70" ht="24" customHeight="1">
      <c r="A69" s="140">
        <v>14</v>
      </c>
      <c r="B69" s="14" t="s">
        <v>147</v>
      </c>
      <c r="C69" s="45">
        <f>'9 мес'!C68+'4 кварт'!C68</f>
        <v>0</v>
      </c>
      <c r="D69" s="45">
        <f>'9 мес'!D68+'4 кварт'!D68</f>
        <v>0</v>
      </c>
      <c r="E69" s="45">
        <f>'9 мес'!E68+'4 кварт'!E68</f>
        <v>56</v>
      </c>
      <c r="F69" s="45">
        <f>'9 мес'!F68+'4 кварт'!F68</f>
        <v>14</v>
      </c>
      <c r="G69" s="45">
        <f>'9 мес'!G68+'4 кварт'!G68</f>
        <v>0</v>
      </c>
      <c r="H69" s="45">
        <f>'9 мес'!H68+'4 кварт'!H68</f>
        <v>0</v>
      </c>
      <c r="I69" s="45">
        <f>'9 мес'!I68+'4 кварт'!I68</f>
        <v>1</v>
      </c>
      <c r="J69" s="45">
        <f>'9 мес'!J68+'4 кварт'!J68</f>
        <v>96.727999999999994</v>
      </c>
      <c r="K69" s="45">
        <f>'9 мес'!K68+'4 кварт'!K68</f>
        <v>10</v>
      </c>
      <c r="L69" s="45">
        <f>'9 мес'!L68+'4 кварт'!L68</f>
        <v>2.3660000000000001</v>
      </c>
      <c r="M69" s="45">
        <f>'9 мес'!M68+'4 кварт'!M68</f>
        <v>0</v>
      </c>
      <c r="N69" s="45">
        <f>'9 мес'!N68+'4 кварт'!N68</f>
        <v>0</v>
      </c>
      <c r="O69" s="45">
        <f>'9 мес'!O68+'4 кварт'!O68</f>
        <v>0</v>
      </c>
      <c r="P69" s="45">
        <f>'9 мес'!P68+'4 кварт'!P68</f>
        <v>0</v>
      </c>
      <c r="Q69" s="45">
        <f>'9 мес'!Q68+'4 кварт'!Q68</f>
        <v>0</v>
      </c>
      <c r="R69" s="45">
        <f>'9 мес'!R68+'4 кварт'!R68</f>
        <v>0</v>
      </c>
      <c r="S69" s="45">
        <f>'9 мес'!S68+'4 кварт'!S68</f>
        <v>1</v>
      </c>
      <c r="T69" s="45">
        <f>'9 мес'!T68+'4 кварт'!T68</f>
        <v>5.87</v>
      </c>
      <c r="U69" s="45">
        <f>'9 мес'!U68+'4 кварт'!U68</f>
        <v>0</v>
      </c>
      <c r="V69" s="45">
        <f>'9 мес'!V68+'4 кварт'!V68</f>
        <v>0</v>
      </c>
      <c r="W69" s="45">
        <f>'9 мес'!W68+'4 кварт'!W68</f>
        <v>13</v>
      </c>
      <c r="X69" s="45">
        <f>'9 мес'!X68+'4 кварт'!X68</f>
        <v>14.625999999999999</v>
      </c>
      <c r="Y69" s="45">
        <f>'9 мес'!Y68+'4 кварт'!Y68</f>
        <v>0</v>
      </c>
      <c r="Z69" s="45">
        <f>'9 мес'!Z68+'4 кварт'!Z68</f>
        <v>0</v>
      </c>
      <c r="AA69" s="45">
        <f>'9 мес'!AA68+'4 кварт'!AA68</f>
        <v>0</v>
      </c>
      <c r="AB69" s="45">
        <f>'9 мес'!AB68+'4 кварт'!AB68</f>
        <v>0</v>
      </c>
      <c r="AC69" s="45">
        <f>'9 мес'!AC68+'4 кварт'!AC68</f>
        <v>0</v>
      </c>
      <c r="AD69" s="45">
        <f>'9 мес'!AD68+'4 кварт'!AD68</f>
        <v>0</v>
      </c>
      <c r="AE69" s="45">
        <f>'9 мес'!AE68+'4 кварт'!AE68</f>
        <v>0</v>
      </c>
      <c r="AF69" s="45">
        <f>'9 мес'!AF68+'4 кварт'!AF68</f>
        <v>0</v>
      </c>
      <c r="AG69" s="45">
        <f>'9 мес'!AG68+'4 кварт'!AG68</f>
        <v>0</v>
      </c>
      <c r="AH69" s="45">
        <f>'9 мес'!AH68+'4 кварт'!AH68</f>
        <v>0</v>
      </c>
      <c r="AI69" s="45">
        <f>'9 мес'!AI68+'4 кварт'!AI68</f>
        <v>0</v>
      </c>
      <c r="AJ69" s="45">
        <f>'9 мес'!AJ68+'4 кварт'!AJ68</f>
        <v>0</v>
      </c>
      <c r="AK69" s="45">
        <f>'9 мес'!AK68+'4 кварт'!AK68</f>
        <v>0</v>
      </c>
      <c r="AL69" s="45">
        <f>'9 мес'!AL68+'4 кварт'!AL68</f>
        <v>0</v>
      </c>
      <c r="AM69" s="45">
        <f>'9 мес'!AM68+'4 кварт'!AM68</f>
        <v>0.5</v>
      </c>
      <c r="AN69" s="45">
        <f>'9 мес'!AN68+'4 кварт'!AN68</f>
        <v>0.72699999999999998</v>
      </c>
      <c r="AO69" s="45">
        <f>'9 мес'!AO68+'4 кварт'!AO68</f>
        <v>1</v>
      </c>
      <c r="AP69" s="45">
        <f>'9 мес'!AP68+'4 кварт'!AP68</f>
        <v>3.8660000000000001</v>
      </c>
      <c r="AQ69" s="45">
        <f>'9 мес'!AQ68+'4 кварт'!AQ68</f>
        <v>9</v>
      </c>
      <c r="AR69" s="45">
        <f>'9 мес'!AR68+'4 кварт'!AR68</f>
        <v>13.302</v>
      </c>
      <c r="AS69" s="45">
        <f>'9 мес'!AS68+'4 кварт'!AS68</f>
        <v>0</v>
      </c>
      <c r="AT69" s="45">
        <f>'9 мес'!AT68+'4 кварт'!AT68</f>
        <v>0</v>
      </c>
      <c r="AU69" s="45">
        <f>'9 мес'!AU68+'4 кварт'!AU68</f>
        <v>0</v>
      </c>
      <c r="AV69" s="45">
        <f>'9 мес'!AV68+'4 кварт'!AV68</f>
        <v>0</v>
      </c>
      <c r="AW69" s="45">
        <f>'9 мес'!AW68+'4 кварт'!AW68</f>
        <v>8</v>
      </c>
      <c r="AX69" s="45">
        <f>'9 мес'!AX68+'4 кварт'!AX68</f>
        <v>1.077</v>
      </c>
      <c r="AY69" s="45">
        <f>'9 мес'!AY68+'4 кварт'!AY68</f>
        <v>0</v>
      </c>
      <c r="AZ69" s="45">
        <f>'9 мес'!AZ68+'4 кварт'!AZ68</f>
        <v>0</v>
      </c>
      <c r="BA69" s="45">
        <f>'9 мес'!BA68+'4 кварт'!BA68</f>
        <v>0</v>
      </c>
      <c r="BB69" s="45">
        <f>'9 мес'!BB68+'4 кварт'!BB68</f>
        <v>0</v>
      </c>
      <c r="BC69" s="45">
        <f>'9 мес'!BC68+'4 кварт'!BC68</f>
        <v>0</v>
      </c>
      <c r="BD69" s="45">
        <f>'9 мес'!BD68+'4 кварт'!BD68</f>
        <v>0</v>
      </c>
      <c r="BE69" s="45">
        <f>'9 мес'!BE68+'4 кварт'!BE68</f>
        <v>0.68400000000000005</v>
      </c>
      <c r="BF69" s="48">
        <f t="shared" si="3"/>
        <v>153.24600000000001</v>
      </c>
      <c r="BG69" s="115" t="s">
        <v>74</v>
      </c>
      <c r="BH69" s="113">
        <v>249.67400000000001</v>
      </c>
      <c r="BI69" s="172">
        <f t="shared" si="10"/>
        <v>61.378437482477153</v>
      </c>
      <c r="BK69" s="40">
        <v>510.30900000000003</v>
      </c>
      <c r="BL69" s="154">
        <v>668.66</v>
      </c>
      <c r="BM69" s="78"/>
      <c r="BN69" s="160">
        <f t="shared" si="11"/>
        <v>96.427999999999997</v>
      </c>
      <c r="BO69" s="79"/>
      <c r="BP69" s="83">
        <v>333.10899999999998</v>
      </c>
      <c r="BQ69" s="40">
        <v>24.917999999999999</v>
      </c>
      <c r="BR69" s="40">
        <f t="shared" si="12"/>
        <v>358.02699999999999</v>
      </c>
    </row>
    <row r="70" spans="1:70" ht="24" customHeight="1">
      <c r="A70" s="140">
        <v>15</v>
      </c>
      <c r="B70" s="14" t="s">
        <v>148</v>
      </c>
      <c r="C70" s="45">
        <f>'9 мес'!C69+'4 кварт'!C69</f>
        <v>8.6999999999999993</v>
      </c>
      <c r="D70" s="45">
        <f>'9 мес'!D69+'4 кварт'!D69</f>
        <v>4.7030000000000003</v>
      </c>
      <c r="E70" s="45">
        <f>'9 мес'!E69+'4 кварт'!E69</f>
        <v>0</v>
      </c>
      <c r="F70" s="45">
        <f>'9 мес'!F69+'4 кварт'!F69</f>
        <v>0</v>
      </c>
      <c r="G70" s="45">
        <f>'9 мес'!G69+'4 кварт'!G69</f>
        <v>25.8</v>
      </c>
      <c r="H70" s="45">
        <f>'9 мес'!H69+'4 кварт'!H69</f>
        <v>2.6379999999999999</v>
      </c>
      <c r="I70" s="45">
        <f>'9 мес'!I69+'4 кварт'!I69</f>
        <v>1</v>
      </c>
      <c r="J70" s="45">
        <f>'9 мес'!J69+'4 кварт'!J69</f>
        <v>81.900999999999996</v>
      </c>
      <c r="K70" s="45">
        <f>'9 мес'!K69+'4 кварт'!K69</f>
        <v>10</v>
      </c>
      <c r="L70" s="45">
        <f>'9 мес'!L69+'4 кварт'!L69</f>
        <v>3.407</v>
      </c>
      <c r="M70" s="45">
        <f>'9 мес'!M69+'4 кварт'!M69</f>
        <v>0</v>
      </c>
      <c r="N70" s="45">
        <f>'9 мес'!N69+'4 кварт'!N69</f>
        <v>0</v>
      </c>
      <c r="O70" s="45">
        <f>'9 мес'!O69+'4 кварт'!O69</f>
        <v>0</v>
      </c>
      <c r="P70" s="45">
        <f>'9 мес'!P69+'4 кварт'!P69</f>
        <v>0</v>
      </c>
      <c r="Q70" s="45">
        <f>'9 мес'!Q69+'4 кварт'!Q69</f>
        <v>82</v>
      </c>
      <c r="R70" s="45">
        <f>'9 мес'!R69+'4 кварт'!R69</f>
        <v>115.039</v>
      </c>
      <c r="S70" s="45">
        <f>'9 мес'!S69+'4 кварт'!S69</f>
        <v>0</v>
      </c>
      <c r="T70" s="45">
        <f>'9 мес'!T69+'4 кварт'!T69</f>
        <v>0</v>
      </c>
      <c r="U70" s="45">
        <f>'9 мес'!U69+'4 кварт'!U69</f>
        <v>0</v>
      </c>
      <c r="V70" s="45">
        <f>'9 мес'!V69+'4 кварт'!V69</f>
        <v>0</v>
      </c>
      <c r="W70" s="45">
        <f>'9 мес'!W69+'4 кварт'!W69</f>
        <v>2</v>
      </c>
      <c r="X70" s="45">
        <f>'9 мес'!X69+'4 кварт'!X69</f>
        <v>5.0030000000000001</v>
      </c>
      <c r="Y70" s="45">
        <f>'9 мес'!Y69+'4 кварт'!Y69</f>
        <v>0</v>
      </c>
      <c r="Z70" s="45">
        <f>'9 мес'!Z69+'4 кварт'!Z69</f>
        <v>0</v>
      </c>
      <c r="AA70" s="45">
        <f>'9 мес'!AA69+'4 кварт'!AA69</f>
        <v>0</v>
      </c>
      <c r="AB70" s="45">
        <f>'9 мес'!AB69+'4 кварт'!AB69</f>
        <v>0</v>
      </c>
      <c r="AC70" s="45">
        <f>'9 мес'!AC69+'4 кварт'!AC69</f>
        <v>0</v>
      </c>
      <c r="AD70" s="45">
        <f>'9 мес'!AD69+'4 кварт'!AD69</f>
        <v>0</v>
      </c>
      <c r="AE70" s="45">
        <f>'9 мес'!AE69+'4 кварт'!AE69</f>
        <v>0</v>
      </c>
      <c r="AF70" s="45">
        <f>'9 мес'!AF69+'4 кварт'!AF69</f>
        <v>0</v>
      </c>
      <c r="AG70" s="45">
        <f>'9 мес'!AG69+'4 кварт'!AG69</f>
        <v>0</v>
      </c>
      <c r="AH70" s="45">
        <f>'9 мес'!AH69+'4 кварт'!AH69</f>
        <v>0</v>
      </c>
      <c r="AI70" s="45">
        <f>'9 мес'!AI69+'4 кварт'!AI69</f>
        <v>0</v>
      </c>
      <c r="AJ70" s="45">
        <f>'9 мес'!AJ69+'4 кварт'!AJ69</f>
        <v>0</v>
      </c>
      <c r="AK70" s="45">
        <f>'9 мес'!AK69+'4 кварт'!AK69</f>
        <v>0</v>
      </c>
      <c r="AL70" s="45">
        <f>'9 мес'!AL69+'4 кварт'!AL69</f>
        <v>0</v>
      </c>
      <c r="AM70" s="45">
        <f>'9 мес'!AM69+'4 кварт'!AM69</f>
        <v>0</v>
      </c>
      <c r="AN70" s="45">
        <f>'9 мес'!AN69+'4 кварт'!AN69</f>
        <v>0</v>
      </c>
      <c r="AO70" s="45">
        <f>'9 мес'!AO69+'4 кварт'!AO69</f>
        <v>1</v>
      </c>
      <c r="AP70" s="45">
        <f>'9 мес'!AP69+'4 кварт'!AP69</f>
        <v>4.7859999999999996</v>
      </c>
      <c r="AQ70" s="45">
        <f>'9 мес'!AQ69+'4 кварт'!AQ69</f>
        <v>17</v>
      </c>
      <c r="AR70" s="45">
        <f>'9 мес'!AR69+'4 кварт'!AR69</f>
        <v>25.436999999999998</v>
      </c>
      <c r="AS70" s="45">
        <f>'9 мес'!AS69+'4 кварт'!AS69</f>
        <v>0</v>
      </c>
      <c r="AT70" s="45">
        <f>'9 мес'!AT69+'4 кварт'!AT69</f>
        <v>0</v>
      </c>
      <c r="AU70" s="45">
        <f>'9 мес'!AU69+'4 кварт'!AU69</f>
        <v>0</v>
      </c>
      <c r="AV70" s="45">
        <f>'9 мес'!AV69+'4 кварт'!AV69</f>
        <v>0</v>
      </c>
      <c r="AW70" s="45">
        <f>'9 мес'!AW69+'4 кварт'!AW69</f>
        <v>0</v>
      </c>
      <c r="AX70" s="45">
        <f>'9 мес'!AX69+'4 кварт'!AX69</f>
        <v>0</v>
      </c>
      <c r="AY70" s="45">
        <f>'9 мес'!AY69+'4 кварт'!AY69</f>
        <v>0</v>
      </c>
      <c r="AZ70" s="45">
        <f>'9 мес'!AZ69+'4 кварт'!AZ69</f>
        <v>0</v>
      </c>
      <c r="BA70" s="45">
        <f>'9 мес'!BA69+'4 кварт'!BA69</f>
        <v>0</v>
      </c>
      <c r="BB70" s="45">
        <f>'9 мес'!BB69+'4 кварт'!BB69</f>
        <v>0</v>
      </c>
      <c r="BC70" s="45">
        <f>'9 мес'!BC69+'4 кварт'!BC69</f>
        <v>0</v>
      </c>
      <c r="BD70" s="45">
        <f>'9 мес'!BD69+'4 кварт'!BD69</f>
        <v>0</v>
      </c>
      <c r="BE70" s="45">
        <f>'9 мес'!BE69+'4 кварт'!BE69</f>
        <v>2.3530000000000002</v>
      </c>
      <c r="BF70" s="48">
        <f t="shared" si="3"/>
        <v>245.267</v>
      </c>
      <c r="BG70" s="115" t="s">
        <v>75</v>
      </c>
      <c r="BH70" s="113">
        <v>190.03299999999999</v>
      </c>
      <c r="BI70" s="172">
        <f t="shared" si="10"/>
        <v>129.06547810117192</v>
      </c>
      <c r="BK70" s="40">
        <v>387.07</v>
      </c>
      <c r="BL70" s="154">
        <v>357.57</v>
      </c>
      <c r="BM70" s="78"/>
      <c r="BN70" s="163">
        <f t="shared" si="11"/>
        <v>-55.234000000000009</v>
      </c>
      <c r="BO70" s="79"/>
      <c r="BP70" s="84">
        <v>253.53899999999999</v>
      </c>
      <c r="BQ70" s="40">
        <v>18.965</v>
      </c>
      <c r="BR70" s="40">
        <f t="shared" si="12"/>
        <v>272.50399999999996</v>
      </c>
    </row>
    <row r="71" spans="1:70" ht="24" customHeight="1">
      <c r="A71" s="140">
        <v>16</v>
      </c>
      <c r="B71" s="14" t="s">
        <v>149</v>
      </c>
      <c r="C71" s="45">
        <f>'9 мес'!C70+'4 кварт'!C70</f>
        <v>0</v>
      </c>
      <c r="D71" s="45">
        <f>'9 мес'!D70+'4 кварт'!D70</f>
        <v>0</v>
      </c>
      <c r="E71" s="45">
        <f>'9 мес'!E70+'4 кварт'!E70</f>
        <v>0</v>
      </c>
      <c r="F71" s="45">
        <f>'9 мес'!F70+'4 кварт'!F70</f>
        <v>0</v>
      </c>
      <c r="G71" s="45">
        <f>'9 мес'!G70+'4 кварт'!G70</f>
        <v>0</v>
      </c>
      <c r="H71" s="45">
        <f>'9 мес'!H70+'4 кварт'!H70</f>
        <v>0</v>
      </c>
      <c r="I71" s="45">
        <f>'9 мес'!I70+'4 кварт'!I70</f>
        <v>0</v>
      </c>
      <c r="J71" s="45">
        <f>'9 мес'!J70+'4 кварт'!J70</f>
        <v>0</v>
      </c>
      <c r="K71" s="45">
        <f>'9 мес'!K70+'4 кварт'!K70</f>
        <v>0</v>
      </c>
      <c r="L71" s="45">
        <f>'9 мес'!L70+'4 кварт'!L70</f>
        <v>0</v>
      </c>
      <c r="M71" s="45">
        <f>'9 мес'!M70+'4 кварт'!M70</f>
        <v>0</v>
      </c>
      <c r="N71" s="45">
        <f>'9 мес'!N70+'4 кварт'!N70</f>
        <v>0</v>
      </c>
      <c r="O71" s="45">
        <f>'9 мес'!O70+'4 кварт'!O70</f>
        <v>0</v>
      </c>
      <c r="P71" s="45">
        <f>'9 мес'!P70+'4 кварт'!P70</f>
        <v>0</v>
      </c>
      <c r="Q71" s="45">
        <f>'9 мес'!Q70+'4 кварт'!Q70</f>
        <v>0</v>
      </c>
      <c r="R71" s="45">
        <f>'9 мес'!R70+'4 кварт'!R70</f>
        <v>0</v>
      </c>
      <c r="S71" s="45">
        <f>'9 мес'!S70+'4 кварт'!S70</f>
        <v>0</v>
      </c>
      <c r="T71" s="45">
        <f>'9 мес'!T70+'4 кварт'!T70</f>
        <v>0</v>
      </c>
      <c r="U71" s="45">
        <f>'9 мес'!U70+'4 кварт'!U70</f>
        <v>0</v>
      </c>
      <c r="V71" s="45">
        <f>'9 мес'!V70+'4 кварт'!V70</f>
        <v>0</v>
      </c>
      <c r="W71" s="45">
        <f>'9 мес'!W70+'4 кварт'!W70</f>
        <v>0</v>
      </c>
      <c r="X71" s="45">
        <f>'9 мес'!X70+'4 кварт'!X70</f>
        <v>0</v>
      </c>
      <c r="Y71" s="45">
        <f>'9 мес'!Y70+'4 кварт'!Y70</f>
        <v>0</v>
      </c>
      <c r="Z71" s="45">
        <f>'9 мес'!Z70+'4 кварт'!Z70</f>
        <v>0</v>
      </c>
      <c r="AA71" s="45">
        <f>'9 мес'!AA70+'4 кварт'!AA70</f>
        <v>9.57</v>
      </c>
      <c r="AB71" s="45">
        <f>'9 мес'!AB70+'4 кварт'!AB70</f>
        <v>9.2970000000000006</v>
      </c>
      <c r="AC71" s="45">
        <f>'9 мес'!AC70+'4 кварт'!AC70</f>
        <v>0</v>
      </c>
      <c r="AD71" s="45">
        <f>'9 мес'!AD70+'4 кварт'!AD70</f>
        <v>0</v>
      </c>
      <c r="AE71" s="45">
        <f>'9 мес'!AE70+'4 кварт'!AE70</f>
        <v>0</v>
      </c>
      <c r="AF71" s="45">
        <f>'9 мес'!AF70+'4 кварт'!AF70</f>
        <v>0</v>
      </c>
      <c r="AG71" s="45">
        <f>'9 мес'!AG70+'4 кварт'!AG70</f>
        <v>0</v>
      </c>
      <c r="AH71" s="45">
        <f>'9 мес'!AH70+'4 кварт'!AH70</f>
        <v>0</v>
      </c>
      <c r="AI71" s="45">
        <f>'9 мес'!AI70+'4 кварт'!AI70</f>
        <v>0</v>
      </c>
      <c r="AJ71" s="45">
        <f>'9 мес'!AJ70+'4 кварт'!AJ70</f>
        <v>0</v>
      </c>
      <c r="AK71" s="45">
        <f>'9 мес'!AK70+'4 кварт'!AK70</f>
        <v>0</v>
      </c>
      <c r="AL71" s="45">
        <f>'9 мес'!AL70+'4 кварт'!AL70</f>
        <v>0</v>
      </c>
      <c r="AM71" s="45">
        <f>'9 мес'!AM70+'4 кварт'!AM70</f>
        <v>0</v>
      </c>
      <c r="AN71" s="45">
        <f>'9 мес'!AN70+'4 кварт'!AN70</f>
        <v>0</v>
      </c>
      <c r="AO71" s="45">
        <f>'9 мес'!AO70+'4 кварт'!AO70</f>
        <v>0</v>
      </c>
      <c r="AP71" s="45">
        <f>'9 мес'!AP70+'4 кварт'!AP70</f>
        <v>0</v>
      </c>
      <c r="AQ71" s="45">
        <f>'9 мес'!AQ70+'4 кварт'!AQ70</f>
        <v>10</v>
      </c>
      <c r="AR71" s="45">
        <f>'9 мес'!AR70+'4 кварт'!AR70</f>
        <v>15.032</v>
      </c>
      <c r="AS71" s="45">
        <f>'9 мес'!AS70+'4 кварт'!AS70</f>
        <v>0</v>
      </c>
      <c r="AT71" s="45">
        <f>'9 мес'!AT70+'4 кварт'!AT70</f>
        <v>0</v>
      </c>
      <c r="AU71" s="45">
        <f>'9 мес'!AU70+'4 кварт'!AU70</f>
        <v>0</v>
      </c>
      <c r="AV71" s="45">
        <f>'9 мес'!AV70+'4 кварт'!AV70</f>
        <v>0</v>
      </c>
      <c r="AW71" s="45">
        <f>'9 мес'!AW70+'4 кварт'!AW70</f>
        <v>1</v>
      </c>
      <c r="AX71" s="45">
        <f>'9 мес'!AX70+'4 кварт'!AX70</f>
        <v>0.16800000000000001</v>
      </c>
      <c r="AY71" s="45">
        <f>'9 мес'!AY70+'4 кварт'!AY70</f>
        <v>0</v>
      </c>
      <c r="AZ71" s="45">
        <f>'9 мес'!AZ70+'4 кварт'!AZ70</f>
        <v>0</v>
      </c>
      <c r="BA71" s="45">
        <f>'9 мес'!BA70+'4 кварт'!BA70</f>
        <v>0</v>
      </c>
      <c r="BB71" s="45">
        <f>'9 мес'!BB70+'4 кварт'!BB70</f>
        <v>0</v>
      </c>
      <c r="BC71" s="45">
        <f>'9 мес'!BC70+'4 кварт'!BC70</f>
        <v>0</v>
      </c>
      <c r="BD71" s="45">
        <f>'9 мес'!BD70+'4 кварт'!BD70</f>
        <v>0</v>
      </c>
      <c r="BE71" s="45">
        <f>'9 мес'!BE70+'4 кварт'!BE70</f>
        <v>0.76200000000000001</v>
      </c>
      <c r="BF71" s="48">
        <f t="shared" si="3"/>
        <v>25.259</v>
      </c>
      <c r="BG71" s="115">
        <v>10</v>
      </c>
      <c r="BH71" s="113">
        <v>85.858000000000004</v>
      </c>
      <c r="BI71" s="172">
        <f t="shared" si="10"/>
        <v>29.41950662722169</v>
      </c>
      <c r="BK71" s="40">
        <v>176.221</v>
      </c>
      <c r="BL71" s="154">
        <v>104.869</v>
      </c>
      <c r="BM71" s="78"/>
      <c r="BN71" s="160">
        <f t="shared" si="11"/>
        <v>60.599000000000004</v>
      </c>
      <c r="BO71" s="79"/>
      <c r="BP71" s="83">
        <v>114.54900000000001</v>
      </c>
      <c r="BQ71" s="40">
        <v>8.5690000000000008</v>
      </c>
      <c r="BR71" s="40">
        <f t="shared" si="12"/>
        <v>123.11800000000001</v>
      </c>
    </row>
    <row r="72" spans="1:70" ht="24" customHeight="1">
      <c r="A72" s="140">
        <v>17</v>
      </c>
      <c r="B72" s="14" t="s">
        <v>144</v>
      </c>
      <c r="C72" s="45">
        <f>'9 мес'!C71+'4 кварт'!C71</f>
        <v>26.3</v>
      </c>
      <c r="D72" s="45">
        <f>'9 мес'!D71+'4 кварт'!D71</f>
        <v>14.598000000000001</v>
      </c>
      <c r="E72" s="45">
        <f>'9 мес'!E71+'4 кварт'!E71</f>
        <v>194</v>
      </c>
      <c r="F72" s="45">
        <f>'9 мес'!F71+'4 кварт'!F71</f>
        <v>48.5</v>
      </c>
      <c r="G72" s="45">
        <f>'9 мес'!G71+'4 кварт'!G71</f>
        <v>0</v>
      </c>
      <c r="H72" s="45">
        <f>'9 мес'!H71+'4 кварт'!H71</f>
        <v>0</v>
      </c>
      <c r="I72" s="45">
        <f>'9 мес'!I71+'4 кварт'!I71</f>
        <v>0</v>
      </c>
      <c r="J72" s="45">
        <f>'9 мес'!J71+'4 кварт'!J71</f>
        <v>0</v>
      </c>
      <c r="K72" s="45">
        <f>'9 мес'!K71+'4 кварт'!K71</f>
        <v>0</v>
      </c>
      <c r="L72" s="45">
        <f>'9 мес'!L71+'4 кварт'!L71</f>
        <v>0</v>
      </c>
      <c r="M72" s="45">
        <f>'9 мес'!M71+'4 кварт'!M71</f>
        <v>0</v>
      </c>
      <c r="N72" s="45">
        <f>'9 мес'!N71+'4 кварт'!N71</f>
        <v>0</v>
      </c>
      <c r="O72" s="45">
        <f>'9 мес'!O71+'4 кварт'!O71</f>
        <v>0</v>
      </c>
      <c r="P72" s="45">
        <f>'9 мес'!P71+'4 кварт'!P71</f>
        <v>0</v>
      </c>
      <c r="Q72" s="45">
        <f>'9 мес'!Q71+'4 кварт'!Q71</f>
        <v>0</v>
      </c>
      <c r="R72" s="45">
        <f>'9 мес'!R71+'4 кварт'!R71</f>
        <v>0</v>
      </c>
      <c r="S72" s="45">
        <f>'9 мес'!S71+'4 кварт'!S71</f>
        <v>3</v>
      </c>
      <c r="T72" s="45">
        <f>'9 мес'!T71+'4 кварт'!T71</f>
        <v>0.51400000000000001</v>
      </c>
      <c r="U72" s="45">
        <f>'9 мес'!U71+'4 кварт'!U71</f>
        <v>7</v>
      </c>
      <c r="V72" s="45">
        <f>'9 мес'!V71+'4 кварт'!V71</f>
        <v>8.282</v>
      </c>
      <c r="W72" s="45">
        <f>'9 мес'!W71+'4 кварт'!W71</f>
        <v>1</v>
      </c>
      <c r="X72" s="45">
        <f>'9 мес'!X71+'4 кварт'!X71</f>
        <v>0.156</v>
      </c>
      <c r="Y72" s="45">
        <f>'9 мес'!Y71+'4 кварт'!Y71</f>
        <v>0</v>
      </c>
      <c r="Z72" s="45">
        <f>'9 мес'!Z71+'4 кварт'!Z71</f>
        <v>0</v>
      </c>
      <c r="AA72" s="45">
        <f>'9 мес'!AA71+'4 кварт'!AA71</f>
        <v>8</v>
      </c>
      <c r="AB72" s="45">
        <f>'9 мес'!AB71+'4 кварт'!AB71</f>
        <v>2.7029999999999998</v>
      </c>
      <c r="AC72" s="45">
        <f>'9 мес'!AC71+'4 кварт'!AC71</f>
        <v>0</v>
      </c>
      <c r="AD72" s="45">
        <f>'9 мес'!AD71+'4 кварт'!AD71</f>
        <v>0</v>
      </c>
      <c r="AE72" s="45">
        <f>'9 мес'!AE71+'4 кварт'!AE71</f>
        <v>0</v>
      </c>
      <c r="AF72" s="45">
        <f>'9 мес'!AF71+'4 кварт'!AF71</f>
        <v>0</v>
      </c>
      <c r="AG72" s="45">
        <f>'9 мес'!AG71+'4 кварт'!AG71</f>
        <v>0</v>
      </c>
      <c r="AH72" s="45">
        <f>'9 мес'!AH71+'4 кварт'!AH71</f>
        <v>0</v>
      </c>
      <c r="AI72" s="45">
        <f>'9 мес'!AI71+'4 кварт'!AI71</f>
        <v>0</v>
      </c>
      <c r="AJ72" s="45">
        <f>'9 мес'!AJ71+'4 кварт'!AJ71</f>
        <v>0</v>
      </c>
      <c r="AK72" s="45">
        <f>'9 мес'!AK71+'4 кварт'!AK71</f>
        <v>6</v>
      </c>
      <c r="AL72" s="45">
        <f>'9 мес'!AL71+'4 кварт'!AL71</f>
        <v>9.1509999999999998</v>
      </c>
      <c r="AM72" s="45">
        <f>'9 мес'!AM71+'4 кварт'!AM71</f>
        <v>1.5</v>
      </c>
      <c r="AN72" s="45">
        <f>'9 мес'!AN71+'4 кварт'!AN71</f>
        <v>1.996</v>
      </c>
      <c r="AO72" s="45">
        <f>'9 мес'!AO71+'4 кварт'!AO71</f>
        <v>0</v>
      </c>
      <c r="AP72" s="45">
        <f>'9 мес'!AP71+'4 кварт'!AP71</f>
        <v>0</v>
      </c>
      <c r="AQ72" s="45">
        <f>'9 мес'!AQ71+'4 кварт'!AQ71</f>
        <v>22</v>
      </c>
      <c r="AR72" s="45">
        <f>'9 мес'!AR71+'4 кварт'!AR71</f>
        <v>27.231000000000002</v>
      </c>
      <c r="AS72" s="45">
        <f>'9 мес'!AS71+'4 кварт'!AS71</f>
        <v>0</v>
      </c>
      <c r="AT72" s="45">
        <f>'9 мес'!AT71+'4 кварт'!AT71</f>
        <v>0</v>
      </c>
      <c r="AU72" s="45">
        <f>'9 мес'!AU71+'4 кварт'!AU71</f>
        <v>0</v>
      </c>
      <c r="AV72" s="45">
        <f>'9 мес'!AV71+'4 кварт'!AV71</f>
        <v>0</v>
      </c>
      <c r="AW72" s="45">
        <f>'9 мес'!AW71+'4 кварт'!AW71</f>
        <v>0</v>
      </c>
      <c r="AX72" s="45">
        <f>'9 мес'!AX71+'4 кварт'!AX71</f>
        <v>0</v>
      </c>
      <c r="AY72" s="45">
        <f>'9 мес'!AY71+'4 кварт'!AY71</f>
        <v>0</v>
      </c>
      <c r="AZ72" s="45">
        <f>'9 мес'!AZ71+'4 кварт'!AZ71</f>
        <v>0</v>
      </c>
      <c r="BA72" s="45">
        <f>'9 мес'!BA71+'4 кварт'!BA71</f>
        <v>0</v>
      </c>
      <c r="BB72" s="45">
        <f>'9 мес'!BB71+'4 кварт'!BB71</f>
        <v>0</v>
      </c>
      <c r="BC72" s="45">
        <f>'9 мес'!BC71+'4 кварт'!BC71</f>
        <v>0</v>
      </c>
      <c r="BD72" s="45">
        <f>'9 мес'!BD71+'4 кварт'!BD71</f>
        <v>0</v>
      </c>
      <c r="BE72" s="45">
        <f>'9 мес'!BE71+'4 кварт'!BE71</f>
        <v>3.1209999999999996</v>
      </c>
      <c r="BF72" s="48">
        <f t="shared" ref="BF72:BF109" si="13">D72+F72+H72+J72+L72+N72+P72+R72+T72+V72+X72+Z72+AB72+AD72+AF72+AH72+AJ72+AL72+AN72+AP72+AR72+AT72+AV72+AX72+AZ72+BB72+BD72+BE72</f>
        <v>116.252</v>
      </c>
      <c r="BG72" s="115">
        <v>12</v>
      </c>
      <c r="BH72" s="113">
        <v>250.45599999999999</v>
      </c>
      <c r="BI72" s="172">
        <f t="shared" si="10"/>
        <v>46.416136966173696</v>
      </c>
      <c r="BK72" s="40">
        <v>571.33900000000006</v>
      </c>
      <c r="BL72" s="154">
        <v>625.31899999999996</v>
      </c>
      <c r="BM72" s="78"/>
      <c r="BN72" s="160">
        <f t="shared" si="11"/>
        <v>134.20400000000001</v>
      </c>
      <c r="BO72" s="79"/>
      <c r="BP72" s="83">
        <v>334.15199999999999</v>
      </c>
      <c r="BQ72" s="40">
        <v>24.995999999999999</v>
      </c>
      <c r="BR72" s="40">
        <f t="shared" si="12"/>
        <v>359.14799999999997</v>
      </c>
    </row>
    <row r="73" spans="1:70" ht="24" customHeight="1">
      <c r="A73" s="140">
        <v>18</v>
      </c>
      <c r="B73" s="14" t="s">
        <v>150</v>
      </c>
      <c r="C73" s="45">
        <f>'9 мес'!C72+'4 кварт'!C72</f>
        <v>0</v>
      </c>
      <c r="D73" s="45">
        <f>'9 мес'!D72+'4 кварт'!D72</f>
        <v>0</v>
      </c>
      <c r="E73" s="45">
        <f>'9 мес'!E72+'4 кварт'!E72</f>
        <v>0</v>
      </c>
      <c r="F73" s="45">
        <f>'9 мес'!F72+'4 кварт'!F72</f>
        <v>0</v>
      </c>
      <c r="G73" s="45">
        <f>'9 мес'!G72+'4 кварт'!G72</f>
        <v>0</v>
      </c>
      <c r="H73" s="45">
        <f>'9 мес'!H72+'4 кварт'!H72</f>
        <v>0</v>
      </c>
      <c r="I73" s="45">
        <f>'9 мес'!I72+'4 кварт'!I72</f>
        <v>0</v>
      </c>
      <c r="J73" s="45">
        <f>'9 мес'!J72+'4 кварт'!J72</f>
        <v>0</v>
      </c>
      <c r="K73" s="45">
        <f>'9 мес'!K72+'4 кварт'!K72</f>
        <v>0</v>
      </c>
      <c r="L73" s="45">
        <f>'9 мес'!L72+'4 кварт'!L72</f>
        <v>0</v>
      </c>
      <c r="M73" s="45">
        <f>'9 мес'!M72+'4 кварт'!M72</f>
        <v>0</v>
      </c>
      <c r="N73" s="45">
        <f>'9 мес'!N72+'4 кварт'!N72</f>
        <v>0</v>
      </c>
      <c r="O73" s="45">
        <f>'9 мес'!O72+'4 кварт'!O72</f>
        <v>0</v>
      </c>
      <c r="P73" s="45">
        <f>'9 мес'!P72+'4 кварт'!P72</f>
        <v>0</v>
      </c>
      <c r="Q73" s="45">
        <f>'9 мес'!Q72+'4 кварт'!Q72</f>
        <v>0</v>
      </c>
      <c r="R73" s="45">
        <f>'9 мес'!R72+'4 кварт'!R72</f>
        <v>0</v>
      </c>
      <c r="S73" s="45">
        <f>'9 мес'!S72+'4 кварт'!S72</f>
        <v>0</v>
      </c>
      <c r="T73" s="45">
        <f>'9 мес'!T72+'4 кварт'!T72</f>
        <v>0</v>
      </c>
      <c r="U73" s="45">
        <f>'9 мес'!U72+'4 кварт'!U72</f>
        <v>0</v>
      </c>
      <c r="V73" s="45">
        <f>'9 мес'!V72+'4 кварт'!V72</f>
        <v>0</v>
      </c>
      <c r="W73" s="45">
        <f>'9 мес'!W72+'4 кварт'!W72</f>
        <v>0</v>
      </c>
      <c r="X73" s="45">
        <f>'9 мес'!X72+'4 кварт'!X72</f>
        <v>0</v>
      </c>
      <c r="Y73" s="45">
        <f>'9 мес'!Y72+'4 кварт'!Y72</f>
        <v>0</v>
      </c>
      <c r="Z73" s="45">
        <f>'9 мес'!Z72+'4 кварт'!Z72</f>
        <v>0</v>
      </c>
      <c r="AA73" s="45">
        <f>'9 мес'!AA72+'4 кварт'!AA72</f>
        <v>0</v>
      </c>
      <c r="AB73" s="45">
        <f>'9 мес'!AB72+'4 кварт'!AB72</f>
        <v>0</v>
      </c>
      <c r="AC73" s="45">
        <f>'9 мес'!AC72+'4 кварт'!AC72</f>
        <v>0</v>
      </c>
      <c r="AD73" s="45">
        <f>'9 мес'!AD72+'4 кварт'!AD72</f>
        <v>0</v>
      </c>
      <c r="AE73" s="45">
        <f>'9 мес'!AE72+'4 кварт'!AE72</f>
        <v>0</v>
      </c>
      <c r="AF73" s="45">
        <f>'9 мес'!AF72+'4 кварт'!AF72</f>
        <v>0</v>
      </c>
      <c r="AG73" s="45">
        <f>'9 мес'!AG72+'4 кварт'!AG72</f>
        <v>0</v>
      </c>
      <c r="AH73" s="45">
        <f>'9 мес'!AH72+'4 кварт'!AH72</f>
        <v>0</v>
      </c>
      <c r="AI73" s="45">
        <f>'9 мес'!AI72+'4 кварт'!AI72</f>
        <v>0</v>
      </c>
      <c r="AJ73" s="45">
        <f>'9 мес'!AJ72+'4 кварт'!AJ72</f>
        <v>0</v>
      </c>
      <c r="AK73" s="45">
        <f>'9 мес'!AK72+'4 кварт'!AK72</f>
        <v>0</v>
      </c>
      <c r="AL73" s="45">
        <f>'9 мес'!AL72+'4 кварт'!AL72</f>
        <v>0</v>
      </c>
      <c r="AM73" s="45">
        <f>'9 мес'!AM72+'4 кварт'!AM72</f>
        <v>0</v>
      </c>
      <c r="AN73" s="45">
        <f>'9 мес'!AN72+'4 кварт'!AN72</f>
        <v>0</v>
      </c>
      <c r="AO73" s="45">
        <f>'9 мес'!AO72+'4 кварт'!AO72</f>
        <v>0</v>
      </c>
      <c r="AP73" s="45">
        <f>'9 мес'!AP72+'4 кварт'!AP72</f>
        <v>0</v>
      </c>
      <c r="AQ73" s="45">
        <f>'9 мес'!AQ72+'4 кварт'!AQ72</f>
        <v>9</v>
      </c>
      <c r="AR73" s="45">
        <f>'9 мес'!AR72+'4 кварт'!AR72</f>
        <v>13.343</v>
      </c>
      <c r="AS73" s="45">
        <f>'9 мес'!AS72+'4 кварт'!AS72</f>
        <v>0</v>
      </c>
      <c r="AT73" s="45">
        <f>'9 мес'!AT72+'4 кварт'!AT72</f>
        <v>0</v>
      </c>
      <c r="AU73" s="45">
        <f>'9 мес'!AU72+'4 кварт'!AU72</f>
        <v>0</v>
      </c>
      <c r="AV73" s="45">
        <f>'9 мес'!AV72+'4 кварт'!AV72</f>
        <v>0</v>
      </c>
      <c r="AW73" s="45">
        <f>'9 мес'!AW72+'4 кварт'!AW72</f>
        <v>40</v>
      </c>
      <c r="AX73" s="45">
        <f>'9 мес'!AX72+'4 кварт'!AX72</f>
        <v>30.606999999999999</v>
      </c>
      <c r="AY73" s="45">
        <f>'9 мес'!AY72+'4 кварт'!AY72</f>
        <v>0</v>
      </c>
      <c r="AZ73" s="45">
        <f>'9 мес'!AZ72+'4 кварт'!AZ72</f>
        <v>0</v>
      </c>
      <c r="BA73" s="45">
        <f>'9 мес'!BA72+'4 кварт'!BA72</f>
        <v>0</v>
      </c>
      <c r="BB73" s="45">
        <f>'9 мес'!BB72+'4 кварт'!BB72</f>
        <v>0</v>
      </c>
      <c r="BC73" s="45">
        <f>'9 мес'!BC72+'4 кварт'!BC72</f>
        <v>0</v>
      </c>
      <c r="BD73" s="45">
        <f>'9 мес'!BD72+'4 кварт'!BD72</f>
        <v>0</v>
      </c>
      <c r="BE73" s="45">
        <f>'9 мес'!BE72+'4 кварт'!BE72</f>
        <v>22.388999999999999</v>
      </c>
      <c r="BF73" s="48">
        <f t="shared" si="13"/>
        <v>66.338999999999999</v>
      </c>
      <c r="BG73" s="115" t="s">
        <v>82</v>
      </c>
      <c r="BH73" s="113">
        <v>83.991</v>
      </c>
      <c r="BI73" s="172">
        <f t="shared" si="10"/>
        <v>78.983462513840763</v>
      </c>
      <c r="BK73" s="40">
        <v>172.58799999999999</v>
      </c>
      <c r="BL73" s="154">
        <v>148.30500000000001</v>
      </c>
      <c r="BM73" s="78"/>
      <c r="BN73" s="160">
        <f t="shared" si="11"/>
        <v>17.652000000000001</v>
      </c>
      <c r="BO73" s="79"/>
      <c r="BP73" s="83">
        <v>112.06</v>
      </c>
      <c r="BQ73" s="40">
        <v>8.3819999999999997</v>
      </c>
      <c r="BR73" s="40">
        <f t="shared" si="12"/>
        <v>120.44200000000001</v>
      </c>
    </row>
    <row r="74" spans="1:70" ht="24" customHeight="1">
      <c r="A74" s="140">
        <v>19</v>
      </c>
      <c r="B74" s="14" t="s">
        <v>151</v>
      </c>
      <c r="C74" s="45">
        <f>'9 мес'!C73+'4 кварт'!C73</f>
        <v>20.399999999999999</v>
      </c>
      <c r="D74" s="45">
        <f>'9 мес'!D73+'4 кварт'!D73</f>
        <v>11.316000000000001</v>
      </c>
      <c r="E74" s="45">
        <f>'9 мес'!E73+'4 кварт'!E73</f>
        <v>0</v>
      </c>
      <c r="F74" s="45">
        <f>'9 мес'!F73+'4 кварт'!F73</f>
        <v>0</v>
      </c>
      <c r="G74" s="45">
        <f>'9 мес'!G73+'4 кварт'!G73</f>
        <v>0</v>
      </c>
      <c r="H74" s="45">
        <f>'9 мес'!H73+'4 кварт'!H73</f>
        <v>0</v>
      </c>
      <c r="I74" s="45">
        <f>'9 мес'!I73+'4 кварт'!I73</f>
        <v>0</v>
      </c>
      <c r="J74" s="45">
        <f>'9 мес'!J73+'4 кварт'!J73</f>
        <v>0</v>
      </c>
      <c r="K74" s="45">
        <f>'9 мес'!K73+'4 кварт'!K73</f>
        <v>0</v>
      </c>
      <c r="L74" s="45">
        <f>'9 мес'!L73+'4 кварт'!L73</f>
        <v>0</v>
      </c>
      <c r="M74" s="45">
        <f>'9 мес'!M73+'4 кварт'!M73</f>
        <v>0</v>
      </c>
      <c r="N74" s="45">
        <f>'9 мес'!N73+'4 кварт'!N73</f>
        <v>0</v>
      </c>
      <c r="O74" s="45">
        <f>'9 мес'!O73+'4 кварт'!O73</f>
        <v>0</v>
      </c>
      <c r="P74" s="45">
        <f>'9 мес'!P73+'4 кварт'!P73</f>
        <v>0</v>
      </c>
      <c r="Q74" s="45">
        <f>'9 мес'!Q73+'4 кварт'!Q73</f>
        <v>0</v>
      </c>
      <c r="R74" s="45">
        <f>'9 мес'!R73+'4 кварт'!R73</f>
        <v>0</v>
      </c>
      <c r="S74" s="45">
        <f>'9 мес'!S73+'4 кварт'!S73</f>
        <v>3</v>
      </c>
      <c r="T74" s="45">
        <f>'9 мес'!T73+'4 кварт'!T73</f>
        <v>1.4570000000000001</v>
      </c>
      <c r="U74" s="45">
        <f>'9 мес'!U73+'4 кварт'!U73</f>
        <v>0</v>
      </c>
      <c r="V74" s="45">
        <f>'9 мес'!V73+'4 кварт'!V73</f>
        <v>0</v>
      </c>
      <c r="W74" s="45">
        <f>'9 мес'!W73+'4 кварт'!W73</f>
        <v>6</v>
      </c>
      <c r="X74" s="45">
        <f>'9 мес'!X73+'4 кварт'!X73</f>
        <v>13.622000000000002</v>
      </c>
      <c r="Y74" s="45">
        <f>'9 мес'!Y73+'4 кварт'!Y73</f>
        <v>2</v>
      </c>
      <c r="Z74" s="45">
        <f>'9 мес'!Z73+'4 кварт'!Z73</f>
        <v>0.63500000000000001</v>
      </c>
      <c r="AA74" s="45">
        <f>'9 мес'!AA73+'4 кварт'!AA73</f>
        <v>0</v>
      </c>
      <c r="AB74" s="45">
        <f>'9 мес'!AB73+'4 кварт'!AB73</f>
        <v>0</v>
      </c>
      <c r="AC74" s="45">
        <f>'9 мес'!AC73+'4 кварт'!AC73</f>
        <v>0</v>
      </c>
      <c r="AD74" s="45">
        <f>'9 мес'!AD73+'4 кварт'!AD73</f>
        <v>0</v>
      </c>
      <c r="AE74" s="45">
        <f>'9 мес'!AE73+'4 кварт'!AE73</f>
        <v>0</v>
      </c>
      <c r="AF74" s="45">
        <f>'9 мес'!AF73+'4 кварт'!AF73</f>
        <v>0</v>
      </c>
      <c r="AG74" s="45">
        <f>'9 мес'!AG73+'4 кварт'!AG73</f>
        <v>0</v>
      </c>
      <c r="AH74" s="45">
        <f>'9 мес'!AH73+'4 кварт'!AH73</f>
        <v>0</v>
      </c>
      <c r="AI74" s="45">
        <f>'9 мес'!AI73+'4 кварт'!AI73</f>
        <v>85.95</v>
      </c>
      <c r="AJ74" s="45">
        <f>'9 мес'!AJ73+'4 кварт'!AJ73</f>
        <v>162.46299999999999</v>
      </c>
      <c r="AK74" s="45">
        <f>'9 мес'!AK73+'4 кварт'!AK73</f>
        <v>18</v>
      </c>
      <c r="AL74" s="45">
        <f>'9 мес'!AL73+'4 кварт'!AL73</f>
        <v>14.744</v>
      </c>
      <c r="AM74" s="45">
        <f>'9 мес'!AM73+'4 кварт'!AM73</f>
        <v>12</v>
      </c>
      <c r="AN74" s="45">
        <f>'9 мес'!AN73+'4 кварт'!AN73</f>
        <v>11.244</v>
      </c>
      <c r="AO74" s="45">
        <f>'9 мес'!AO73+'4 кварт'!AO73</f>
        <v>0</v>
      </c>
      <c r="AP74" s="45">
        <f>'9 мес'!AP73+'4 кварт'!AP73</f>
        <v>0</v>
      </c>
      <c r="AQ74" s="45">
        <f>'9 мес'!AQ73+'4 кварт'!AQ73</f>
        <v>21</v>
      </c>
      <c r="AR74" s="45">
        <f>'9 мес'!AR73+'4 кварт'!AR73</f>
        <v>28.980999999999998</v>
      </c>
      <c r="AS74" s="45">
        <f>'9 мес'!AS73+'4 кварт'!AS73</f>
        <v>0</v>
      </c>
      <c r="AT74" s="45">
        <f>'9 мес'!AT73+'4 кварт'!AT73</f>
        <v>0</v>
      </c>
      <c r="AU74" s="45">
        <f>'9 мес'!AU73+'4 кварт'!AU73</f>
        <v>0</v>
      </c>
      <c r="AV74" s="45">
        <f>'9 мес'!AV73+'4 кварт'!AV73</f>
        <v>0</v>
      </c>
      <c r="AW74" s="45">
        <f>'9 мес'!AW73+'4 кварт'!AW73</f>
        <v>51</v>
      </c>
      <c r="AX74" s="45">
        <f>'9 мес'!AX73+'4 кварт'!AX73</f>
        <v>35.806999999999995</v>
      </c>
      <c r="AY74" s="45">
        <f>'9 мес'!AY73+'4 кварт'!AY73</f>
        <v>0</v>
      </c>
      <c r="AZ74" s="45">
        <f>'9 мес'!AZ73+'4 кварт'!AZ73</f>
        <v>0</v>
      </c>
      <c r="BA74" s="45">
        <f>'9 мес'!BA73+'4 кварт'!BA73</f>
        <v>0</v>
      </c>
      <c r="BB74" s="45">
        <f>'9 мес'!BB73+'4 кварт'!BB73</f>
        <v>0</v>
      </c>
      <c r="BC74" s="45">
        <f>'9 мес'!BC73+'4 кварт'!BC73</f>
        <v>0</v>
      </c>
      <c r="BD74" s="45">
        <f>'9 мес'!BD73+'4 кварт'!BD73</f>
        <v>0</v>
      </c>
      <c r="BE74" s="45">
        <f>'9 мес'!BE73+'4 кварт'!BE73</f>
        <v>97.146999999999991</v>
      </c>
      <c r="BF74" s="48">
        <f t="shared" si="13"/>
        <v>377.416</v>
      </c>
      <c r="BG74" s="115" t="s">
        <v>83</v>
      </c>
      <c r="BH74" s="113">
        <v>486.93400000000003</v>
      </c>
      <c r="BI74" s="172">
        <f t="shared" si="10"/>
        <v>77.50865620392085</v>
      </c>
      <c r="BK74" s="40">
        <v>968.50699999999995</v>
      </c>
      <c r="BL74" s="154">
        <v>1310.4880000000001</v>
      </c>
      <c r="BM74" s="78"/>
      <c r="BN74" s="160">
        <f t="shared" si="11"/>
        <v>109.51800000000003</v>
      </c>
      <c r="BO74" s="79"/>
      <c r="BP74" s="83">
        <v>649.65700000000004</v>
      </c>
      <c r="BQ74" s="40">
        <v>48.595999999999997</v>
      </c>
      <c r="BR74" s="40">
        <f t="shared" si="12"/>
        <v>698.25300000000004</v>
      </c>
    </row>
    <row r="75" spans="1:70" ht="24" customHeight="1">
      <c r="A75" s="140">
        <v>20</v>
      </c>
      <c r="B75" s="14" t="s">
        <v>152</v>
      </c>
      <c r="C75" s="45">
        <f>'9 мес'!C74+'4 кварт'!C74</f>
        <v>0</v>
      </c>
      <c r="D75" s="45">
        <f>'9 мес'!D74+'4 кварт'!D74</f>
        <v>0</v>
      </c>
      <c r="E75" s="45">
        <f>'9 мес'!E74+'4 кварт'!E74</f>
        <v>63.6</v>
      </c>
      <c r="F75" s="45">
        <f>'9 мес'!F74+'4 кварт'!F74</f>
        <v>15.9</v>
      </c>
      <c r="G75" s="45">
        <f>'9 мес'!G74+'4 кварт'!G74</f>
        <v>0</v>
      </c>
      <c r="H75" s="45">
        <f>'9 мес'!H74+'4 кварт'!H74</f>
        <v>0</v>
      </c>
      <c r="I75" s="45">
        <f>'9 мес'!I74+'4 кварт'!I74</f>
        <v>1</v>
      </c>
      <c r="J75" s="45">
        <f>'9 мес'!J74+'4 кварт'!J74</f>
        <v>75.382999999999996</v>
      </c>
      <c r="K75" s="45">
        <f>'9 мес'!K74+'4 кварт'!K74</f>
        <v>6</v>
      </c>
      <c r="L75" s="45">
        <f>'9 мес'!L74+'4 кварт'!L74</f>
        <v>1.7430000000000001</v>
      </c>
      <c r="M75" s="45">
        <f>'9 мес'!M74+'4 кварт'!M74</f>
        <v>10</v>
      </c>
      <c r="N75" s="45">
        <f>'9 мес'!N74+'4 кварт'!N74</f>
        <v>99</v>
      </c>
      <c r="O75" s="45">
        <f>'9 мес'!O74+'4 кварт'!O74</f>
        <v>0</v>
      </c>
      <c r="P75" s="45">
        <f>'9 мес'!P74+'4 кварт'!P74</f>
        <v>0</v>
      </c>
      <c r="Q75" s="45">
        <f>'9 мес'!Q74+'4 кварт'!Q74</f>
        <v>0</v>
      </c>
      <c r="R75" s="45">
        <f>'9 мес'!R74+'4 кварт'!R74</f>
        <v>0</v>
      </c>
      <c r="S75" s="45">
        <f>'9 мес'!S74+'4 кварт'!S74</f>
        <v>2</v>
      </c>
      <c r="T75" s="45">
        <f>'9 мес'!T74+'4 кварт'!T74</f>
        <v>0.49</v>
      </c>
      <c r="U75" s="45">
        <f>'9 мес'!U74+'4 кварт'!U74</f>
        <v>14</v>
      </c>
      <c r="V75" s="45">
        <f>'9 мес'!V74+'4 кварт'!V74</f>
        <v>19.989999999999998</v>
      </c>
      <c r="W75" s="45">
        <f>'9 мес'!W74+'4 кварт'!W74</f>
        <v>6</v>
      </c>
      <c r="X75" s="45">
        <f>'9 мес'!X74+'4 кварт'!X74</f>
        <v>1.423</v>
      </c>
      <c r="Y75" s="45">
        <f>'9 мес'!Y74+'4 кварт'!Y74</f>
        <v>1.5</v>
      </c>
      <c r="Z75" s="45">
        <f>'9 мес'!Z74+'4 кварт'!Z74</f>
        <v>3.444</v>
      </c>
      <c r="AA75" s="45">
        <f>'9 мес'!AA74+'4 кварт'!AA74</f>
        <v>4.4000000000000004</v>
      </c>
      <c r="AB75" s="45">
        <f>'9 мес'!AB74+'4 кварт'!AB74</f>
        <v>0.81299999999999994</v>
      </c>
      <c r="AC75" s="45">
        <f>'9 мес'!AC74+'4 кварт'!AC74</f>
        <v>0</v>
      </c>
      <c r="AD75" s="45">
        <f>'9 мес'!AD74+'4 кварт'!AD74</f>
        <v>0</v>
      </c>
      <c r="AE75" s="45">
        <f>'9 мес'!AE74+'4 кварт'!AE74</f>
        <v>0</v>
      </c>
      <c r="AF75" s="45">
        <f>'9 мес'!AF74+'4 кварт'!AF74</f>
        <v>0</v>
      </c>
      <c r="AG75" s="45">
        <f>'9 мес'!AG74+'4 кварт'!AG74</f>
        <v>0</v>
      </c>
      <c r="AH75" s="45">
        <f>'9 мес'!AH74+'4 кварт'!AH74</f>
        <v>0</v>
      </c>
      <c r="AI75" s="45">
        <f>'9 мес'!AI74+'4 кварт'!AI74</f>
        <v>0</v>
      </c>
      <c r="AJ75" s="45">
        <f>'9 мес'!AJ74+'4 кварт'!AJ74</f>
        <v>0</v>
      </c>
      <c r="AK75" s="45">
        <f>'9 мес'!AK74+'4 кварт'!AK74</f>
        <v>0</v>
      </c>
      <c r="AL75" s="45">
        <f>'9 мес'!AL74+'4 кварт'!AL74</f>
        <v>0</v>
      </c>
      <c r="AM75" s="45">
        <f>'9 мес'!AM74+'4 кварт'!AM74</f>
        <v>0</v>
      </c>
      <c r="AN75" s="45">
        <f>'9 мес'!AN74+'4 кварт'!AN74</f>
        <v>0</v>
      </c>
      <c r="AO75" s="45">
        <f>'9 мес'!AO74+'4 кварт'!AO74</f>
        <v>0</v>
      </c>
      <c r="AP75" s="45">
        <f>'9 мес'!AP74+'4 кварт'!AP74</f>
        <v>0</v>
      </c>
      <c r="AQ75" s="45">
        <f>'9 мес'!AQ74+'4 кварт'!AQ74</f>
        <v>37</v>
      </c>
      <c r="AR75" s="45">
        <f>'9 мес'!AR74+'4 кварт'!AR74</f>
        <v>40.951999999999998</v>
      </c>
      <c r="AS75" s="45">
        <f>'9 мес'!AS74+'4 кварт'!AS74</f>
        <v>0</v>
      </c>
      <c r="AT75" s="45">
        <f>'9 мес'!AT74+'4 кварт'!AT74</f>
        <v>0</v>
      </c>
      <c r="AU75" s="45">
        <f>'9 мес'!AU74+'4 кварт'!AU74</f>
        <v>0</v>
      </c>
      <c r="AV75" s="45">
        <f>'9 мес'!AV74+'4 кварт'!AV74</f>
        <v>0</v>
      </c>
      <c r="AW75" s="45">
        <f>'9 мес'!AW74+'4 кварт'!AW74</f>
        <v>36</v>
      </c>
      <c r="AX75" s="45">
        <f>'9 мес'!AX74+'4 кварт'!AX74</f>
        <v>27.364000000000001</v>
      </c>
      <c r="AY75" s="45">
        <f>'9 мес'!AY74+'4 кварт'!AY74</f>
        <v>0</v>
      </c>
      <c r="AZ75" s="45">
        <f>'9 мес'!AZ74+'4 кварт'!AZ74</f>
        <v>0</v>
      </c>
      <c r="BA75" s="45">
        <f>'9 мес'!BA74+'4 кварт'!BA74</f>
        <v>0</v>
      </c>
      <c r="BB75" s="45">
        <f>'9 мес'!BB74+'4 кварт'!BB74</f>
        <v>0</v>
      </c>
      <c r="BC75" s="45">
        <f>'9 мес'!BC74+'4 кварт'!BC74</f>
        <v>0</v>
      </c>
      <c r="BD75" s="45">
        <f>'9 мес'!BD74+'4 кварт'!BD74</f>
        <v>0</v>
      </c>
      <c r="BE75" s="45">
        <f>'9 мес'!BE74+'4 кварт'!BE74</f>
        <v>9.5549999999999997</v>
      </c>
      <c r="BF75" s="48">
        <f t="shared" si="13"/>
        <v>296.05700000000002</v>
      </c>
      <c r="BG75" s="115">
        <v>11</v>
      </c>
      <c r="BH75" s="113">
        <v>278.29300000000001</v>
      </c>
      <c r="BI75" s="172">
        <f t="shared" si="10"/>
        <v>106.38320043982421</v>
      </c>
      <c r="BK75" s="40">
        <v>458.64100000000002</v>
      </c>
      <c r="BL75" s="154">
        <v>402.85500000000002</v>
      </c>
      <c r="BM75" s="78"/>
      <c r="BN75" s="160">
        <f t="shared" si="11"/>
        <v>-17.76400000000001</v>
      </c>
      <c r="BO75" s="79"/>
      <c r="BP75" s="83">
        <v>258.92500000000001</v>
      </c>
      <c r="BQ75" s="40">
        <v>19.367999999999999</v>
      </c>
      <c r="BR75" s="40">
        <f t="shared" si="12"/>
        <v>278.29300000000001</v>
      </c>
    </row>
    <row r="76" spans="1:70" ht="24" customHeight="1">
      <c r="A76" s="140">
        <v>21</v>
      </c>
      <c r="B76" s="14" t="s">
        <v>153</v>
      </c>
      <c r="C76" s="45">
        <f>'9 мес'!C75+'4 кварт'!C75</f>
        <v>0</v>
      </c>
      <c r="D76" s="45">
        <f>'9 мес'!D75+'4 кварт'!D75</f>
        <v>0</v>
      </c>
      <c r="E76" s="45">
        <f>'9 мес'!E75+'4 кварт'!E75</f>
        <v>0</v>
      </c>
      <c r="F76" s="45">
        <f>'9 мес'!F75+'4 кварт'!F75</f>
        <v>0</v>
      </c>
      <c r="G76" s="45">
        <f>'9 мес'!G75+'4 кварт'!G75</f>
        <v>0</v>
      </c>
      <c r="H76" s="45">
        <f>'9 мес'!H75+'4 кварт'!H75</f>
        <v>0</v>
      </c>
      <c r="I76" s="45">
        <f>'9 мес'!I75+'4 кварт'!I75</f>
        <v>0</v>
      </c>
      <c r="J76" s="45">
        <f>'9 мес'!J75+'4 кварт'!J75</f>
        <v>0</v>
      </c>
      <c r="K76" s="45">
        <f>'9 мес'!K75+'4 кварт'!K75</f>
        <v>0</v>
      </c>
      <c r="L76" s="45">
        <f>'9 мес'!L75+'4 кварт'!L75</f>
        <v>0</v>
      </c>
      <c r="M76" s="45">
        <f>'9 мес'!M75+'4 кварт'!M75</f>
        <v>0</v>
      </c>
      <c r="N76" s="45">
        <f>'9 мес'!N75+'4 кварт'!N75</f>
        <v>0</v>
      </c>
      <c r="O76" s="45">
        <f>'9 мес'!O75+'4 кварт'!O75</f>
        <v>0</v>
      </c>
      <c r="P76" s="45">
        <f>'9 мес'!P75+'4 кварт'!P75</f>
        <v>0</v>
      </c>
      <c r="Q76" s="45">
        <f>'9 мес'!Q75+'4 кварт'!Q75</f>
        <v>0</v>
      </c>
      <c r="R76" s="45">
        <f>'9 мес'!R75+'4 кварт'!R75</f>
        <v>0</v>
      </c>
      <c r="S76" s="45">
        <f>'9 мес'!S75+'4 кварт'!S75</f>
        <v>2</v>
      </c>
      <c r="T76" s="45">
        <f>'9 мес'!T75+'4 кварт'!T75</f>
        <v>4.649</v>
      </c>
      <c r="U76" s="45">
        <f>'9 мес'!U75+'4 кварт'!U75</f>
        <v>0</v>
      </c>
      <c r="V76" s="45">
        <f>'9 мес'!V75+'4 кварт'!V75</f>
        <v>0</v>
      </c>
      <c r="W76" s="45">
        <f>'9 мес'!W75+'4 кварт'!W75</f>
        <v>0</v>
      </c>
      <c r="X76" s="45">
        <f>'9 мес'!X75+'4 кварт'!X75</f>
        <v>0</v>
      </c>
      <c r="Y76" s="45">
        <f>'9 мес'!Y75+'4 кварт'!Y75</f>
        <v>0</v>
      </c>
      <c r="Z76" s="45">
        <f>'9 мес'!Z75+'4 кварт'!Z75</f>
        <v>0</v>
      </c>
      <c r="AA76" s="45">
        <f>'9 мес'!AA75+'4 кварт'!AA75</f>
        <v>0</v>
      </c>
      <c r="AB76" s="45">
        <f>'9 мес'!AB75+'4 кварт'!AB75</f>
        <v>0</v>
      </c>
      <c r="AC76" s="45">
        <f>'9 мес'!AC75+'4 кварт'!AC75</f>
        <v>0</v>
      </c>
      <c r="AD76" s="45">
        <f>'9 мес'!AD75+'4 кварт'!AD75</f>
        <v>0</v>
      </c>
      <c r="AE76" s="45">
        <f>'9 мес'!AE75+'4 кварт'!AE75</f>
        <v>0</v>
      </c>
      <c r="AF76" s="45">
        <f>'9 мес'!AF75+'4 кварт'!AF75</f>
        <v>0</v>
      </c>
      <c r="AG76" s="45">
        <f>'9 мес'!AG75+'4 кварт'!AG75</f>
        <v>0</v>
      </c>
      <c r="AH76" s="45">
        <f>'9 мес'!AH75+'4 кварт'!AH75</f>
        <v>0</v>
      </c>
      <c r="AI76" s="45">
        <f>'9 мес'!AI75+'4 кварт'!AI75</f>
        <v>0</v>
      </c>
      <c r="AJ76" s="45">
        <f>'9 мес'!AJ75+'4 кварт'!AJ75</f>
        <v>0</v>
      </c>
      <c r="AK76" s="45">
        <f>'9 мес'!AK75+'4 кварт'!AK75</f>
        <v>0</v>
      </c>
      <c r="AL76" s="45">
        <f>'9 мес'!AL75+'4 кварт'!AL75</f>
        <v>0</v>
      </c>
      <c r="AM76" s="45">
        <f>'9 мес'!AM75+'4 кварт'!AM75</f>
        <v>54.8</v>
      </c>
      <c r="AN76" s="45">
        <f>'9 мес'!AN75+'4 кварт'!AN75</f>
        <v>74.221000000000004</v>
      </c>
      <c r="AO76" s="45">
        <f>'9 мес'!AO75+'4 кварт'!AO75</f>
        <v>0</v>
      </c>
      <c r="AP76" s="45">
        <f>'9 мес'!AP75+'4 кварт'!AP75</f>
        <v>0</v>
      </c>
      <c r="AQ76" s="45">
        <f>'9 мес'!AQ75+'4 кварт'!AQ75</f>
        <v>18</v>
      </c>
      <c r="AR76" s="45">
        <f>'9 мес'!AR75+'4 кварт'!AR75</f>
        <v>22.51</v>
      </c>
      <c r="AS76" s="45">
        <f>'9 мес'!AS75+'4 кварт'!AS75</f>
        <v>0</v>
      </c>
      <c r="AT76" s="45">
        <f>'9 мес'!AT75+'4 кварт'!AT75</f>
        <v>0</v>
      </c>
      <c r="AU76" s="45">
        <f>'9 мес'!AU75+'4 кварт'!AU75</f>
        <v>0</v>
      </c>
      <c r="AV76" s="45">
        <f>'9 мес'!AV75+'4 кварт'!AV75</f>
        <v>0</v>
      </c>
      <c r="AW76" s="45">
        <f>'9 мес'!AW75+'4 кварт'!AW75</f>
        <v>48</v>
      </c>
      <c r="AX76" s="45">
        <f>'9 мес'!AX75+'4 кварт'!AX75</f>
        <v>40.694000000000003</v>
      </c>
      <c r="AY76" s="45">
        <f>'9 мес'!AY75+'4 кварт'!AY75</f>
        <v>0</v>
      </c>
      <c r="AZ76" s="45">
        <f>'9 мес'!AZ75+'4 кварт'!AZ75</f>
        <v>0</v>
      </c>
      <c r="BA76" s="45">
        <f>'9 мес'!BA75+'4 кварт'!BA75</f>
        <v>0</v>
      </c>
      <c r="BB76" s="45">
        <f>'9 мес'!BB75+'4 кварт'!BB75</f>
        <v>0</v>
      </c>
      <c r="BC76" s="45">
        <f>'9 мес'!BC75+'4 кварт'!BC75</f>
        <v>0</v>
      </c>
      <c r="BD76" s="45">
        <f>'9 мес'!BD75+'4 кварт'!BD75</f>
        <v>0</v>
      </c>
      <c r="BE76" s="45">
        <f>'9 мес'!BE75+'4 кварт'!BE75</f>
        <v>37.922000000000004</v>
      </c>
      <c r="BF76" s="48">
        <f t="shared" si="13"/>
        <v>179.99600000000001</v>
      </c>
      <c r="BG76" s="115" t="s">
        <v>84</v>
      </c>
      <c r="BH76" s="113">
        <v>234.005</v>
      </c>
      <c r="BI76" s="70">
        <f t="shared" si="10"/>
        <v>76.919723937522718</v>
      </c>
      <c r="BK76" s="40">
        <v>476.80500000000001</v>
      </c>
      <c r="BL76" s="154">
        <v>543.47900000000004</v>
      </c>
      <c r="BM76" s="78"/>
      <c r="BN76" s="160">
        <f t="shared" si="11"/>
        <v>54.008999999999986</v>
      </c>
      <c r="BO76" s="79"/>
      <c r="BP76" s="83">
        <v>312.20400000000001</v>
      </c>
      <c r="BQ76" s="40">
        <v>23.353999999999999</v>
      </c>
      <c r="BR76" s="40">
        <f t="shared" si="12"/>
        <v>335.55799999999999</v>
      </c>
    </row>
    <row r="77" spans="1:70" ht="24" customHeight="1">
      <c r="A77" s="140">
        <v>22</v>
      </c>
      <c r="B77" s="14" t="s">
        <v>154</v>
      </c>
      <c r="C77" s="45">
        <f>'9 мес'!C76+'4 кварт'!C76</f>
        <v>0</v>
      </c>
      <c r="D77" s="45">
        <f>'9 мес'!D76+'4 кварт'!D76</f>
        <v>0</v>
      </c>
      <c r="E77" s="45">
        <f>'9 мес'!E76+'4 кварт'!E76</f>
        <v>0</v>
      </c>
      <c r="F77" s="45">
        <f>'9 мес'!F76+'4 кварт'!F76</f>
        <v>0</v>
      </c>
      <c r="G77" s="45">
        <f>'9 мес'!G76+'4 кварт'!G76</f>
        <v>0</v>
      </c>
      <c r="H77" s="45">
        <f>'9 мес'!H76+'4 кварт'!H76</f>
        <v>0</v>
      </c>
      <c r="I77" s="45">
        <f>'9 мес'!I76+'4 кварт'!I76</f>
        <v>1</v>
      </c>
      <c r="J77" s="45">
        <f>'9 мес'!J76+'4 кварт'!J76</f>
        <v>86.572999999999993</v>
      </c>
      <c r="K77" s="45">
        <f>'9 мес'!K76+'4 кварт'!K76</f>
        <v>0</v>
      </c>
      <c r="L77" s="45">
        <f>'9 мес'!L76+'4 кварт'!L76</f>
        <v>0</v>
      </c>
      <c r="M77" s="45">
        <f>'9 мес'!M76+'4 кварт'!M76</f>
        <v>0</v>
      </c>
      <c r="N77" s="45">
        <f>'9 мес'!N76+'4 кварт'!N76</f>
        <v>0</v>
      </c>
      <c r="O77" s="45">
        <f>'9 мес'!O76+'4 кварт'!O76</f>
        <v>2</v>
      </c>
      <c r="P77" s="45">
        <f>'9 мес'!P76+'4 кварт'!P76</f>
        <v>12.244</v>
      </c>
      <c r="Q77" s="45">
        <f>'9 мес'!Q76+'4 кварт'!Q76</f>
        <v>0</v>
      </c>
      <c r="R77" s="45">
        <f>'9 мес'!R76+'4 кварт'!R76</f>
        <v>0</v>
      </c>
      <c r="S77" s="45">
        <f>'9 мес'!S76+'4 кварт'!S76</f>
        <v>0</v>
      </c>
      <c r="T77" s="45">
        <f>'9 мес'!T76+'4 кварт'!T76</f>
        <v>0</v>
      </c>
      <c r="U77" s="45">
        <f>'9 мес'!U76+'4 кварт'!U76</f>
        <v>0</v>
      </c>
      <c r="V77" s="45">
        <f>'9 мес'!V76+'4 кварт'!V76</f>
        <v>0</v>
      </c>
      <c r="W77" s="45">
        <f>'9 мес'!W76+'4 кварт'!W76</f>
        <v>0</v>
      </c>
      <c r="X77" s="45">
        <f>'9 мес'!X76+'4 кварт'!X76</f>
        <v>0</v>
      </c>
      <c r="Y77" s="45">
        <f>'9 мес'!Y76+'4 кварт'!Y76</f>
        <v>0</v>
      </c>
      <c r="Z77" s="45">
        <f>'9 мес'!Z76+'4 кварт'!Z76</f>
        <v>0</v>
      </c>
      <c r="AA77" s="45">
        <f>'9 мес'!AA76+'4 кварт'!AA76</f>
        <v>0</v>
      </c>
      <c r="AB77" s="45">
        <f>'9 мес'!AB76+'4 кварт'!AB76</f>
        <v>0</v>
      </c>
      <c r="AC77" s="45">
        <f>'9 мес'!AC76+'4 кварт'!AC76</f>
        <v>0</v>
      </c>
      <c r="AD77" s="45">
        <f>'9 мес'!AD76+'4 кварт'!AD76</f>
        <v>0</v>
      </c>
      <c r="AE77" s="45">
        <f>'9 мес'!AE76+'4 кварт'!AE76</f>
        <v>0</v>
      </c>
      <c r="AF77" s="45">
        <f>'9 мес'!AF76+'4 кварт'!AF76</f>
        <v>0</v>
      </c>
      <c r="AG77" s="45">
        <f>'9 мес'!AG76+'4 кварт'!AG76</f>
        <v>0</v>
      </c>
      <c r="AH77" s="45">
        <f>'9 мес'!AH76+'4 кварт'!AH76</f>
        <v>0</v>
      </c>
      <c r="AI77" s="45">
        <f>'9 мес'!AI76+'4 кварт'!AI76</f>
        <v>0</v>
      </c>
      <c r="AJ77" s="45">
        <f>'9 мес'!AJ76+'4 кварт'!AJ76</f>
        <v>0</v>
      </c>
      <c r="AK77" s="45">
        <f>'9 мес'!AK76+'4 кварт'!AK76</f>
        <v>0</v>
      </c>
      <c r="AL77" s="45">
        <f>'9 мес'!AL76+'4 кварт'!AL76</f>
        <v>0</v>
      </c>
      <c r="AM77" s="45">
        <f>'9 мес'!AM76+'4 кварт'!AM76</f>
        <v>23</v>
      </c>
      <c r="AN77" s="45">
        <f>'9 мес'!AN76+'4 кварт'!AN76</f>
        <v>36.03</v>
      </c>
      <c r="AO77" s="45">
        <f>'9 мес'!AO76+'4 кварт'!AO76</f>
        <v>0</v>
      </c>
      <c r="AP77" s="45">
        <f>'9 мес'!AP76+'4 кварт'!AP76</f>
        <v>0</v>
      </c>
      <c r="AQ77" s="45">
        <f>'9 мес'!AQ76+'4 кварт'!AQ76</f>
        <v>24</v>
      </c>
      <c r="AR77" s="45">
        <f>'9 мес'!AR76+'4 кварт'!AR76</f>
        <v>25.795000000000002</v>
      </c>
      <c r="AS77" s="45">
        <f>'9 мес'!AS76+'4 кварт'!AS76</f>
        <v>0</v>
      </c>
      <c r="AT77" s="45">
        <f>'9 мес'!AT76+'4 кварт'!AT76</f>
        <v>0</v>
      </c>
      <c r="AU77" s="45">
        <f>'9 мес'!AU76+'4 кварт'!AU76</f>
        <v>0</v>
      </c>
      <c r="AV77" s="45">
        <f>'9 мес'!AV76+'4 кварт'!AV76</f>
        <v>0</v>
      </c>
      <c r="AW77" s="45">
        <f>'9 мес'!AW76+'4 кварт'!AW76</f>
        <v>10</v>
      </c>
      <c r="AX77" s="45">
        <f>'9 мес'!AX76+'4 кварт'!AX76</f>
        <v>7.657</v>
      </c>
      <c r="AY77" s="45">
        <f>'9 мес'!AY76+'4 кварт'!AY76</f>
        <v>0</v>
      </c>
      <c r="AZ77" s="45">
        <f>'9 мес'!AZ76+'4 кварт'!AZ76</f>
        <v>0</v>
      </c>
      <c r="BA77" s="45">
        <f>'9 мес'!BA76+'4 кварт'!BA76</f>
        <v>0</v>
      </c>
      <c r="BB77" s="45">
        <f>'9 мес'!BB76+'4 кварт'!BB76</f>
        <v>0</v>
      </c>
      <c r="BC77" s="45">
        <f>'9 мес'!BC76+'4 кварт'!BC76</f>
        <v>0</v>
      </c>
      <c r="BD77" s="45">
        <f>'9 мес'!BD76+'4 кварт'!BD76</f>
        <v>0</v>
      </c>
      <c r="BE77" s="45">
        <f>'9 мес'!BE76+'4 кварт'!BE76</f>
        <v>58.305</v>
      </c>
      <c r="BF77" s="48">
        <f t="shared" si="13"/>
        <v>226.60400000000001</v>
      </c>
      <c r="BG77" s="115" t="s">
        <v>85</v>
      </c>
      <c r="BH77" s="113">
        <v>179.703</v>
      </c>
      <c r="BI77" s="172">
        <f t="shared" si="10"/>
        <v>126.09917474944771</v>
      </c>
      <c r="BK77" s="40">
        <v>367.55900000000003</v>
      </c>
      <c r="BL77" s="154">
        <v>318.81900000000002</v>
      </c>
      <c r="BM77" s="78"/>
      <c r="BN77" s="163">
        <f t="shared" si="11"/>
        <v>-46.90100000000001</v>
      </c>
      <c r="BO77" s="79"/>
      <c r="BP77" s="83">
        <v>239.756</v>
      </c>
      <c r="BQ77" s="40">
        <v>17.934000000000001</v>
      </c>
      <c r="BR77" s="40">
        <f t="shared" si="12"/>
        <v>257.69</v>
      </c>
    </row>
    <row r="78" spans="1:70" ht="24" customHeight="1">
      <c r="A78" s="140">
        <v>23</v>
      </c>
      <c r="B78" s="14" t="s">
        <v>155</v>
      </c>
      <c r="C78" s="45">
        <f>'9 мес'!C77+'4 кварт'!C77</f>
        <v>0</v>
      </c>
      <c r="D78" s="45">
        <f>'9 мес'!D77+'4 кварт'!D77</f>
        <v>0</v>
      </c>
      <c r="E78" s="45">
        <f>'9 мес'!E77+'4 кварт'!E77</f>
        <v>38</v>
      </c>
      <c r="F78" s="45">
        <f>'9 мес'!F77+'4 кварт'!F77</f>
        <v>9.5</v>
      </c>
      <c r="G78" s="45">
        <f>'9 мес'!G77+'4 кварт'!G77</f>
        <v>0</v>
      </c>
      <c r="H78" s="45">
        <f>'9 мес'!H77+'4 кварт'!H77</f>
        <v>0</v>
      </c>
      <c r="I78" s="45">
        <f>'9 мес'!I77+'4 кварт'!I77</f>
        <v>0</v>
      </c>
      <c r="J78" s="45">
        <f>'9 мес'!J77+'4 кварт'!J77</f>
        <v>0</v>
      </c>
      <c r="K78" s="45">
        <f>'9 мес'!K77+'4 кварт'!K77</f>
        <v>13</v>
      </c>
      <c r="L78" s="45">
        <f>'9 мес'!L77+'4 кварт'!L77</f>
        <v>2.9809999999999999</v>
      </c>
      <c r="M78" s="45">
        <f>'9 мес'!M77+'4 кварт'!M77</f>
        <v>0</v>
      </c>
      <c r="N78" s="45">
        <f>'9 мес'!N77+'4 кварт'!N77</f>
        <v>0</v>
      </c>
      <c r="O78" s="45">
        <f>'9 мес'!O77+'4 кварт'!O77</f>
        <v>0</v>
      </c>
      <c r="P78" s="45">
        <f>'9 мес'!P77+'4 кварт'!P77</f>
        <v>0</v>
      </c>
      <c r="Q78" s="45">
        <f>'9 мес'!Q77+'4 кварт'!Q77</f>
        <v>0</v>
      </c>
      <c r="R78" s="45">
        <f>'9 мес'!R77+'4 кварт'!R77</f>
        <v>0</v>
      </c>
      <c r="S78" s="45">
        <f>'9 мес'!S77+'4 кварт'!S77</f>
        <v>1</v>
      </c>
      <c r="T78" s="45">
        <f>'9 мес'!T77+'4 кварт'!T77</f>
        <v>1.5029999999999999</v>
      </c>
      <c r="U78" s="45">
        <f>'9 мес'!U77+'4 кварт'!U77</f>
        <v>0</v>
      </c>
      <c r="V78" s="45">
        <f>'9 мес'!V77+'4 кварт'!V77</f>
        <v>0</v>
      </c>
      <c r="W78" s="45">
        <f>'9 мес'!W77+'4 кварт'!W77</f>
        <v>0</v>
      </c>
      <c r="X78" s="45">
        <f>'9 мес'!X77+'4 кварт'!X77</f>
        <v>0</v>
      </c>
      <c r="Y78" s="45">
        <f>'9 мес'!Y77+'4 кварт'!Y77</f>
        <v>0</v>
      </c>
      <c r="Z78" s="45">
        <f>'9 мес'!Z77+'4 кварт'!Z77</f>
        <v>0</v>
      </c>
      <c r="AA78" s="45">
        <f>'9 мес'!AA77+'4 кварт'!AA77</f>
        <v>0</v>
      </c>
      <c r="AB78" s="45">
        <f>'9 мес'!AB77+'4 кварт'!AB77</f>
        <v>0</v>
      </c>
      <c r="AC78" s="45">
        <f>'9 мес'!AC77+'4 кварт'!AC77</f>
        <v>0</v>
      </c>
      <c r="AD78" s="45">
        <f>'9 мес'!AD77+'4 кварт'!AD77</f>
        <v>0</v>
      </c>
      <c r="AE78" s="45">
        <f>'9 мес'!AE77+'4 кварт'!AE77</f>
        <v>0</v>
      </c>
      <c r="AF78" s="45">
        <f>'9 мес'!AF77+'4 кварт'!AF77</f>
        <v>0</v>
      </c>
      <c r="AG78" s="45">
        <f>'9 мес'!AG77+'4 кварт'!AG77</f>
        <v>0</v>
      </c>
      <c r="AH78" s="45">
        <f>'9 мес'!AH77+'4 кварт'!AH77</f>
        <v>0</v>
      </c>
      <c r="AI78" s="45">
        <f>'9 мес'!AI77+'4 кварт'!AI77</f>
        <v>0</v>
      </c>
      <c r="AJ78" s="45">
        <f>'9 мес'!AJ77+'4 кварт'!AJ77</f>
        <v>0</v>
      </c>
      <c r="AK78" s="45">
        <f>'9 мес'!AK77+'4 кварт'!AK77</f>
        <v>0</v>
      </c>
      <c r="AL78" s="45">
        <f>'9 мес'!AL77+'4 кварт'!AL77</f>
        <v>0</v>
      </c>
      <c r="AM78" s="45">
        <f>'9 мес'!AM77+'4 кварт'!AM77</f>
        <v>0</v>
      </c>
      <c r="AN78" s="45">
        <f>'9 мес'!AN77+'4 кварт'!AN77</f>
        <v>0</v>
      </c>
      <c r="AO78" s="45">
        <f>'9 мес'!AO77+'4 кварт'!AO77</f>
        <v>1</v>
      </c>
      <c r="AP78" s="45">
        <f>'9 мес'!AP77+'4 кварт'!AP77</f>
        <v>4.8490000000000002</v>
      </c>
      <c r="AQ78" s="45">
        <f>'9 мес'!AQ77+'4 кварт'!AQ77</f>
        <v>9</v>
      </c>
      <c r="AR78" s="45">
        <f>'9 мес'!AR77+'4 кварт'!AR77</f>
        <v>13.343</v>
      </c>
      <c r="AS78" s="45">
        <f>'9 мес'!AS77+'4 кварт'!AS77</f>
        <v>0</v>
      </c>
      <c r="AT78" s="45">
        <f>'9 мес'!AT77+'4 кварт'!AT77</f>
        <v>0</v>
      </c>
      <c r="AU78" s="45">
        <f>'9 мес'!AU77+'4 кварт'!AU77</f>
        <v>0</v>
      </c>
      <c r="AV78" s="45">
        <f>'9 мес'!AV77+'4 кварт'!AV77</f>
        <v>0</v>
      </c>
      <c r="AW78" s="45">
        <f>'9 мес'!AW77+'4 кварт'!AW77</f>
        <v>0</v>
      </c>
      <c r="AX78" s="45">
        <f>'9 мес'!AX77+'4 кварт'!AX77</f>
        <v>0</v>
      </c>
      <c r="AY78" s="45">
        <f>'9 мес'!AY77+'4 кварт'!AY77</f>
        <v>0</v>
      </c>
      <c r="AZ78" s="45">
        <f>'9 мес'!AZ77+'4 кварт'!AZ77</f>
        <v>0</v>
      </c>
      <c r="BA78" s="45">
        <f>'9 мес'!BA77+'4 кварт'!BA77</f>
        <v>0</v>
      </c>
      <c r="BB78" s="45">
        <f>'9 мес'!BB77+'4 кварт'!BB77</f>
        <v>0</v>
      </c>
      <c r="BC78" s="45">
        <f>'9 мес'!BC77+'4 кварт'!BC77</f>
        <v>0</v>
      </c>
      <c r="BD78" s="45">
        <f>'9 мес'!BD77+'4 кварт'!BD77</f>
        <v>0</v>
      </c>
      <c r="BE78" s="45">
        <f>'9 мес'!BE77+'4 кварт'!BE77</f>
        <v>1.4750000000000001</v>
      </c>
      <c r="BF78" s="48">
        <f t="shared" si="13"/>
        <v>33.651000000000003</v>
      </c>
      <c r="BG78" s="115" t="s">
        <v>86</v>
      </c>
      <c r="BH78" s="113">
        <v>321.61399999999998</v>
      </c>
      <c r="BI78" s="70">
        <f t="shared" si="10"/>
        <v>10.463163916993665</v>
      </c>
      <c r="BK78" s="40">
        <v>529.29499999999996</v>
      </c>
      <c r="BL78" s="154">
        <v>390.54500000000002</v>
      </c>
      <c r="BM78" s="78"/>
      <c r="BN78" s="160">
        <f t="shared" si="11"/>
        <v>287.96299999999997</v>
      </c>
      <c r="BO78" s="79"/>
      <c r="BP78" s="83">
        <v>299.23099999999999</v>
      </c>
      <c r="BQ78" s="40">
        <v>22.382999999999999</v>
      </c>
      <c r="BR78" s="40">
        <f t="shared" si="12"/>
        <v>321.61399999999998</v>
      </c>
    </row>
    <row r="79" spans="1:70" ht="24" customHeight="1">
      <c r="A79" s="140">
        <v>24</v>
      </c>
      <c r="B79" s="14" t="s">
        <v>156</v>
      </c>
      <c r="C79" s="45">
        <f>'9 мес'!C78+'4 кварт'!C78</f>
        <v>0</v>
      </c>
      <c r="D79" s="45">
        <f>'9 мес'!D78+'4 кварт'!D78</f>
        <v>0</v>
      </c>
      <c r="E79" s="45">
        <f>'9 мес'!E78+'4 кварт'!E78</f>
        <v>0</v>
      </c>
      <c r="F79" s="45">
        <f>'9 мес'!F78+'4 кварт'!F78</f>
        <v>0</v>
      </c>
      <c r="G79" s="45">
        <f>'9 мес'!G78+'4 кварт'!G78</f>
        <v>0</v>
      </c>
      <c r="H79" s="45">
        <f>'9 мес'!H78+'4 кварт'!H78</f>
        <v>0</v>
      </c>
      <c r="I79" s="45">
        <f>'9 мес'!I78+'4 кварт'!I78</f>
        <v>0</v>
      </c>
      <c r="J79" s="45">
        <f>'9 мес'!J78+'4 кварт'!J78</f>
        <v>0</v>
      </c>
      <c r="K79" s="45">
        <f>'9 мес'!K78+'4 кварт'!K78</f>
        <v>0</v>
      </c>
      <c r="L79" s="45">
        <f>'9 мес'!L78+'4 кварт'!L78</f>
        <v>0</v>
      </c>
      <c r="M79" s="45">
        <f>'9 мес'!M78+'4 кварт'!M78</f>
        <v>0</v>
      </c>
      <c r="N79" s="45">
        <f>'9 мес'!N78+'4 кварт'!N78</f>
        <v>0</v>
      </c>
      <c r="O79" s="45">
        <f>'9 мес'!O78+'4 кварт'!O78</f>
        <v>0</v>
      </c>
      <c r="P79" s="45">
        <f>'9 мес'!P78+'4 кварт'!P78</f>
        <v>0</v>
      </c>
      <c r="Q79" s="45">
        <f>'9 мес'!Q78+'4 кварт'!Q78</f>
        <v>0</v>
      </c>
      <c r="R79" s="45">
        <f>'9 мес'!R78+'4 кварт'!R78</f>
        <v>0</v>
      </c>
      <c r="S79" s="45">
        <f>'9 мес'!S78+'4 кварт'!S78</f>
        <v>0</v>
      </c>
      <c r="T79" s="45">
        <f>'9 мес'!T78+'4 кварт'!T78</f>
        <v>0</v>
      </c>
      <c r="U79" s="45">
        <f>'9 мес'!U78+'4 кварт'!U78</f>
        <v>0</v>
      </c>
      <c r="V79" s="45">
        <f>'9 мес'!V78+'4 кварт'!V78</f>
        <v>0</v>
      </c>
      <c r="W79" s="45">
        <f>'9 мес'!W78+'4 кварт'!W78</f>
        <v>0</v>
      </c>
      <c r="X79" s="45">
        <f>'9 мес'!X78+'4 кварт'!X78</f>
        <v>0</v>
      </c>
      <c r="Y79" s="45">
        <f>'9 мес'!Y78+'4 кварт'!Y78</f>
        <v>0</v>
      </c>
      <c r="Z79" s="45">
        <f>'9 мес'!Z78+'4 кварт'!Z78</f>
        <v>0</v>
      </c>
      <c r="AA79" s="45">
        <f>'9 мес'!AA78+'4 кварт'!AA78</f>
        <v>0</v>
      </c>
      <c r="AB79" s="45">
        <f>'9 мес'!AB78+'4 кварт'!AB78</f>
        <v>0</v>
      </c>
      <c r="AC79" s="45">
        <f>'9 мес'!AC78+'4 кварт'!AC78</f>
        <v>0</v>
      </c>
      <c r="AD79" s="45">
        <f>'9 мес'!AD78+'4 кварт'!AD78</f>
        <v>0</v>
      </c>
      <c r="AE79" s="45">
        <f>'9 мес'!AE78+'4 кварт'!AE78</f>
        <v>0</v>
      </c>
      <c r="AF79" s="45">
        <f>'9 мес'!AF78+'4 кварт'!AF78</f>
        <v>0</v>
      </c>
      <c r="AG79" s="45">
        <f>'9 мес'!AG78+'4 кварт'!AG78</f>
        <v>0</v>
      </c>
      <c r="AH79" s="45">
        <f>'9 мес'!AH78+'4 кварт'!AH78</f>
        <v>0</v>
      </c>
      <c r="AI79" s="45">
        <f>'9 мес'!AI78+'4 кварт'!AI78</f>
        <v>0</v>
      </c>
      <c r="AJ79" s="45">
        <f>'9 мес'!AJ78+'4 кварт'!AJ78</f>
        <v>0</v>
      </c>
      <c r="AK79" s="45">
        <f>'9 мес'!AK78+'4 кварт'!AK78</f>
        <v>0</v>
      </c>
      <c r="AL79" s="45">
        <f>'9 мес'!AL78+'4 кварт'!AL78</f>
        <v>0</v>
      </c>
      <c r="AM79" s="45">
        <f>'9 мес'!AM78+'4 кварт'!AM78</f>
        <v>0</v>
      </c>
      <c r="AN79" s="45">
        <f>'9 мес'!AN78+'4 кварт'!AN78</f>
        <v>0</v>
      </c>
      <c r="AO79" s="45">
        <f>'9 мес'!AO78+'4 кварт'!AO78</f>
        <v>0</v>
      </c>
      <c r="AP79" s="45">
        <f>'9 мес'!AP78+'4 кварт'!AP78</f>
        <v>0</v>
      </c>
      <c r="AQ79" s="45">
        <f>'9 мес'!AQ78+'4 кварт'!AQ78</f>
        <v>4</v>
      </c>
      <c r="AR79" s="45">
        <f>'9 мес'!AR78+'4 кварт'!AR78</f>
        <v>7.3150000000000004</v>
      </c>
      <c r="AS79" s="45">
        <f>'9 мес'!AS78+'4 кварт'!AS78</f>
        <v>0</v>
      </c>
      <c r="AT79" s="45">
        <f>'9 мес'!AT78+'4 кварт'!AT78</f>
        <v>0</v>
      </c>
      <c r="AU79" s="45">
        <f>'9 мес'!AU78+'4 кварт'!AU78</f>
        <v>0</v>
      </c>
      <c r="AV79" s="45">
        <f>'9 мес'!AV78+'4 кварт'!AV78</f>
        <v>0</v>
      </c>
      <c r="AW79" s="45">
        <f>'9 мес'!AW78+'4 кварт'!AW78</f>
        <v>0</v>
      </c>
      <c r="AX79" s="45">
        <f>'9 мес'!AX78+'4 кварт'!AX78</f>
        <v>0</v>
      </c>
      <c r="AY79" s="45">
        <f>'9 мес'!AY78+'4 кварт'!AY78</f>
        <v>0</v>
      </c>
      <c r="AZ79" s="45">
        <f>'9 мес'!AZ78+'4 кварт'!AZ78</f>
        <v>0</v>
      </c>
      <c r="BA79" s="45">
        <f>'9 мес'!BA78+'4 кварт'!BA78</f>
        <v>0</v>
      </c>
      <c r="BB79" s="45">
        <f>'9 мес'!BB78+'4 кварт'!BB78</f>
        <v>0</v>
      </c>
      <c r="BC79" s="45">
        <f>'9 мес'!BC78+'4 кварт'!BC78</f>
        <v>0</v>
      </c>
      <c r="BD79" s="45">
        <f>'9 мес'!BD78+'4 кварт'!BD78</f>
        <v>0</v>
      </c>
      <c r="BE79" s="45">
        <f>'9 мес'!BE78+'4 кварт'!BE78</f>
        <v>0.68500000000000005</v>
      </c>
      <c r="BF79" s="48">
        <f t="shared" si="13"/>
        <v>8</v>
      </c>
      <c r="BG79" s="115">
        <v>11</v>
      </c>
      <c r="BH79" s="113">
        <v>18.882000000000001</v>
      </c>
      <c r="BI79" s="70">
        <f t="shared" si="10"/>
        <v>42.368393178688692</v>
      </c>
      <c r="BK79" s="40">
        <v>38.103999999999999</v>
      </c>
      <c r="BL79" s="154">
        <v>133.23099999999999</v>
      </c>
      <c r="BM79" s="78"/>
      <c r="BN79" s="160">
        <f t="shared" si="11"/>
        <v>10.882000000000001</v>
      </c>
      <c r="BO79" s="79"/>
      <c r="BP79" s="83">
        <v>25.192</v>
      </c>
      <c r="BQ79" s="40">
        <v>1.8839999999999999</v>
      </c>
      <c r="BR79" s="40">
        <f t="shared" si="12"/>
        <v>27.076000000000001</v>
      </c>
    </row>
    <row r="80" spans="1:70" ht="24" customHeight="1">
      <c r="A80" s="140">
        <v>25</v>
      </c>
      <c r="B80" s="14" t="s">
        <v>157</v>
      </c>
      <c r="C80" s="45">
        <f>'9 мес'!C79+'4 кварт'!C79</f>
        <v>0</v>
      </c>
      <c r="D80" s="45">
        <f>'9 мес'!D79+'4 кварт'!D79</f>
        <v>0</v>
      </c>
      <c r="E80" s="45">
        <f>'9 мес'!E79+'4 кварт'!E79</f>
        <v>0</v>
      </c>
      <c r="F80" s="45">
        <f>'9 мес'!F79+'4 кварт'!F79</f>
        <v>0</v>
      </c>
      <c r="G80" s="45">
        <f>'9 мес'!G79+'4 кварт'!G79</f>
        <v>0</v>
      </c>
      <c r="H80" s="45">
        <f>'9 мес'!H79+'4 кварт'!H79</f>
        <v>0</v>
      </c>
      <c r="I80" s="45">
        <f>'9 мес'!I79+'4 кварт'!I79</f>
        <v>0</v>
      </c>
      <c r="J80" s="45">
        <f>'9 мес'!J79+'4 кварт'!J79</f>
        <v>0</v>
      </c>
      <c r="K80" s="45">
        <f>'9 мес'!K79+'4 кварт'!K79</f>
        <v>0</v>
      </c>
      <c r="L80" s="45">
        <f>'9 мес'!L79+'4 кварт'!L79</f>
        <v>0</v>
      </c>
      <c r="M80" s="45">
        <f>'9 мес'!M79+'4 кварт'!M79</f>
        <v>0</v>
      </c>
      <c r="N80" s="45">
        <f>'9 мес'!N79+'4 кварт'!N79</f>
        <v>0</v>
      </c>
      <c r="O80" s="45">
        <f>'9 мес'!O79+'4 кварт'!O79</f>
        <v>0</v>
      </c>
      <c r="P80" s="45">
        <f>'9 мес'!P79+'4 кварт'!P79</f>
        <v>0</v>
      </c>
      <c r="Q80" s="45">
        <f>'9 мес'!Q79+'4 кварт'!Q79</f>
        <v>0</v>
      </c>
      <c r="R80" s="45">
        <f>'9 мес'!R79+'4 кварт'!R79</f>
        <v>0</v>
      </c>
      <c r="S80" s="45">
        <f>'9 мес'!S79+'4 кварт'!S79</f>
        <v>0</v>
      </c>
      <c r="T80" s="45">
        <f>'9 мес'!T79+'4 кварт'!T79</f>
        <v>0</v>
      </c>
      <c r="U80" s="45">
        <f>'9 мес'!U79+'4 кварт'!U79</f>
        <v>0</v>
      </c>
      <c r="V80" s="45">
        <f>'9 мес'!V79+'4 кварт'!V79</f>
        <v>0</v>
      </c>
      <c r="W80" s="45">
        <f>'9 мес'!W79+'4 кварт'!W79</f>
        <v>0</v>
      </c>
      <c r="X80" s="45">
        <f>'9 мес'!X79+'4 кварт'!X79</f>
        <v>0</v>
      </c>
      <c r="Y80" s="45">
        <f>'9 мес'!Y79+'4 кварт'!Y79</f>
        <v>0</v>
      </c>
      <c r="Z80" s="45">
        <f>'9 мес'!Z79+'4 кварт'!Z79</f>
        <v>0</v>
      </c>
      <c r="AA80" s="45">
        <f>'9 мес'!AA79+'4 кварт'!AA79</f>
        <v>0</v>
      </c>
      <c r="AB80" s="45">
        <f>'9 мес'!AB79+'4 кварт'!AB79</f>
        <v>0</v>
      </c>
      <c r="AC80" s="45">
        <f>'9 мес'!AC79+'4 кварт'!AC79</f>
        <v>0</v>
      </c>
      <c r="AD80" s="45">
        <f>'9 мес'!AD79+'4 кварт'!AD79</f>
        <v>0</v>
      </c>
      <c r="AE80" s="45">
        <f>'9 мес'!AE79+'4 кварт'!AE79</f>
        <v>0</v>
      </c>
      <c r="AF80" s="45">
        <f>'9 мес'!AF79+'4 кварт'!AF79</f>
        <v>0</v>
      </c>
      <c r="AG80" s="45">
        <f>'9 мес'!AG79+'4 кварт'!AG79</f>
        <v>0</v>
      </c>
      <c r="AH80" s="45">
        <f>'9 мес'!AH79+'4 кварт'!AH79</f>
        <v>0</v>
      </c>
      <c r="AI80" s="45">
        <f>'9 мес'!AI79+'4 кварт'!AI79</f>
        <v>0</v>
      </c>
      <c r="AJ80" s="45">
        <f>'9 мес'!AJ79+'4 кварт'!AJ79</f>
        <v>0</v>
      </c>
      <c r="AK80" s="45">
        <f>'9 мес'!AK79+'4 кварт'!AK79</f>
        <v>13.1</v>
      </c>
      <c r="AL80" s="45">
        <f>'9 мес'!AL79+'4 кварт'!AL79</f>
        <v>7.8620000000000001</v>
      </c>
      <c r="AM80" s="45">
        <f>'9 мес'!AM79+'4 кварт'!AM79</f>
        <v>0</v>
      </c>
      <c r="AN80" s="45">
        <f>'9 мес'!AN79+'4 кварт'!AN79</f>
        <v>0</v>
      </c>
      <c r="AO80" s="45">
        <f>'9 мес'!AO79+'4 кварт'!AO79</f>
        <v>0</v>
      </c>
      <c r="AP80" s="45">
        <f>'9 мес'!AP79+'4 кварт'!AP79</f>
        <v>0</v>
      </c>
      <c r="AQ80" s="45">
        <f>'9 мес'!AQ79+'4 кварт'!AQ79</f>
        <v>42</v>
      </c>
      <c r="AR80" s="45">
        <f>'9 мес'!AR79+'4 кварт'!AR79</f>
        <v>30.64</v>
      </c>
      <c r="AS80" s="45">
        <f>'9 мес'!AS79+'4 кварт'!AS79</f>
        <v>0</v>
      </c>
      <c r="AT80" s="45">
        <f>'9 мес'!AT79+'4 кварт'!AT79</f>
        <v>0</v>
      </c>
      <c r="AU80" s="45">
        <f>'9 мес'!AU79+'4 кварт'!AU79</f>
        <v>0</v>
      </c>
      <c r="AV80" s="45">
        <f>'9 мес'!AV79+'4 кварт'!AV79</f>
        <v>0</v>
      </c>
      <c r="AW80" s="45">
        <f>'9 мес'!AW79+'4 кварт'!AW79</f>
        <v>0</v>
      </c>
      <c r="AX80" s="45">
        <f>'9 мес'!AX79+'4 кварт'!AX79</f>
        <v>0</v>
      </c>
      <c r="AY80" s="45">
        <f>'9 мес'!AY79+'4 кварт'!AY79</f>
        <v>0</v>
      </c>
      <c r="AZ80" s="45">
        <f>'9 мес'!AZ79+'4 кварт'!AZ79</f>
        <v>0</v>
      </c>
      <c r="BA80" s="45">
        <f>'9 мес'!BA79+'4 кварт'!BA79</f>
        <v>0</v>
      </c>
      <c r="BB80" s="45">
        <f>'9 мес'!BB79+'4 кварт'!BB79</f>
        <v>0</v>
      </c>
      <c r="BC80" s="45">
        <f>'9 мес'!BC79+'4 кварт'!BC79</f>
        <v>0</v>
      </c>
      <c r="BD80" s="45">
        <f>'9 мес'!BD79+'4 кварт'!BD79</f>
        <v>0</v>
      </c>
      <c r="BE80" s="45">
        <f>'9 мес'!BE79+'4 кварт'!BE79</f>
        <v>0.17299999999999999</v>
      </c>
      <c r="BF80" s="48">
        <f t="shared" si="13"/>
        <v>38.675000000000004</v>
      </c>
      <c r="BG80" s="115">
        <v>15</v>
      </c>
      <c r="BH80" s="113">
        <v>88.983999999999995</v>
      </c>
      <c r="BI80" s="70">
        <f t="shared" si="10"/>
        <v>43.46286972938956</v>
      </c>
      <c r="BK80" s="40">
        <v>183.34800000000001</v>
      </c>
      <c r="BL80" s="154">
        <v>266.577</v>
      </c>
      <c r="BM80" s="78"/>
      <c r="BN80" s="160">
        <f t="shared" si="11"/>
        <v>50.30899999999999</v>
      </c>
      <c r="BO80" s="79"/>
      <c r="BP80" s="83">
        <v>118.72</v>
      </c>
      <c r="BQ80" s="40">
        <v>8.8810000000000002</v>
      </c>
      <c r="BR80" s="40">
        <f t="shared" si="12"/>
        <v>127.601</v>
      </c>
    </row>
    <row r="81" spans="1:71" ht="24" customHeight="1">
      <c r="A81" s="140">
        <v>26</v>
      </c>
      <c r="B81" s="14" t="s">
        <v>158</v>
      </c>
      <c r="C81" s="45">
        <f>'9 мес'!C80+'4 кварт'!C80</f>
        <v>13</v>
      </c>
      <c r="D81" s="45">
        <f>'9 мес'!D80+'4 кварт'!D80</f>
        <v>5.3390000000000004</v>
      </c>
      <c r="E81" s="45">
        <f>'9 мес'!E80+'4 кварт'!E80</f>
        <v>0</v>
      </c>
      <c r="F81" s="45">
        <f>'9 мес'!F80+'4 кварт'!F80</f>
        <v>0</v>
      </c>
      <c r="G81" s="45">
        <f>'9 мес'!G80+'4 кварт'!G80</f>
        <v>0</v>
      </c>
      <c r="H81" s="45">
        <f>'9 мес'!H80+'4 кварт'!H80</f>
        <v>0</v>
      </c>
      <c r="I81" s="45">
        <f>'9 мес'!I80+'4 кварт'!I80</f>
        <v>1</v>
      </c>
      <c r="J81" s="45">
        <f>'9 мес'!J80+'4 кварт'!J80</f>
        <v>95.427000000000007</v>
      </c>
      <c r="K81" s="45">
        <f>'9 мес'!K80+'4 кварт'!K80</f>
        <v>0</v>
      </c>
      <c r="L81" s="45">
        <f>'9 мес'!L80+'4 кварт'!L80</f>
        <v>0</v>
      </c>
      <c r="M81" s="45">
        <f>'9 мес'!M80+'4 кварт'!M80</f>
        <v>0</v>
      </c>
      <c r="N81" s="45">
        <f>'9 мес'!N80+'4 кварт'!N80</f>
        <v>0</v>
      </c>
      <c r="O81" s="45">
        <f>'9 мес'!O80+'4 кварт'!O80</f>
        <v>0</v>
      </c>
      <c r="P81" s="45">
        <f>'9 мес'!P80+'4 кварт'!P80</f>
        <v>0</v>
      </c>
      <c r="Q81" s="45">
        <f>'9 мес'!Q80+'4 кварт'!Q80</f>
        <v>0</v>
      </c>
      <c r="R81" s="45">
        <f>'9 мес'!R80+'4 кварт'!R80</f>
        <v>0</v>
      </c>
      <c r="S81" s="45">
        <f>'9 мес'!S80+'4 кварт'!S80</f>
        <v>0</v>
      </c>
      <c r="T81" s="45">
        <f>'9 мес'!T80+'4 кварт'!T80</f>
        <v>0</v>
      </c>
      <c r="U81" s="45">
        <f>'9 мес'!U80+'4 кварт'!U80</f>
        <v>0</v>
      </c>
      <c r="V81" s="45">
        <f>'9 мес'!V80+'4 кварт'!V80</f>
        <v>0</v>
      </c>
      <c r="W81" s="45">
        <f>'9 мес'!W80+'4 кварт'!W80</f>
        <v>1</v>
      </c>
      <c r="X81" s="45">
        <f>'9 мес'!X80+'4 кварт'!X80</f>
        <v>0.499</v>
      </c>
      <c r="Y81" s="45">
        <f>'9 мес'!Y80+'4 кварт'!Y80</f>
        <v>0</v>
      </c>
      <c r="Z81" s="45">
        <f>'9 мес'!Z80+'4 кварт'!Z80</f>
        <v>0</v>
      </c>
      <c r="AA81" s="45">
        <f>'9 мес'!AA80+'4 кварт'!AA80</f>
        <v>0</v>
      </c>
      <c r="AB81" s="45">
        <f>'9 мес'!AB80+'4 кварт'!AB80</f>
        <v>0</v>
      </c>
      <c r="AC81" s="45">
        <f>'9 мес'!AC80+'4 кварт'!AC80</f>
        <v>0</v>
      </c>
      <c r="AD81" s="45">
        <f>'9 мес'!AD80+'4 кварт'!AD80</f>
        <v>0</v>
      </c>
      <c r="AE81" s="45">
        <f>'9 мес'!AE80+'4 кварт'!AE80</f>
        <v>0</v>
      </c>
      <c r="AF81" s="45">
        <f>'9 мес'!AF80+'4 кварт'!AF80</f>
        <v>0</v>
      </c>
      <c r="AG81" s="45">
        <f>'9 мес'!AG80+'4 кварт'!AG80</f>
        <v>0</v>
      </c>
      <c r="AH81" s="45">
        <f>'9 мес'!AH80+'4 кварт'!AH80</f>
        <v>0</v>
      </c>
      <c r="AI81" s="45">
        <f>'9 мес'!AI80+'4 кварт'!AI80</f>
        <v>0</v>
      </c>
      <c r="AJ81" s="45">
        <f>'9 мес'!AJ80+'4 кварт'!AJ80</f>
        <v>0</v>
      </c>
      <c r="AK81" s="45">
        <f>'9 мес'!AK80+'4 кварт'!AK80</f>
        <v>0</v>
      </c>
      <c r="AL81" s="45">
        <f>'9 мес'!AL80+'4 кварт'!AL80</f>
        <v>0</v>
      </c>
      <c r="AM81" s="45">
        <f>'9 мес'!AM80+'4 кварт'!AM80</f>
        <v>29.1</v>
      </c>
      <c r="AN81" s="45">
        <f>'9 мес'!AN80+'4 кварт'!AN80</f>
        <v>30.481000000000002</v>
      </c>
      <c r="AO81" s="45">
        <f>'9 мес'!AO80+'4 кварт'!AO80</f>
        <v>0</v>
      </c>
      <c r="AP81" s="45">
        <f>'9 мес'!AP80+'4 кварт'!AP80</f>
        <v>0</v>
      </c>
      <c r="AQ81" s="45">
        <f>'9 мес'!AQ80+'4 кварт'!AQ80</f>
        <v>14</v>
      </c>
      <c r="AR81" s="45">
        <f>'9 мес'!AR80+'4 кварт'!AR80</f>
        <v>16.907</v>
      </c>
      <c r="AS81" s="45">
        <f>'9 мес'!AS80+'4 кварт'!AS80</f>
        <v>0</v>
      </c>
      <c r="AT81" s="45">
        <f>'9 мес'!AT80+'4 кварт'!AT80</f>
        <v>0</v>
      </c>
      <c r="AU81" s="45">
        <f>'9 мес'!AU80+'4 кварт'!AU80</f>
        <v>0</v>
      </c>
      <c r="AV81" s="45">
        <f>'9 мес'!AV80+'4 кварт'!AV80</f>
        <v>0</v>
      </c>
      <c r="AW81" s="45">
        <f>'9 мес'!AW80+'4 кварт'!AW80</f>
        <v>0</v>
      </c>
      <c r="AX81" s="45">
        <f>'9 мес'!AX80+'4 кварт'!AX80</f>
        <v>0</v>
      </c>
      <c r="AY81" s="45">
        <f>'9 мес'!AY80+'4 кварт'!AY80</f>
        <v>0</v>
      </c>
      <c r="AZ81" s="45">
        <f>'9 мес'!AZ80+'4 кварт'!AZ80</f>
        <v>0</v>
      </c>
      <c r="BA81" s="45">
        <f>'9 мес'!BA80+'4 кварт'!BA80</f>
        <v>0</v>
      </c>
      <c r="BB81" s="45">
        <f>'9 мес'!BB80+'4 кварт'!BB80</f>
        <v>0</v>
      </c>
      <c r="BC81" s="45">
        <f>'9 мес'!BC80+'4 кварт'!BC80</f>
        <v>0</v>
      </c>
      <c r="BD81" s="45">
        <f>'9 мес'!BD80+'4 кварт'!BD80</f>
        <v>0</v>
      </c>
      <c r="BE81" s="45">
        <f>'9 мес'!BE80+'4 кварт'!BE80</f>
        <v>0.85599999999999998</v>
      </c>
      <c r="BF81" s="48">
        <f t="shared" si="13"/>
        <v>149.50900000000001</v>
      </c>
      <c r="BG81" s="115">
        <v>17</v>
      </c>
      <c r="BH81" s="113">
        <v>180.268</v>
      </c>
      <c r="BI81" s="70">
        <f t="shared" si="10"/>
        <v>82.93707147136486</v>
      </c>
      <c r="BK81" s="40">
        <v>367.10599999999999</v>
      </c>
      <c r="BL81" s="154">
        <v>395.21800000000002</v>
      </c>
      <c r="BM81" s="78"/>
      <c r="BN81" s="160">
        <f t="shared" si="11"/>
        <v>30.758999999999986</v>
      </c>
      <c r="BO81" s="79"/>
      <c r="BP81" s="83">
        <v>240.50899999999999</v>
      </c>
      <c r="BQ81" s="40">
        <v>17.991</v>
      </c>
      <c r="BR81" s="40">
        <f t="shared" si="12"/>
        <v>258.5</v>
      </c>
    </row>
    <row r="82" spans="1:71" s="26" customFormat="1" ht="24" customHeight="1" thickBot="1">
      <c r="A82" s="123"/>
      <c r="B82" s="124" t="s">
        <v>42</v>
      </c>
      <c r="C82" s="138">
        <f t="shared" ref="C82:I82" si="14">SUM(C56:C81)</f>
        <v>103.80000000000001</v>
      </c>
      <c r="D82" s="138">
        <f t="shared" si="14"/>
        <v>54.64</v>
      </c>
      <c r="E82" s="138">
        <f t="shared" si="14"/>
        <v>351.6</v>
      </c>
      <c r="F82" s="138">
        <f t="shared" si="14"/>
        <v>87.9</v>
      </c>
      <c r="G82" s="138">
        <f t="shared" si="14"/>
        <v>177.8</v>
      </c>
      <c r="H82" s="138">
        <f t="shared" si="14"/>
        <v>18.213999999999999</v>
      </c>
      <c r="I82" s="138">
        <f t="shared" si="14"/>
        <v>12</v>
      </c>
      <c r="J82" s="138">
        <f>SUM(J56:J81)</f>
        <v>1946.3050000000003</v>
      </c>
      <c r="K82" s="138">
        <f t="shared" ref="K82:BE82" si="15">SUM(K56:K81)</f>
        <v>45</v>
      </c>
      <c r="L82" s="138">
        <f t="shared" si="15"/>
        <v>13.934000000000001</v>
      </c>
      <c r="M82" s="138">
        <f t="shared" si="15"/>
        <v>46</v>
      </c>
      <c r="N82" s="138">
        <f t="shared" si="15"/>
        <v>435.09899999999999</v>
      </c>
      <c r="O82" s="138">
        <f t="shared" si="15"/>
        <v>6</v>
      </c>
      <c r="P82" s="138">
        <f t="shared" si="15"/>
        <v>20.582000000000001</v>
      </c>
      <c r="Q82" s="138">
        <f t="shared" si="15"/>
        <v>82</v>
      </c>
      <c r="R82" s="138">
        <f t="shared" si="15"/>
        <v>115.039</v>
      </c>
      <c r="S82" s="138">
        <f t="shared" si="15"/>
        <v>35</v>
      </c>
      <c r="T82" s="138">
        <f t="shared" si="15"/>
        <v>65.551000000000002</v>
      </c>
      <c r="U82" s="138">
        <f t="shared" si="15"/>
        <v>21</v>
      </c>
      <c r="V82" s="138">
        <f t="shared" si="15"/>
        <v>28.271999999999998</v>
      </c>
      <c r="W82" s="138">
        <f t="shared" si="15"/>
        <v>55</v>
      </c>
      <c r="X82" s="138">
        <f t="shared" si="15"/>
        <v>87.283000000000001</v>
      </c>
      <c r="Y82" s="138">
        <f t="shared" si="15"/>
        <v>4.5</v>
      </c>
      <c r="Z82" s="138">
        <f t="shared" si="15"/>
        <v>5.2709999999999999</v>
      </c>
      <c r="AA82" s="138">
        <f t="shared" si="15"/>
        <v>44.07</v>
      </c>
      <c r="AB82" s="138">
        <f t="shared" si="15"/>
        <v>22.286000000000001</v>
      </c>
      <c r="AC82" s="138">
        <f t="shared" si="15"/>
        <v>41</v>
      </c>
      <c r="AD82" s="138">
        <f t="shared" si="15"/>
        <v>7.782</v>
      </c>
      <c r="AE82" s="138">
        <f t="shared" si="15"/>
        <v>5</v>
      </c>
      <c r="AF82" s="138">
        <f t="shared" si="15"/>
        <v>163.827</v>
      </c>
      <c r="AG82" s="138">
        <f t="shared" si="15"/>
        <v>0</v>
      </c>
      <c r="AH82" s="138">
        <f t="shared" si="15"/>
        <v>0</v>
      </c>
      <c r="AI82" s="138">
        <f t="shared" si="15"/>
        <v>85.95</v>
      </c>
      <c r="AJ82" s="138">
        <f t="shared" si="15"/>
        <v>162.46299999999999</v>
      </c>
      <c r="AK82" s="138">
        <f t="shared" si="15"/>
        <v>97.1</v>
      </c>
      <c r="AL82" s="138">
        <f t="shared" si="15"/>
        <v>94.983999999999995</v>
      </c>
      <c r="AM82" s="138">
        <f t="shared" si="15"/>
        <v>192.30999999999997</v>
      </c>
      <c r="AN82" s="138">
        <f t="shared" si="15"/>
        <v>252.69300000000001</v>
      </c>
      <c r="AO82" s="138">
        <f t="shared" si="15"/>
        <v>9</v>
      </c>
      <c r="AP82" s="138">
        <f t="shared" si="15"/>
        <v>37.519000000000005</v>
      </c>
      <c r="AQ82" s="138">
        <f t="shared" si="15"/>
        <v>589</v>
      </c>
      <c r="AR82" s="138">
        <f t="shared" si="15"/>
        <v>771.3839999999999</v>
      </c>
      <c r="AS82" s="138">
        <f t="shared" si="15"/>
        <v>0</v>
      </c>
      <c r="AT82" s="138">
        <f t="shared" si="15"/>
        <v>0</v>
      </c>
      <c r="AU82" s="138">
        <f t="shared" si="15"/>
        <v>480.16</v>
      </c>
      <c r="AV82" s="138">
        <f t="shared" si="15"/>
        <v>281.32599999999996</v>
      </c>
      <c r="AW82" s="138">
        <f t="shared" si="15"/>
        <v>645</v>
      </c>
      <c r="AX82" s="138">
        <f t="shared" si="15"/>
        <v>479.48500000000007</v>
      </c>
      <c r="AY82" s="138">
        <f t="shared" si="15"/>
        <v>2</v>
      </c>
      <c r="AZ82" s="138">
        <f t="shared" si="15"/>
        <v>6.1120000000000001</v>
      </c>
      <c r="BA82" s="138">
        <f t="shared" si="15"/>
        <v>0</v>
      </c>
      <c r="BB82" s="138">
        <f t="shared" si="15"/>
        <v>0</v>
      </c>
      <c r="BC82" s="138">
        <f t="shared" si="15"/>
        <v>0</v>
      </c>
      <c r="BD82" s="138">
        <f t="shared" si="15"/>
        <v>0</v>
      </c>
      <c r="BE82" s="138">
        <f t="shared" si="15"/>
        <v>433.0630000000001</v>
      </c>
      <c r="BF82" s="132">
        <f>SUM(BF56:BF81)</f>
        <v>5591.0140000000001</v>
      </c>
      <c r="BG82" s="139"/>
      <c r="BH82" s="133">
        <f>SUM(BH56:BH81)</f>
        <v>7769.1030000000001</v>
      </c>
      <c r="BI82" s="135">
        <f t="shared" si="10"/>
        <v>71.964730033827593</v>
      </c>
      <c r="BJ82" s="40"/>
      <c r="BK82" s="151">
        <f>SUM(BK56:BK81)</f>
        <v>14545.390999999996</v>
      </c>
      <c r="BL82" s="156">
        <f>SUM(BL56:BL81)</f>
        <v>13393.265999999998</v>
      </c>
      <c r="BM82" s="78"/>
      <c r="BN82" s="46">
        <f>BN56+BN57+BN58+BN59+BN60+BN61+BN62+BN63+BN64+BN65+BN66+BN67+BN68+BN69+BN70+BN71+BN72+BN73+BN74+BN75+BN76+BN78+BN79+BN80+BN81</f>
        <v>2224.9900000000002</v>
      </c>
      <c r="BO82" s="79"/>
      <c r="BP82" s="79"/>
      <c r="BQ82" s="40">
        <f>SUM(BQ56:BQ81)</f>
        <v>674.52300000000002</v>
      </c>
      <c r="BR82" s="40">
        <f>SUM(BR56:BR81)</f>
        <v>9691.8269999999975</v>
      </c>
      <c r="BS82" s="40"/>
    </row>
    <row r="83" spans="1:71" s="9" customFormat="1" ht="43.5" customHeight="1" thickTop="1">
      <c r="A83" s="136"/>
      <c r="B83" s="203" t="s">
        <v>0</v>
      </c>
      <c r="C83" s="194" t="s">
        <v>1</v>
      </c>
      <c r="D83" s="195"/>
      <c r="E83" s="202" t="s">
        <v>2</v>
      </c>
      <c r="F83" s="202"/>
      <c r="G83" s="194" t="s">
        <v>3</v>
      </c>
      <c r="H83" s="195"/>
      <c r="I83" s="194" t="s">
        <v>4</v>
      </c>
      <c r="J83" s="195"/>
      <c r="K83" s="194" t="s">
        <v>5</v>
      </c>
      <c r="L83" s="195"/>
      <c r="M83" s="194" t="s">
        <v>102</v>
      </c>
      <c r="N83" s="195"/>
      <c r="O83" s="194" t="s">
        <v>6</v>
      </c>
      <c r="P83" s="195"/>
      <c r="Q83" s="194" t="s">
        <v>7</v>
      </c>
      <c r="R83" s="195"/>
      <c r="S83" s="194" t="s">
        <v>8</v>
      </c>
      <c r="T83" s="195"/>
      <c r="U83" s="194" t="s">
        <v>9</v>
      </c>
      <c r="V83" s="195"/>
      <c r="W83" s="194" t="s">
        <v>10</v>
      </c>
      <c r="X83" s="195"/>
      <c r="Y83" s="194" t="s">
        <v>11</v>
      </c>
      <c r="Z83" s="195"/>
      <c r="AA83" s="194" t="s">
        <v>12</v>
      </c>
      <c r="AB83" s="195"/>
      <c r="AC83" s="194" t="s">
        <v>13</v>
      </c>
      <c r="AD83" s="195"/>
      <c r="AE83" s="194" t="s">
        <v>58</v>
      </c>
      <c r="AF83" s="195"/>
      <c r="AG83" s="194" t="s">
        <v>14</v>
      </c>
      <c r="AH83" s="195"/>
      <c r="AI83" s="194" t="s">
        <v>15</v>
      </c>
      <c r="AJ83" s="195"/>
      <c r="AK83" s="194" t="s">
        <v>16</v>
      </c>
      <c r="AL83" s="195"/>
      <c r="AM83" s="194" t="s">
        <v>17</v>
      </c>
      <c r="AN83" s="195"/>
      <c r="AO83" s="194" t="s">
        <v>18</v>
      </c>
      <c r="AP83" s="199"/>
      <c r="AQ83" s="193" t="s">
        <v>19</v>
      </c>
      <c r="AR83" s="193"/>
      <c r="AS83" s="194" t="s">
        <v>20</v>
      </c>
      <c r="AT83" s="195"/>
      <c r="AU83" s="194" t="s">
        <v>21</v>
      </c>
      <c r="AV83" s="195"/>
      <c r="AW83" s="194" t="s">
        <v>22</v>
      </c>
      <c r="AX83" s="195"/>
      <c r="AY83" s="194" t="s">
        <v>23</v>
      </c>
      <c r="AZ83" s="195"/>
      <c r="BA83" s="194" t="s">
        <v>24</v>
      </c>
      <c r="BB83" s="199"/>
      <c r="BC83" s="193" t="s">
        <v>101</v>
      </c>
      <c r="BD83" s="193"/>
      <c r="BE83" s="119" t="s">
        <v>97</v>
      </c>
      <c r="BF83" s="120" t="str">
        <f>BF54</f>
        <v>Выполн. по дому за 9 мес.</v>
      </c>
      <c r="BG83" s="217" t="s">
        <v>62</v>
      </c>
      <c r="BH83" s="221" t="s">
        <v>199</v>
      </c>
      <c r="BI83" s="222"/>
      <c r="BJ83" s="66"/>
      <c r="BK83" s="152" t="s">
        <v>196</v>
      </c>
      <c r="BL83" s="153" t="s">
        <v>197</v>
      </c>
      <c r="BM83" s="66"/>
      <c r="BN83" s="159" t="s">
        <v>198</v>
      </c>
      <c r="BO83" s="66"/>
      <c r="BP83" s="66"/>
      <c r="BQ83" s="66"/>
      <c r="BR83" s="66"/>
      <c r="BS83" s="66"/>
    </row>
    <row r="84" spans="1:71" s="9" customFormat="1" ht="21" hidden="1" customHeight="1" thickBot="1">
      <c r="A84" s="137"/>
      <c r="B84" s="192"/>
      <c r="C84" s="10" t="s">
        <v>26</v>
      </c>
      <c r="D84" s="8" t="s">
        <v>27</v>
      </c>
      <c r="E84" s="10" t="s">
        <v>28</v>
      </c>
      <c r="F84" s="8" t="s">
        <v>27</v>
      </c>
      <c r="G84" s="11" t="s">
        <v>26</v>
      </c>
      <c r="H84" s="8" t="s">
        <v>27</v>
      </c>
      <c r="I84" s="11" t="s">
        <v>29</v>
      </c>
      <c r="J84" s="8" t="s">
        <v>27</v>
      </c>
      <c r="K84" s="11" t="s">
        <v>30</v>
      </c>
      <c r="L84" s="8" t="s">
        <v>27</v>
      </c>
      <c r="M84" s="11" t="s">
        <v>26</v>
      </c>
      <c r="N84" s="8" t="s">
        <v>27</v>
      </c>
      <c r="O84" s="11" t="s">
        <v>30</v>
      </c>
      <c r="P84" s="8" t="s">
        <v>27</v>
      </c>
      <c r="Q84" s="11" t="s">
        <v>26</v>
      </c>
      <c r="R84" s="8" t="s">
        <v>31</v>
      </c>
      <c r="S84" s="11" t="s">
        <v>30</v>
      </c>
      <c r="T84" s="8" t="s">
        <v>31</v>
      </c>
      <c r="U84" s="11" t="s">
        <v>30</v>
      </c>
      <c r="V84" s="8" t="s">
        <v>31</v>
      </c>
      <c r="W84" s="11" t="s">
        <v>30</v>
      </c>
      <c r="X84" s="8" t="s">
        <v>27</v>
      </c>
      <c r="Y84" s="11" t="s">
        <v>26</v>
      </c>
      <c r="Z84" s="8" t="s">
        <v>27</v>
      </c>
      <c r="AA84" s="11" t="s">
        <v>26</v>
      </c>
      <c r="AB84" s="8" t="s">
        <v>27</v>
      </c>
      <c r="AC84" s="11" t="s">
        <v>30</v>
      </c>
      <c r="AD84" s="8" t="s">
        <v>27</v>
      </c>
      <c r="AE84" s="11" t="s">
        <v>32</v>
      </c>
      <c r="AF84" s="11" t="s">
        <v>27</v>
      </c>
      <c r="AG84" s="11" t="s">
        <v>28</v>
      </c>
      <c r="AH84" s="8" t="s">
        <v>27</v>
      </c>
      <c r="AI84" s="11" t="s">
        <v>28</v>
      </c>
      <c r="AJ84" s="8" t="s">
        <v>27</v>
      </c>
      <c r="AK84" s="11" t="s">
        <v>28</v>
      </c>
      <c r="AL84" s="8" t="s">
        <v>27</v>
      </c>
      <c r="AM84" s="11" t="s">
        <v>28</v>
      </c>
      <c r="AN84" s="8" t="s">
        <v>27</v>
      </c>
      <c r="AO84" s="11" t="s">
        <v>30</v>
      </c>
      <c r="AP84" s="8" t="s">
        <v>27</v>
      </c>
      <c r="AQ84" s="11" t="s">
        <v>30</v>
      </c>
      <c r="AR84" s="8" t="s">
        <v>27</v>
      </c>
      <c r="AS84" s="8" t="s">
        <v>30</v>
      </c>
      <c r="AT84" s="8" t="s">
        <v>27</v>
      </c>
      <c r="AU84" s="8" t="s">
        <v>28</v>
      </c>
      <c r="AV84" s="8" t="s">
        <v>27</v>
      </c>
      <c r="AW84" s="8" t="s">
        <v>30</v>
      </c>
      <c r="AX84" s="8" t="s">
        <v>27</v>
      </c>
      <c r="AY84" s="8" t="s">
        <v>30</v>
      </c>
      <c r="AZ84" s="8" t="s">
        <v>27</v>
      </c>
      <c r="BA84" s="8" t="s">
        <v>26</v>
      </c>
      <c r="BB84" s="8" t="s">
        <v>27</v>
      </c>
      <c r="BC84" s="8" t="s">
        <v>26</v>
      </c>
      <c r="BD84" s="8" t="s">
        <v>27</v>
      </c>
      <c r="BE84" s="8" t="s">
        <v>27</v>
      </c>
      <c r="BF84" s="12" t="s">
        <v>27</v>
      </c>
      <c r="BG84" s="218"/>
      <c r="BH84" s="12" t="s">
        <v>106</v>
      </c>
      <c r="BI84" s="101" t="s">
        <v>107</v>
      </c>
      <c r="BJ84" s="66"/>
      <c r="BK84" s="66"/>
      <c r="BL84" s="155"/>
      <c r="BM84" s="66"/>
      <c r="BN84" s="159" t="s">
        <v>27</v>
      </c>
      <c r="BO84" s="66"/>
      <c r="BP84" s="66"/>
      <c r="BQ84" s="66"/>
      <c r="BR84" s="66"/>
      <c r="BS84" s="66"/>
    </row>
    <row r="85" spans="1:71" s="18" customFormat="1" ht="21.75" customHeight="1">
      <c r="A85" s="122">
        <v>1</v>
      </c>
      <c r="B85" s="30" t="s">
        <v>112</v>
      </c>
      <c r="C85" s="45">
        <f>'9 мес'!C84+'4 кварт'!C84</f>
        <v>11</v>
      </c>
      <c r="D85" s="45">
        <f>'9 мес'!D84+'4 кварт'!D84</f>
        <v>6.0430000000000001</v>
      </c>
      <c r="E85" s="45">
        <f>'9 мес'!E84+'4 кварт'!E84</f>
        <v>5</v>
      </c>
      <c r="F85" s="45">
        <f>'9 мес'!F84+'4 кварт'!F84</f>
        <v>2.3580000000000001</v>
      </c>
      <c r="G85" s="45">
        <f>'9 мес'!G84+'4 кварт'!G84</f>
        <v>0</v>
      </c>
      <c r="H85" s="45">
        <f>'9 мес'!H84+'4 кварт'!H84</f>
        <v>0</v>
      </c>
      <c r="I85" s="45">
        <f>'9 мес'!I84+'4 кварт'!I84</f>
        <v>0</v>
      </c>
      <c r="J85" s="45">
        <f>'9 мес'!J84+'4 кварт'!J84</f>
        <v>0</v>
      </c>
      <c r="K85" s="45">
        <f>'9 мес'!K84+'4 кварт'!K84</f>
        <v>0</v>
      </c>
      <c r="L85" s="45">
        <f>'9 мес'!L84+'4 кварт'!L84</f>
        <v>0</v>
      </c>
      <c r="M85" s="45">
        <f>'9 мес'!M84+'4 кварт'!M84</f>
        <v>0</v>
      </c>
      <c r="N85" s="45">
        <f>'9 мес'!N84+'4 кварт'!N84</f>
        <v>0</v>
      </c>
      <c r="O85" s="45">
        <f>'9 мес'!O84+'4 кварт'!O84</f>
        <v>0</v>
      </c>
      <c r="P85" s="45">
        <f>'9 мес'!P84+'4 кварт'!P84</f>
        <v>0</v>
      </c>
      <c r="Q85" s="45">
        <f>'9 мес'!Q84+'4 кварт'!Q84</f>
        <v>0</v>
      </c>
      <c r="R85" s="45">
        <f>'9 мес'!R84+'4 кварт'!R84</f>
        <v>0</v>
      </c>
      <c r="S85" s="45">
        <f>'9 мес'!S84+'4 кварт'!S84</f>
        <v>3</v>
      </c>
      <c r="T85" s="45">
        <f>'9 мес'!T84+'4 кварт'!T84</f>
        <v>3.081</v>
      </c>
      <c r="U85" s="45">
        <f>'9 мес'!U84+'4 кварт'!U84</f>
        <v>1</v>
      </c>
      <c r="V85" s="45">
        <f>'9 мес'!V84+'4 кварт'!V84</f>
        <v>34.540999999999997</v>
      </c>
      <c r="W85" s="45">
        <f>'9 мес'!W84+'4 кварт'!W84</f>
        <v>4</v>
      </c>
      <c r="X85" s="45">
        <f>'9 мес'!X84+'4 кварт'!X84</f>
        <v>5.6039999999999992</v>
      </c>
      <c r="Y85" s="45">
        <f>'9 мес'!Y84+'4 кварт'!Y84</f>
        <v>1</v>
      </c>
      <c r="Z85" s="45">
        <f>'9 мес'!Z84+'4 кварт'!Z84</f>
        <v>2.52</v>
      </c>
      <c r="AA85" s="45">
        <f>'9 мес'!AA84+'4 кварт'!AA84</f>
        <v>0</v>
      </c>
      <c r="AB85" s="45">
        <f>'9 мес'!AB84+'4 кварт'!AB84</f>
        <v>0</v>
      </c>
      <c r="AC85" s="45">
        <f>'9 мес'!AC84+'4 кварт'!AC84</f>
        <v>0</v>
      </c>
      <c r="AD85" s="45">
        <f>'9 мес'!AD84+'4 кварт'!AD84</f>
        <v>0</v>
      </c>
      <c r="AE85" s="45">
        <f>'9 мес'!AE84+'4 кварт'!AE84</f>
        <v>2</v>
      </c>
      <c r="AF85" s="45">
        <f>'9 мес'!AF84+'4 кварт'!AF84</f>
        <v>32.875999999999998</v>
      </c>
      <c r="AG85" s="45">
        <f>'9 мес'!AG84+'4 кварт'!AG84</f>
        <v>0</v>
      </c>
      <c r="AH85" s="45">
        <f>'9 мес'!AH84+'4 кварт'!AH84</f>
        <v>0</v>
      </c>
      <c r="AI85" s="45">
        <f>'9 мес'!AI84+'4 кварт'!AI84</f>
        <v>0</v>
      </c>
      <c r="AJ85" s="45">
        <f>'9 мес'!AJ84+'4 кварт'!AJ84</f>
        <v>0</v>
      </c>
      <c r="AK85" s="45">
        <f>'9 мес'!AK84+'4 кварт'!AK84</f>
        <v>0</v>
      </c>
      <c r="AL85" s="45">
        <f>'9 мес'!AL84+'4 кварт'!AL84</f>
        <v>0</v>
      </c>
      <c r="AM85" s="45">
        <f>'9 мес'!AM84+'4 кварт'!AM84</f>
        <v>0</v>
      </c>
      <c r="AN85" s="45">
        <f>'9 мес'!AN84+'4 кварт'!AN84</f>
        <v>0</v>
      </c>
      <c r="AO85" s="45">
        <f>'9 мес'!AO84+'4 кварт'!AO84</f>
        <v>0</v>
      </c>
      <c r="AP85" s="45">
        <f>'9 мес'!AP84+'4 кварт'!AP84</f>
        <v>0</v>
      </c>
      <c r="AQ85" s="45">
        <f>'9 мес'!AQ84+'4 кварт'!AQ84</f>
        <v>14</v>
      </c>
      <c r="AR85" s="45">
        <f>'9 мес'!AR84+'4 кварт'!AR84</f>
        <v>16.164999999999999</v>
      </c>
      <c r="AS85" s="45">
        <f>'9 мес'!AS84+'4 кварт'!AS84</f>
        <v>0</v>
      </c>
      <c r="AT85" s="45">
        <f>'9 мес'!AT84+'4 кварт'!AT84</f>
        <v>0</v>
      </c>
      <c r="AU85" s="45">
        <f>'9 мес'!AU84+'4 кварт'!AU84</f>
        <v>39</v>
      </c>
      <c r="AV85" s="45">
        <f>'9 мес'!AV84+'4 кварт'!AV84</f>
        <v>14.526999999999999</v>
      </c>
      <c r="AW85" s="45">
        <f>'9 мес'!AW84+'4 кварт'!AW84</f>
        <v>4</v>
      </c>
      <c r="AX85" s="45">
        <f>'9 мес'!AX84+'4 кварт'!AX84</f>
        <v>8.2590000000000003</v>
      </c>
      <c r="AY85" s="45">
        <f>'9 мес'!AY84+'4 кварт'!AY84</f>
        <v>5</v>
      </c>
      <c r="AZ85" s="45">
        <f>'9 мес'!AZ84+'4 кварт'!AZ84</f>
        <v>7.4129999999999994</v>
      </c>
      <c r="BA85" s="45">
        <f>'9 мес'!BA84+'4 кварт'!BA84</f>
        <v>0</v>
      </c>
      <c r="BB85" s="45">
        <f>'9 мес'!BB84+'4 кварт'!BB84</f>
        <v>0</v>
      </c>
      <c r="BC85" s="45">
        <f>'9 мес'!BC84+'4 кварт'!BC84</f>
        <v>0</v>
      </c>
      <c r="BD85" s="45">
        <f>'9 мес'!BD84+'4 кварт'!BD84</f>
        <v>0</v>
      </c>
      <c r="BE85" s="45">
        <f>'9 мес'!BE84+'4 кварт'!BE84</f>
        <v>26.832000000000001</v>
      </c>
      <c r="BF85" s="48">
        <f t="shared" si="13"/>
        <v>160.21899999999999</v>
      </c>
      <c r="BG85" s="118">
        <v>2</v>
      </c>
      <c r="BH85" s="113">
        <v>92.412999999999997</v>
      </c>
      <c r="BI85" s="172">
        <f t="shared" ref="BI85:BI112" si="16">BF85*100/BH85</f>
        <v>173.37279387099218</v>
      </c>
      <c r="BJ85" s="40"/>
      <c r="BK85" s="40">
        <v>188.22900000000001</v>
      </c>
      <c r="BL85" s="154">
        <v>436.62099999999998</v>
      </c>
      <c r="BM85" s="81"/>
      <c r="BN85" s="163">
        <f t="shared" ref="BN85:BN110" si="17">BH85-BF85</f>
        <v>-67.805999999999997</v>
      </c>
      <c r="BO85" s="79"/>
      <c r="BP85" s="85">
        <v>123.295</v>
      </c>
      <c r="BQ85" s="40">
        <v>9.2230000000000008</v>
      </c>
      <c r="BR85" s="40">
        <f>BP85+BQ85</f>
        <v>132.518</v>
      </c>
      <c r="BS85" s="40"/>
    </row>
    <row r="86" spans="1:71" s="18" customFormat="1" ht="21.75" customHeight="1">
      <c r="A86" s="122">
        <v>2</v>
      </c>
      <c r="B86" s="30" t="s">
        <v>113</v>
      </c>
      <c r="C86" s="45">
        <f>'9 мес'!C85+'4 кварт'!C85</f>
        <v>43.5</v>
      </c>
      <c r="D86" s="45">
        <f>'9 мес'!D85+'4 кварт'!D85</f>
        <v>15.294</v>
      </c>
      <c r="E86" s="45">
        <f>'9 мес'!E85+'4 кварт'!E85</f>
        <v>3</v>
      </c>
      <c r="F86" s="45">
        <f>'9 мес'!F85+'4 кварт'!F85</f>
        <v>1.532</v>
      </c>
      <c r="G86" s="45">
        <f>'9 мес'!G85+'4 кварт'!G85</f>
        <v>0</v>
      </c>
      <c r="H86" s="45">
        <f>'9 мес'!H85+'4 кварт'!H85</f>
        <v>0</v>
      </c>
      <c r="I86" s="45">
        <f>'9 мес'!I85+'4 кварт'!I85</f>
        <v>1</v>
      </c>
      <c r="J86" s="45">
        <f>'9 мес'!J85+'4 кварт'!J85</f>
        <v>256.25599999999997</v>
      </c>
      <c r="K86" s="45">
        <f>'9 мес'!K85+'4 кварт'!K85</f>
        <v>0</v>
      </c>
      <c r="L86" s="45">
        <f>'9 мес'!L85+'4 кварт'!L85</f>
        <v>0</v>
      </c>
      <c r="M86" s="45">
        <f>'9 мес'!M85+'4 кварт'!M85</f>
        <v>0</v>
      </c>
      <c r="N86" s="45">
        <f>'9 мес'!N85+'4 кварт'!N85</f>
        <v>0</v>
      </c>
      <c r="O86" s="45">
        <f>'9 мес'!O85+'4 кварт'!O85</f>
        <v>0</v>
      </c>
      <c r="P86" s="45">
        <f>'9 мес'!P85+'4 кварт'!P85</f>
        <v>0</v>
      </c>
      <c r="Q86" s="45">
        <f>'9 мес'!Q85+'4 кварт'!Q85</f>
        <v>147</v>
      </c>
      <c r="R86" s="45">
        <f>'9 мес'!R85+'4 кварт'!R85</f>
        <v>203.578</v>
      </c>
      <c r="S86" s="45">
        <f>'9 мес'!S85+'4 кварт'!S85</f>
        <v>0</v>
      </c>
      <c r="T86" s="45">
        <f>'9 мес'!T85+'4 кварт'!T85</f>
        <v>0</v>
      </c>
      <c r="U86" s="45">
        <f>'9 мес'!U85+'4 кварт'!U85</f>
        <v>0</v>
      </c>
      <c r="V86" s="45">
        <f>'9 мес'!V85+'4 кварт'!V85</f>
        <v>0</v>
      </c>
      <c r="W86" s="45">
        <f>'9 мес'!W85+'4 кварт'!W85</f>
        <v>11</v>
      </c>
      <c r="X86" s="45">
        <f>'9 мес'!X85+'4 кварт'!X85</f>
        <v>4.9340000000000002</v>
      </c>
      <c r="Y86" s="45">
        <f>'9 мес'!Y85+'4 кварт'!Y85</f>
        <v>1.1000000000000001</v>
      </c>
      <c r="Z86" s="45">
        <f>'9 мес'!Z85+'4 кварт'!Z85</f>
        <v>2.7010000000000001</v>
      </c>
      <c r="AA86" s="45">
        <f>'9 мес'!AA85+'4 кварт'!AA85</f>
        <v>0</v>
      </c>
      <c r="AB86" s="45">
        <f>'9 мес'!AB85+'4 кварт'!AB85</f>
        <v>0</v>
      </c>
      <c r="AC86" s="45">
        <f>'9 мес'!AC85+'4 кварт'!AC85</f>
        <v>0</v>
      </c>
      <c r="AD86" s="45">
        <f>'9 мес'!AD85+'4 кварт'!AD85</f>
        <v>0</v>
      </c>
      <c r="AE86" s="45">
        <f>'9 мес'!AE85+'4 кварт'!AE85</f>
        <v>2</v>
      </c>
      <c r="AF86" s="45">
        <f>'9 мес'!AF85+'4 кварт'!AF85</f>
        <v>37.35</v>
      </c>
      <c r="AG86" s="45">
        <f>'9 мес'!AG85+'4 кварт'!AG85</f>
        <v>0</v>
      </c>
      <c r="AH86" s="45">
        <f>'9 мес'!AH85+'4 кварт'!AH85</f>
        <v>0</v>
      </c>
      <c r="AI86" s="45">
        <f>'9 мес'!AI85+'4 кварт'!AI85</f>
        <v>0</v>
      </c>
      <c r="AJ86" s="45">
        <f>'9 мес'!AJ85+'4 кварт'!AJ85</f>
        <v>0</v>
      </c>
      <c r="AK86" s="45">
        <f>'9 мес'!AK85+'4 кварт'!AK85</f>
        <v>0</v>
      </c>
      <c r="AL86" s="45">
        <f>'9 мес'!AL85+'4 кварт'!AL85</f>
        <v>0</v>
      </c>
      <c r="AM86" s="45">
        <f>'9 мес'!AM85+'4 кварт'!AM85</f>
        <v>0</v>
      </c>
      <c r="AN86" s="45">
        <f>'9 мес'!AN85+'4 кварт'!AN85</f>
        <v>0</v>
      </c>
      <c r="AO86" s="45">
        <f>'9 мес'!AO85+'4 кварт'!AO85</f>
        <v>0</v>
      </c>
      <c r="AP86" s="45">
        <f>'9 мес'!AP85+'4 кварт'!AP85</f>
        <v>0</v>
      </c>
      <c r="AQ86" s="45">
        <f>'9 мес'!AQ85+'4 кварт'!AQ85</f>
        <v>34</v>
      </c>
      <c r="AR86" s="45">
        <f>'9 мес'!AR85+'4 кварт'!AR85</f>
        <v>48.647000000000006</v>
      </c>
      <c r="AS86" s="45">
        <f>'9 мес'!AS85+'4 кварт'!AS85</f>
        <v>1</v>
      </c>
      <c r="AT86" s="45">
        <f>'9 мес'!AT85+'4 кварт'!AT85</f>
        <v>11.085000000000001</v>
      </c>
      <c r="AU86" s="45">
        <f>'9 мес'!AU85+'4 кварт'!AU85</f>
        <v>68.599999999999994</v>
      </c>
      <c r="AV86" s="45">
        <f>'9 мес'!AV85+'4 кварт'!AV85</f>
        <v>10.297000000000001</v>
      </c>
      <c r="AW86" s="45">
        <f>'9 мес'!AW85+'4 кварт'!AW85</f>
        <v>40</v>
      </c>
      <c r="AX86" s="45">
        <f>'9 мес'!AX85+'4 кварт'!AX85</f>
        <v>31.400000000000002</v>
      </c>
      <c r="AY86" s="45">
        <f>'9 мес'!AY85+'4 кварт'!AY85</f>
        <v>9</v>
      </c>
      <c r="AZ86" s="45">
        <f>'9 мес'!AZ85+'4 кварт'!AZ85</f>
        <v>6.7219999999999995</v>
      </c>
      <c r="BA86" s="45">
        <f>'9 мес'!BA85+'4 кварт'!BA85</f>
        <v>0</v>
      </c>
      <c r="BB86" s="45">
        <f>'9 мес'!BB85+'4 кварт'!BB85</f>
        <v>0</v>
      </c>
      <c r="BC86" s="45">
        <f>'9 мес'!BC85+'4 кварт'!BC85</f>
        <v>3.5</v>
      </c>
      <c r="BD86" s="45">
        <f>'9 мес'!BD85+'4 кварт'!BD85</f>
        <v>1.462</v>
      </c>
      <c r="BE86" s="45">
        <f>'9 мес'!BE85+'4 кварт'!BE85</f>
        <v>29.126999999999999</v>
      </c>
      <c r="BF86" s="48">
        <f t="shared" si="13"/>
        <v>660.38499999999999</v>
      </c>
      <c r="BG86" s="116" t="s">
        <v>72</v>
      </c>
      <c r="BH86" s="113">
        <v>764.85500000000002</v>
      </c>
      <c r="BI86" s="172">
        <f t="shared" si="16"/>
        <v>86.341201927162658</v>
      </c>
      <c r="BJ86" s="40"/>
      <c r="BK86" s="40">
        <v>1082.2190000000001</v>
      </c>
      <c r="BL86" s="154">
        <v>1179.4100000000001</v>
      </c>
      <c r="BM86" s="81"/>
      <c r="BN86" s="160">
        <f t="shared" si="17"/>
        <v>104.47000000000003</v>
      </c>
      <c r="BO86" s="79"/>
      <c r="BP86" s="85">
        <v>711.62300000000005</v>
      </c>
      <c r="BQ86" s="40">
        <v>53.231999999999999</v>
      </c>
      <c r="BR86" s="40">
        <f t="shared" ref="BR86:BR110" si="18">BP86+BQ86</f>
        <v>764.85500000000002</v>
      </c>
      <c r="BS86" s="40"/>
    </row>
    <row r="87" spans="1:71" s="18" customFormat="1" ht="21.75" customHeight="1">
      <c r="A87" s="122">
        <v>3</v>
      </c>
      <c r="B87" s="30" t="s">
        <v>114</v>
      </c>
      <c r="C87" s="45">
        <f>'9 мес'!C86+'4 кварт'!C86</f>
        <v>10.4</v>
      </c>
      <c r="D87" s="45">
        <f>'9 мес'!D86+'4 кварт'!D86</f>
        <v>6.2089999999999996</v>
      </c>
      <c r="E87" s="45">
        <f>'9 мес'!E86+'4 кварт'!E86</f>
        <v>0</v>
      </c>
      <c r="F87" s="45">
        <f>'9 мес'!F86+'4 кварт'!F86</f>
        <v>0</v>
      </c>
      <c r="G87" s="45">
        <f>'9 мес'!G86+'4 кварт'!G86</f>
        <v>0</v>
      </c>
      <c r="H87" s="45">
        <f>'9 мес'!H86+'4 кварт'!H86</f>
        <v>0</v>
      </c>
      <c r="I87" s="45">
        <f>'9 мес'!I86+'4 кварт'!I86</f>
        <v>1</v>
      </c>
      <c r="J87" s="45">
        <f>'9 мес'!J86+'4 кварт'!J86</f>
        <v>287.36900000000003</v>
      </c>
      <c r="K87" s="45">
        <f>'9 мес'!K86+'4 кварт'!K86</f>
        <v>0</v>
      </c>
      <c r="L87" s="45">
        <f>'9 мес'!L86+'4 кварт'!L86</f>
        <v>0</v>
      </c>
      <c r="M87" s="45">
        <f>'9 мес'!M86+'4 кварт'!M86</f>
        <v>0</v>
      </c>
      <c r="N87" s="45">
        <f>'9 мес'!N86+'4 кварт'!N86</f>
        <v>0</v>
      </c>
      <c r="O87" s="45">
        <f>'9 мес'!O86+'4 кварт'!O86</f>
        <v>0</v>
      </c>
      <c r="P87" s="45">
        <f>'9 мес'!P86+'4 кварт'!P86</f>
        <v>0</v>
      </c>
      <c r="Q87" s="45">
        <f>'9 мес'!Q86+'4 кварт'!Q86</f>
        <v>44.9</v>
      </c>
      <c r="R87" s="45">
        <f>'9 мес'!R86+'4 кварт'!R86</f>
        <v>62.74</v>
      </c>
      <c r="S87" s="45">
        <f>'9 мес'!S86+'4 кварт'!S86</f>
        <v>7</v>
      </c>
      <c r="T87" s="45">
        <f>'9 мес'!T86+'4 кварт'!T86</f>
        <v>8.9749999999999996</v>
      </c>
      <c r="U87" s="45">
        <f>'9 мес'!U86+'4 кварт'!U86</f>
        <v>3</v>
      </c>
      <c r="V87" s="45">
        <f>'9 мес'!V86+'4 кварт'!V86</f>
        <v>5.5060000000000002</v>
      </c>
      <c r="W87" s="45">
        <f>'9 мес'!W86+'4 кварт'!W86</f>
        <v>1</v>
      </c>
      <c r="X87" s="45">
        <f>'9 мес'!X86+'4 кварт'!X86</f>
        <v>0.375</v>
      </c>
      <c r="Y87" s="45">
        <f>'9 мес'!Y86+'4 кварт'!Y86</f>
        <v>2.8</v>
      </c>
      <c r="Z87" s="45">
        <f>'9 мес'!Z86+'4 кварт'!Z86</f>
        <v>3.9059999999999997</v>
      </c>
      <c r="AA87" s="45">
        <f>'9 мес'!AA86+'4 кварт'!AA86</f>
        <v>0</v>
      </c>
      <c r="AB87" s="45">
        <f>'9 мес'!AB86+'4 кварт'!AB86</f>
        <v>0</v>
      </c>
      <c r="AC87" s="45">
        <f>'9 мес'!AC86+'4 кварт'!AC86</f>
        <v>0</v>
      </c>
      <c r="AD87" s="45">
        <f>'9 мес'!AD86+'4 кварт'!AD86</f>
        <v>0</v>
      </c>
      <c r="AE87" s="45">
        <f>'9 мес'!AE86+'4 кварт'!AE86</f>
        <v>2</v>
      </c>
      <c r="AF87" s="45">
        <f>'9 мес'!AF86+'4 кварт'!AF86</f>
        <v>36.611000000000004</v>
      </c>
      <c r="AG87" s="45">
        <f>'9 мес'!AG86+'4 кварт'!AG86</f>
        <v>0</v>
      </c>
      <c r="AH87" s="45">
        <f>'9 мес'!AH86+'4 кварт'!AH86</f>
        <v>0</v>
      </c>
      <c r="AI87" s="45">
        <f>'9 мес'!AI86+'4 кварт'!AI86</f>
        <v>0</v>
      </c>
      <c r="AJ87" s="45">
        <f>'9 мес'!AJ86+'4 кварт'!AJ86</f>
        <v>0</v>
      </c>
      <c r="AK87" s="45">
        <f>'9 мес'!AK86+'4 кварт'!AK86</f>
        <v>0</v>
      </c>
      <c r="AL87" s="45">
        <f>'9 мес'!AL86+'4 кварт'!AL86</f>
        <v>0</v>
      </c>
      <c r="AM87" s="45">
        <f>'9 мес'!AM86+'4 кварт'!AM86</f>
        <v>0</v>
      </c>
      <c r="AN87" s="45">
        <f>'9 мес'!AN86+'4 кварт'!AN86</f>
        <v>0</v>
      </c>
      <c r="AO87" s="45">
        <f>'9 мес'!AO86+'4 кварт'!AO86</f>
        <v>0</v>
      </c>
      <c r="AP87" s="45">
        <f>'9 мес'!AP86+'4 кварт'!AP86</f>
        <v>0</v>
      </c>
      <c r="AQ87" s="45">
        <f>'9 мес'!AQ86+'4 кварт'!AQ86</f>
        <v>38</v>
      </c>
      <c r="AR87" s="45">
        <f>'9 мес'!AR86+'4 кварт'!AR86</f>
        <v>29.183</v>
      </c>
      <c r="AS87" s="45">
        <f>'9 мес'!AS86+'4 кварт'!AS86</f>
        <v>1</v>
      </c>
      <c r="AT87" s="45">
        <f>'9 мес'!AT86+'4 кварт'!AT86</f>
        <v>11.085000000000001</v>
      </c>
      <c r="AU87" s="45">
        <f>'9 мес'!AU86+'4 кварт'!AU86</f>
        <v>49.4</v>
      </c>
      <c r="AV87" s="45">
        <f>'9 мес'!AV86+'4 кварт'!AV86</f>
        <v>11.8</v>
      </c>
      <c r="AW87" s="45">
        <f>'9 мес'!AW86+'4 кварт'!AW86</f>
        <v>14</v>
      </c>
      <c r="AX87" s="45">
        <f>'9 мес'!AX86+'4 кварт'!AX86</f>
        <v>8.7710000000000008</v>
      </c>
      <c r="AY87" s="45">
        <f>'9 мес'!AY86+'4 кварт'!AY86</f>
        <v>5</v>
      </c>
      <c r="AZ87" s="45">
        <f>'9 мес'!AZ86+'4 кварт'!AZ86</f>
        <v>3.1590000000000003</v>
      </c>
      <c r="BA87" s="45">
        <f>'9 мес'!BA86+'4 кварт'!BA86</f>
        <v>0</v>
      </c>
      <c r="BB87" s="45">
        <f>'9 мес'!BB86+'4 кварт'!BB86</f>
        <v>0</v>
      </c>
      <c r="BC87" s="45">
        <f>'9 мес'!BC86+'4 кварт'!BC86</f>
        <v>4</v>
      </c>
      <c r="BD87" s="45">
        <f>'9 мес'!BD86+'4 кварт'!BD86</f>
        <v>1.1779999999999999</v>
      </c>
      <c r="BE87" s="45">
        <f>'9 мес'!BE86+'4 кварт'!BE86</f>
        <v>5.7040000000000006</v>
      </c>
      <c r="BF87" s="48">
        <f t="shared" si="13"/>
        <v>482.57100000000008</v>
      </c>
      <c r="BG87" s="115" t="s">
        <v>73</v>
      </c>
      <c r="BH87" s="113">
        <v>361.923</v>
      </c>
      <c r="BI87" s="172">
        <f t="shared" si="16"/>
        <v>133.33526744639056</v>
      </c>
      <c r="BJ87" s="40"/>
      <c r="BK87" s="40">
        <v>734.46799999999996</v>
      </c>
      <c r="BL87" s="154">
        <v>680.76499999999999</v>
      </c>
      <c r="BM87" s="81"/>
      <c r="BN87" s="160">
        <f t="shared" si="17"/>
        <v>-120.64800000000008</v>
      </c>
      <c r="BO87" s="79"/>
      <c r="BP87" s="85">
        <v>482.87</v>
      </c>
      <c r="BQ87" s="40">
        <v>36.119999999999997</v>
      </c>
      <c r="BR87" s="40">
        <f t="shared" si="18"/>
        <v>518.99</v>
      </c>
      <c r="BS87" s="40"/>
    </row>
    <row r="88" spans="1:71" s="18" customFormat="1" ht="21.75" customHeight="1">
      <c r="A88" s="122">
        <v>4</v>
      </c>
      <c r="B88" s="30" t="s">
        <v>115</v>
      </c>
      <c r="C88" s="45">
        <f>'9 мес'!C87+'4 кварт'!C87</f>
        <v>8.6999999999999993</v>
      </c>
      <c r="D88" s="45">
        <f>'9 мес'!D87+'4 кварт'!D87</f>
        <v>0.47799999999999998</v>
      </c>
      <c r="E88" s="45">
        <f>'9 мес'!E87+'4 кварт'!E87</f>
        <v>0</v>
      </c>
      <c r="F88" s="45">
        <f>'9 мес'!F87+'4 кварт'!F87</f>
        <v>0</v>
      </c>
      <c r="G88" s="45">
        <f>'9 мес'!G87+'4 кварт'!G87</f>
        <v>38.22</v>
      </c>
      <c r="H88" s="45">
        <f>'9 мес'!H87+'4 кварт'!H87</f>
        <v>3.9079999999999999</v>
      </c>
      <c r="I88" s="45">
        <f>'9 мес'!I87+'4 кварт'!I87</f>
        <v>2</v>
      </c>
      <c r="J88" s="45">
        <f>'9 мес'!J87+'4 кварт'!J87</f>
        <v>542.66899999999998</v>
      </c>
      <c r="K88" s="45">
        <f>'9 мес'!K87+'4 кварт'!K87</f>
        <v>0</v>
      </c>
      <c r="L88" s="45">
        <f>'9 мес'!L87+'4 кварт'!L87</f>
        <v>0</v>
      </c>
      <c r="M88" s="45">
        <f>'9 мес'!M87+'4 кварт'!M87</f>
        <v>0</v>
      </c>
      <c r="N88" s="45">
        <f>'9 мес'!N87+'4 кварт'!N87</f>
        <v>0</v>
      </c>
      <c r="O88" s="45">
        <f>'9 мес'!O87+'4 кварт'!O87</f>
        <v>0</v>
      </c>
      <c r="P88" s="45">
        <f>'9 мес'!P87+'4 кварт'!P87</f>
        <v>0</v>
      </c>
      <c r="Q88" s="45">
        <f>'9 мес'!Q87+'4 кварт'!Q87</f>
        <v>0</v>
      </c>
      <c r="R88" s="45">
        <f>'9 мес'!R87+'4 кварт'!R87</f>
        <v>0</v>
      </c>
      <c r="S88" s="45">
        <f>'9 мес'!S87+'4 кварт'!S87</f>
        <v>9</v>
      </c>
      <c r="T88" s="45">
        <f>'9 мес'!T87+'4 кварт'!T87</f>
        <v>4.4719999999999995</v>
      </c>
      <c r="U88" s="45">
        <f>'9 мес'!U87+'4 кварт'!U87</f>
        <v>1</v>
      </c>
      <c r="V88" s="45">
        <f>'9 мес'!V87+'4 кварт'!V87</f>
        <v>35.107999999999997</v>
      </c>
      <c r="W88" s="45">
        <f>'9 мес'!W87+'4 кварт'!W87</f>
        <v>15</v>
      </c>
      <c r="X88" s="45">
        <f>'9 мес'!X87+'4 кварт'!X87</f>
        <v>9.9440000000000008</v>
      </c>
      <c r="Y88" s="45">
        <f>'9 мес'!Y87+'4 кварт'!Y87</f>
        <v>1.8</v>
      </c>
      <c r="Z88" s="45">
        <f>'9 мес'!Z87+'4 кварт'!Z87</f>
        <v>1.091</v>
      </c>
      <c r="AA88" s="45">
        <f>'9 мес'!AA87+'4 кварт'!AA87</f>
        <v>0</v>
      </c>
      <c r="AB88" s="45">
        <f>'9 мес'!AB87+'4 кварт'!AB87</f>
        <v>0</v>
      </c>
      <c r="AC88" s="45">
        <f>'9 мес'!AC87+'4 кварт'!AC87</f>
        <v>0</v>
      </c>
      <c r="AD88" s="45">
        <f>'9 мес'!AD87+'4 кварт'!AD87</f>
        <v>0</v>
      </c>
      <c r="AE88" s="45">
        <f>'9 мес'!AE87+'4 кварт'!AE87</f>
        <v>2</v>
      </c>
      <c r="AF88" s="45">
        <f>'9 мес'!AF87+'4 кварт'!AF87</f>
        <v>43.686</v>
      </c>
      <c r="AG88" s="45">
        <f>'9 мес'!AG87+'4 кварт'!AG87</f>
        <v>0</v>
      </c>
      <c r="AH88" s="45">
        <f>'9 мес'!AH87+'4 кварт'!AH87</f>
        <v>0</v>
      </c>
      <c r="AI88" s="45">
        <f>'9 мес'!AI87+'4 кварт'!AI87</f>
        <v>0</v>
      </c>
      <c r="AJ88" s="45">
        <f>'9 мес'!AJ87+'4 кварт'!AJ87</f>
        <v>0</v>
      </c>
      <c r="AK88" s="45">
        <f>'9 мес'!AK87+'4 кварт'!AK87</f>
        <v>0</v>
      </c>
      <c r="AL88" s="45">
        <f>'9 мес'!AL87+'4 кварт'!AL87</f>
        <v>0</v>
      </c>
      <c r="AM88" s="45">
        <f>'9 мес'!AM87+'4 кварт'!AM87</f>
        <v>0</v>
      </c>
      <c r="AN88" s="45">
        <f>'9 мес'!AN87+'4 кварт'!AN87</f>
        <v>0</v>
      </c>
      <c r="AO88" s="45">
        <f>'9 мес'!AO87+'4 кварт'!AO87</f>
        <v>0</v>
      </c>
      <c r="AP88" s="45">
        <f>'9 мес'!AP87+'4 кварт'!AP87</f>
        <v>0</v>
      </c>
      <c r="AQ88" s="45">
        <f>'9 мес'!AQ87+'4 кварт'!AQ87</f>
        <v>43</v>
      </c>
      <c r="AR88" s="45">
        <f>'9 мес'!AR87+'4 кварт'!AR87</f>
        <v>41.260999999999996</v>
      </c>
      <c r="AS88" s="45">
        <f>'9 мес'!AS87+'4 кварт'!AS87</f>
        <v>0</v>
      </c>
      <c r="AT88" s="45">
        <f>'9 мес'!AT87+'4 кварт'!AT87</f>
        <v>0</v>
      </c>
      <c r="AU88" s="45">
        <f>'9 мес'!AU87+'4 кварт'!AU87</f>
        <v>0</v>
      </c>
      <c r="AV88" s="45">
        <f>'9 мес'!AV87+'4 кварт'!AV87</f>
        <v>0</v>
      </c>
      <c r="AW88" s="45">
        <f>'9 мес'!AW87+'4 кварт'!AW87</f>
        <v>4</v>
      </c>
      <c r="AX88" s="45">
        <f>'9 мес'!AX87+'4 кварт'!AX87</f>
        <v>4.5470000000000006</v>
      </c>
      <c r="AY88" s="45">
        <f>'9 мес'!AY87+'4 кварт'!AY87</f>
        <v>11</v>
      </c>
      <c r="AZ88" s="45">
        <f>'9 мес'!AZ87+'4 кварт'!AZ87</f>
        <v>6.9469999999999992</v>
      </c>
      <c r="BA88" s="45">
        <f>'9 мес'!BA87+'4 кварт'!BA87</f>
        <v>0</v>
      </c>
      <c r="BB88" s="45">
        <f>'9 мес'!BB87+'4 кварт'!BB87</f>
        <v>0</v>
      </c>
      <c r="BC88" s="45">
        <f>'9 мес'!BC87+'4 кварт'!BC87</f>
        <v>0</v>
      </c>
      <c r="BD88" s="45">
        <f>'9 мес'!BD87+'4 кварт'!BD87</f>
        <v>0</v>
      </c>
      <c r="BE88" s="45">
        <f>'9 мес'!BE87+'4 кварт'!BE87</f>
        <v>7.4860000000000007</v>
      </c>
      <c r="BF88" s="48">
        <f t="shared" si="13"/>
        <v>701.59699999999987</v>
      </c>
      <c r="BG88" s="115" t="s">
        <v>95</v>
      </c>
      <c r="BH88" s="113">
        <v>645.23900000000003</v>
      </c>
      <c r="BI88" s="172">
        <f t="shared" si="16"/>
        <v>108.73443793695046</v>
      </c>
      <c r="BJ88" s="40"/>
      <c r="BK88" s="40">
        <v>1308.6469999999999</v>
      </c>
      <c r="BL88" s="154">
        <v>1420.9770000000001</v>
      </c>
      <c r="BM88" s="81"/>
      <c r="BN88" s="163">
        <f t="shared" si="17"/>
        <v>-56.357999999999834</v>
      </c>
      <c r="BO88" s="79"/>
      <c r="BP88" s="85">
        <v>860.86199999999997</v>
      </c>
      <c r="BQ88" s="40">
        <v>64.394999999999996</v>
      </c>
      <c r="BR88" s="40">
        <f t="shared" si="18"/>
        <v>925.25699999999995</v>
      </c>
      <c r="BS88" s="40"/>
    </row>
    <row r="89" spans="1:71" s="18" customFormat="1" ht="21.75" customHeight="1">
      <c r="A89" s="122">
        <v>5</v>
      </c>
      <c r="B89" s="30" t="s">
        <v>57</v>
      </c>
      <c r="C89" s="45">
        <f>'9 мес'!C88+'4 кварт'!C88</f>
        <v>0</v>
      </c>
      <c r="D89" s="45">
        <f>'9 мес'!D88+'4 кварт'!D88</f>
        <v>0</v>
      </c>
      <c r="E89" s="45">
        <f>'9 мес'!E88+'4 кварт'!E88</f>
        <v>0</v>
      </c>
      <c r="F89" s="45">
        <f>'9 мес'!F88+'4 кварт'!F88</f>
        <v>0</v>
      </c>
      <c r="G89" s="45">
        <f>'9 мес'!G88+'4 кварт'!G88</f>
        <v>0</v>
      </c>
      <c r="H89" s="45">
        <f>'9 мес'!H88+'4 кварт'!H88</f>
        <v>0</v>
      </c>
      <c r="I89" s="45">
        <f>'9 мес'!I88+'4 кварт'!I88</f>
        <v>0</v>
      </c>
      <c r="J89" s="45">
        <f>'9 мес'!J88+'4 кварт'!J88</f>
        <v>0</v>
      </c>
      <c r="K89" s="45">
        <f>'9 мес'!K88+'4 кварт'!K88</f>
        <v>0</v>
      </c>
      <c r="L89" s="45">
        <f>'9 мес'!L88+'4 кварт'!L88</f>
        <v>0</v>
      </c>
      <c r="M89" s="45">
        <f>'9 мес'!M88+'4 кварт'!M88</f>
        <v>0</v>
      </c>
      <c r="N89" s="45">
        <f>'9 мес'!N88+'4 кварт'!N88</f>
        <v>0</v>
      </c>
      <c r="O89" s="45">
        <f>'9 мес'!O88+'4 кварт'!O88</f>
        <v>0</v>
      </c>
      <c r="P89" s="45">
        <f>'9 мес'!P88+'4 кварт'!P88</f>
        <v>0</v>
      </c>
      <c r="Q89" s="45">
        <f>'9 мес'!Q88+'4 кварт'!Q88</f>
        <v>0</v>
      </c>
      <c r="R89" s="45">
        <f>'9 мес'!R88+'4 кварт'!R88</f>
        <v>0</v>
      </c>
      <c r="S89" s="45">
        <f>'9 мес'!S88+'4 кварт'!S88</f>
        <v>1</v>
      </c>
      <c r="T89" s="45">
        <f>'9 мес'!T88+'4 кварт'!T88</f>
        <v>0.52400000000000002</v>
      </c>
      <c r="U89" s="45">
        <f>'9 мес'!U88+'4 кварт'!U88</f>
        <v>0</v>
      </c>
      <c r="V89" s="45">
        <f>'9 мес'!V88+'4 кварт'!V88</f>
        <v>0</v>
      </c>
      <c r="W89" s="45">
        <f>'9 мес'!W88+'4 кварт'!W88</f>
        <v>0</v>
      </c>
      <c r="X89" s="45">
        <f>'9 мес'!X88+'4 кварт'!X88</f>
        <v>0</v>
      </c>
      <c r="Y89" s="45">
        <f>'9 мес'!Y88+'4 кварт'!Y88</f>
        <v>2</v>
      </c>
      <c r="Z89" s="45">
        <f>'9 мес'!Z88+'4 кварт'!Z88</f>
        <v>0.23599999999999999</v>
      </c>
      <c r="AA89" s="45">
        <f>'9 мес'!AA88+'4 кварт'!AA88</f>
        <v>0</v>
      </c>
      <c r="AB89" s="45">
        <f>'9 мес'!AB88+'4 кварт'!AB88</f>
        <v>0</v>
      </c>
      <c r="AC89" s="45">
        <f>'9 мес'!AC88+'4 кварт'!AC88</f>
        <v>0</v>
      </c>
      <c r="AD89" s="45">
        <f>'9 мес'!AD88+'4 кварт'!AD88</f>
        <v>0</v>
      </c>
      <c r="AE89" s="45">
        <f>'9 мес'!AE88+'4 кварт'!AE88</f>
        <v>0</v>
      </c>
      <c r="AF89" s="45">
        <f>'9 мес'!AF88+'4 кварт'!AF88</f>
        <v>0</v>
      </c>
      <c r="AG89" s="45">
        <f>'9 мес'!AG88+'4 кварт'!AG88</f>
        <v>0</v>
      </c>
      <c r="AH89" s="45">
        <f>'9 мес'!AH88+'4 кварт'!AH88</f>
        <v>0</v>
      </c>
      <c r="AI89" s="45">
        <f>'9 мес'!AI88+'4 кварт'!AI88</f>
        <v>0</v>
      </c>
      <c r="AJ89" s="45">
        <f>'9 мес'!AJ88+'4 кварт'!AJ88</f>
        <v>0</v>
      </c>
      <c r="AK89" s="45">
        <f>'9 мес'!AK88+'4 кварт'!AK88</f>
        <v>0</v>
      </c>
      <c r="AL89" s="45">
        <f>'9 мес'!AL88+'4 кварт'!AL88</f>
        <v>0</v>
      </c>
      <c r="AM89" s="45">
        <f>'9 мес'!AM88+'4 кварт'!AM88</f>
        <v>1</v>
      </c>
      <c r="AN89" s="45">
        <f>'9 мес'!AN88+'4 кварт'!AN88</f>
        <v>0.96499999999999997</v>
      </c>
      <c r="AO89" s="45">
        <f>'9 мес'!AO88+'4 кварт'!AO88</f>
        <v>0</v>
      </c>
      <c r="AP89" s="45">
        <f>'9 мес'!AP88+'4 кварт'!AP88</f>
        <v>0</v>
      </c>
      <c r="AQ89" s="45">
        <f>'9 мес'!AQ88+'4 кварт'!AQ88</f>
        <v>22</v>
      </c>
      <c r="AR89" s="45">
        <f>'9 мес'!AR88+'4 кварт'!AR88</f>
        <v>30.097000000000001</v>
      </c>
      <c r="AS89" s="45">
        <f>'9 мес'!AS88+'4 кварт'!AS88</f>
        <v>0</v>
      </c>
      <c r="AT89" s="45">
        <f>'9 мес'!AT88+'4 кварт'!AT88</f>
        <v>0</v>
      </c>
      <c r="AU89" s="45">
        <f>'9 мес'!AU88+'4 кварт'!AU88</f>
        <v>10</v>
      </c>
      <c r="AV89" s="45">
        <f>'9 мес'!AV88+'4 кварт'!AV88</f>
        <v>0.90100000000000002</v>
      </c>
      <c r="AW89" s="45">
        <f>'9 мес'!AW88+'4 кварт'!AW88</f>
        <v>73</v>
      </c>
      <c r="AX89" s="45">
        <f>'9 мес'!AX88+'4 кварт'!AX88</f>
        <v>62.582999999999998</v>
      </c>
      <c r="AY89" s="45">
        <f>'9 мес'!AY88+'4 кварт'!AY88</f>
        <v>5</v>
      </c>
      <c r="AZ89" s="45">
        <f>'9 мес'!AZ88+'4 кварт'!AZ88</f>
        <v>11.021999999999998</v>
      </c>
      <c r="BA89" s="45">
        <f>'9 мес'!BA88+'4 кварт'!BA88</f>
        <v>0</v>
      </c>
      <c r="BB89" s="45">
        <f>'9 мес'!BB88+'4 кварт'!BB88</f>
        <v>0</v>
      </c>
      <c r="BC89" s="45">
        <f>'9 мес'!BC88+'4 кварт'!BC88</f>
        <v>0</v>
      </c>
      <c r="BD89" s="45">
        <f>'9 мес'!BD88+'4 кварт'!BD88</f>
        <v>0</v>
      </c>
      <c r="BE89" s="45">
        <f>'9 мес'!BE88+'4 кварт'!BE88</f>
        <v>4.2829999999999995</v>
      </c>
      <c r="BF89" s="48">
        <f t="shared" si="13"/>
        <v>110.611</v>
      </c>
      <c r="BG89" s="115">
        <v>6</v>
      </c>
      <c r="BH89" s="113">
        <v>191.596</v>
      </c>
      <c r="BI89" s="172">
        <f t="shared" si="16"/>
        <v>57.731372262468945</v>
      </c>
      <c r="BJ89" s="40"/>
      <c r="BK89" s="40">
        <v>388.78300000000002</v>
      </c>
      <c r="BL89" s="154">
        <v>511.43200000000002</v>
      </c>
      <c r="BM89" s="81"/>
      <c r="BN89" s="160">
        <f t="shared" si="17"/>
        <v>80.984999999999999</v>
      </c>
      <c r="BO89" s="79"/>
      <c r="BP89" s="85">
        <v>255.624</v>
      </c>
      <c r="BQ89" s="40">
        <v>19.120999999999999</v>
      </c>
      <c r="BR89" s="40">
        <f t="shared" si="18"/>
        <v>274.745</v>
      </c>
      <c r="BS89" s="40"/>
    </row>
    <row r="90" spans="1:71" s="18" customFormat="1" ht="21.75" customHeight="1">
      <c r="A90" s="122">
        <v>6</v>
      </c>
      <c r="B90" s="30" t="s">
        <v>116</v>
      </c>
      <c r="C90" s="45">
        <f>'9 мес'!C89+'4 кварт'!C89</f>
        <v>2</v>
      </c>
      <c r="D90" s="45">
        <f>'9 мес'!D89+'4 кварт'!D89</f>
        <v>1.0489999999999999</v>
      </c>
      <c r="E90" s="45">
        <f>'9 мес'!E89+'4 кварт'!E89</f>
        <v>57</v>
      </c>
      <c r="F90" s="45">
        <f>'9 мес'!F89+'4 кварт'!F89</f>
        <v>14.535</v>
      </c>
      <c r="G90" s="45">
        <f>'9 мес'!G89+'4 кварт'!G89</f>
        <v>0</v>
      </c>
      <c r="H90" s="45">
        <f>'9 мес'!H89+'4 кварт'!H89</f>
        <v>0</v>
      </c>
      <c r="I90" s="45">
        <f>'9 мес'!I89+'4 кварт'!I89</f>
        <v>0</v>
      </c>
      <c r="J90" s="45">
        <f>'9 мес'!J89+'4 кварт'!J89</f>
        <v>0</v>
      </c>
      <c r="K90" s="45">
        <f>'9 мес'!K89+'4 кварт'!K89</f>
        <v>0</v>
      </c>
      <c r="L90" s="45">
        <f>'9 мес'!L89+'4 кварт'!L89</f>
        <v>0</v>
      </c>
      <c r="M90" s="45">
        <f>'9 мес'!M89+'4 кварт'!M89</f>
        <v>0</v>
      </c>
      <c r="N90" s="45">
        <f>'9 мес'!N89+'4 кварт'!N89</f>
        <v>0</v>
      </c>
      <c r="O90" s="45">
        <f>'9 мес'!O89+'4 кварт'!O89</f>
        <v>0</v>
      </c>
      <c r="P90" s="45">
        <f>'9 мес'!P89+'4 кварт'!P89</f>
        <v>0</v>
      </c>
      <c r="Q90" s="45">
        <f>'9 мес'!Q89+'4 кварт'!Q89</f>
        <v>0</v>
      </c>
      <c r="R90" s="45">
        <f>'9 мес'!R89+'4 кварт'!R89</f>
        <v>0</v>
      </c>
      <c r="S90" s="45">
        <f>'9 мес'!S89+'4 кварт'!S89</f>
        <v>2</v>
      </c>
      <c r="T90" s="45">
        <f>'9 мес'!T89+'4 кварт'!T89</f>
        <v>1.425</v>
      </c>
      <c r="U90" s="45">
        <f>'9 мес'!U89+'4 кварт'!U89</f>
        <v>2</v>
      </c>
      <c r="V90" s="45">
        <f>'9 мес'!V89+'4 кварт'!V89</f>
        <v>6.6689999999999996</v>
      </c>
      <c r="W90" s="45">
        <f>'9 мес'!W89+'4 кварт'!W89</f>
        <v>14</v>
      </c>
      <c r="X90" s="45">
        <f>'9 мес'!X89+'4 кварт'!X89</f>
        <v>7.5259999999999998</v>
      </c>
      <c r="Y90" s="45">
        <f>'9 мес'!Y89+'4 кварт'!Y89</f>
        <v>0</v>
      </c>
      <c r="Z90" s="45">
        <f>'9 мес'!Z89+'4 кварт'!Z89</f>
        <v>0</v>
      </c>
      <c r="AA90" s="45">
        <f>'9 мес'!AA89+'4 кварт'!AA89</f>
        <v>0</v>
      </c>
      <c r="AB90" s="45">
        <f>'9 мес'!AB89+'4 кварт'!AB89</f>
        <v>0</v>
      </c>
      <c r="AC90" s="45">
        <f>'9 мес'!AC89+'4 кварт'!AC89</f>
        <v>0</v>
      </c>
      <c r="AD90" s="45">
        <f>'9 мес'!AD89+'4 кварт'!AD89</f>
        <v>0</v>
      </c>
      <c r="AE90" s="45">
        <f>'9 мес'!AE89+'4 кварт'!AE89</f>
        <v>2</v>
      </c>
      <c r="AF90" s="45">
        <f>'9 мес'!AF89+'4 кварт'!AF89</f>
        <v>38.808999999999997</v>
      </c>
      <c r="AG90" s="45">
        <f>'9 мес'!AG89+'4 кварт'!AG89</f>
        <v>0</v>
      </c>
      <c r="AH90" s="45">
        <f>'9 мес'!AH89+'4 кварт'!AH89</f>
        <v>0</v>
      </c>
      <c r="AI90" s="45">
        <f>'9 мес'!AI89+'4 кварт'!AI89</f>
        <v>0</v>
      </c>
      <c r="AJ90" s="45">
        <f>'9 мес'!AJ89+'4 кварт'!AJ89</f>
        <v>0</v>
      </c>
      <c r="AK90" s="45">
        <f>'9 мес'!AK89+'4 кварт'!AK89</f>
        <v>0</v>
      </c>
      <c r="AL90" s="45">
        <f>'9 мес'!AL89+'4 кварт'!AL89</f>
        <v>0</v>
      </c>
      <c r="AM90" s="45">
        <f>'9 мес'!AM89+'4 кварт'!AM89</f>
        <v>0</v>
      </c>
      <c r="AN90" s="45">
        <f>'9 мес'!AN89+'4 кварт'!AN89</f>
        <v>0</v>
      </c>
      <c r="AO90" s="45">
        <f>'9 мес'!AO89+'4 кварт'!AO89</f>
        <v>0</v>
      </c>
      <c r="AP90" s="45">
        <f>'9 мес'!AP89+'4 кварт'!AP89</f>
        <v>0</v>
      </c>
      <c r="AQ90" s="45">
        <f>'9 мес'!AQ89+'4 кварт'!AQ89</f>
        <v>18</v>
      </c>
      <c r="AR90" s="45">
        <f>'9 мес'!AR89+'4 кварт'!AR89</f>
        <v>19.614000000000001</v>
      </c>
      <c r="AS90" s="45">
        <f>'9 мес'!AS89+'4 кварт'!AS89</f>
        <v>1</v>
      </c>
      <c r="AT90" s="45">
        <f>'9 мес'!AT89+'4 кварт'!AT89</f>
        <v>11.085000000000001</v>
      </c>
      <c r="AU90" s="45">
        <f>'9 мес'!AU89+'4 кварт'!AU89</f>
        <v>0</v>
      </c>
      <c r="AV90" s="45">
        <f>'9 мес'!AV89+'4 кварт'!AV89</f>
        <v>0</v>
      </c>
      <c r="AW90" s="45">
        <f>'9 мес'!AW89+'4 кварт'!AW89</f>
        <v>0</v>
      </c>
      <c r="AX90" s="45">
        <f>'9 мес'!AX89+'4 кварт'!AX89</f>
        <v>0</v>
      </c>
      <c r="AY90" s="45">
        <f>'9 мес'!AY89+'4 кварт'!AY89</f>
        <v>11</v>
      </c>
      <c r="AZ90" s="45">
        <f>'9 мес'!AZ89+'4 кварт'!AZ89</f>
        <v>11.832999999999998</v>
      </c>
      <c r="BA90" s="45">
        <f>'9 мес'!BA89+'4 кварт'!BA89</f>
        <v>0</v>
      </c>
      <c r="BB90" s="45">
        <f>'9 мес'!BB89+'4 кварт'!BB89</f>
        <v>0</v>
      </c>
      <c r="BC90" s="45">
        <f>'9 мес'!BC89+'4 кварт'!BC89</f>
        <v>0</v>
      </c>
      <c r="BD90" s="45">
        <f>'9 мес'!BD89+'4 кварт'!BD89</f>
        <v>0</v>
      </c>
      <c r="BE90" s="45">
        <f>'9 мес'!BE89+'4 кварт'!BE89</f>
        <v>22.32</v>
      </c>
      <c r="BF90" s="48">
        <f t="shared" si="13"/>
        <v>134.86500000000001</v>
      </c>
      <c r="BG90" s="115" t="s">
        <v>70</v>
      </c>
      <c r="BH90" s="113">
        <v>185.91</v>
      </c>
      <c r="BI90" s="172">
        <f t="shared" si="16"/>
        <v>72.543166048087784</v>
      </c>
      <c r="BJ90" s="40"/>
      <c r="BK90" s="40">
        <v>376.70499999999998</v>
      </c>
      <c r="BL90" s="154">
        <v>765.99300000000005</v>
      </c>
      <c r="BM90" s="81"/>
      <c r="BN90" s="160">
        <f t="shared" si="17"/>
        <v>51.044999999999987</v>
      </c>
      <c r="BO90" s="79"/>
      <c r="BP90" s="85">
        <v>248.03700000000001</v>
      </c>
      <c r="BQ90" s="40">
        <v>18.553999999999998</v>
      </c>
      <c r="BR90" s="40">
        <f t="shared" si="18"/>
        <v>266.59100000000001</v>
      </c>
      <c r="BS90" s="40"/>
    </row>
    <row r="91" spans="1:71" s="18" customFormat="1" ht="21.75" customHeight="1">
      <c r="A91" s="122">
        <v>7</v>
      </c>
      <c r="B91" s="30" t="s">
        <v>117</v>
      </c>
      <c r="C91" s="45">
        <f>'9 мес'!C90+'4 кварт'!C90</f>
        <v>20</v>
      </c>
      <c r="D91" s="45">
        <f>'9 мес'!D90+'4 кварт'!D90</f>
        <v>1.2789999999999999</v>
      </c>
      <c r="E91" s="45">
        <f>'9 мес'!E90+'4 кварт'!E90</f>
        <v>40</v>
      </c>
      <c r="F91" s="45">
        <f>'9 мес'!F90+'4 кварт'!F90</f>
        <v>10</v>
      </c>
      <c r="G91" s="45">
        <f>'9 мес'!G90+'4 кварт'!G90</f>
        <v>0</v>
      </c>
      <c r="H91" s="45">
        <f>'9 мес'!H90+'4 кварт'!H90</f>
        <v>0</v>
      </c>
      <c r="I91" s="45">
        <f>'9 мес'!I90+'4 кварт'!I90</f>
        <v>1</v>
      </c>
      <c r="J91" s="45">
        <f>'9 мес'!J90+'4 кварт'!J90</f>
        <v>256.23599999999999</v>
      </c>
      <c r="K91" s="45">
        <f>'9 мес'!K90+'4 кварт'!K90</f>
        <v>0</v>
      </c>
      <c r="L91" s="45">
        <f>'9 мес'!L90+'4 кварт'!L90</f>
        <v>0</v>
      </c>
      <c r="M91" s="45">
        <f>'9 мес'!M90+'4 кварт'!M90</f>
        <v>0</v>
      </c>
      <c r="N91" s="45">
        <f>'9 мес'!N90+'4 кварт'!N90</f>
        <v>0</v>
      </c>
      <c r="O91" s="45">
        <f>'9 мес'!O90+'4 кварт'!O90</f>
        <v>0</v>
      </c>
      <c r="P91" s="45">
        <f>'9 мес'!P90+'4 кварт'!P90</f>
        <v>0</v>
      </c>
      <c r="Q91" s="45">
        <f>'9 мес'!Q90+'4 кварт'!Q90</f>
        <v>0</v>
      </c>
      <c r="R91" s="45">
        <f>'9 мес'!R90+'4 кварт'!R90</f>
        <v>0</v>
      </c>
      <c r="S91" s="45">
        <f>'9 мес'!S90+'4 кварт'!S90</f>
        <v>11</v>
      </c>
      <c r="T91" s="45">
        <f>'9 мес'!T90+'4 кварт'!T90</f>
        <v>6.1589999999999998</v>
      </c>
      <c r="U91" s="45">
        <f>'9 мес'!U90+'4 кварт'!U90</f>
        <v>0</v>
      </c>
      <c r="V91" s="45">
        <f>'9 мес'!V90+'4 кварт'!V90</f>
        <v>0</v>
      </c>
      <c r="W91" s="45">
        <f>'9 мес'!W90+'4 кварт'!W90</f>
        <v>17</v>
      </c>
      <c r="X91" s="45">
        <f>'9 мес'!X90+'4 кварт'!X90</f>
        <v>9.6170000000000009</v>
      </c>
      <c r="Y91" s="45">
        <f>'9 мес'!Y90+'4 кварт'!Y90</f>
        <v>4.8</v>
      </c>
      <c r="Z91" s="45">
        <f>'9 мес'!Z90+'4 кварт'!Z90</f>
        <v>4.7539999999999996</v>
      </c>
      <c r="AA91" s="45">
        <f>'9 мес'!AA90+'4 кварт'!AA90</f>
        <v>4.0999999999999996</v>
      </c>
      <c r="AB91" s="45">
        <f>'9 мес'!AB90+'4 кварт'!AB90</f>
        <v>5.7619999999999996</v>
      </c>
      <c r="AC91" s="45">
        <f>'9 мес'!AC90+'4 кварт'!AC90</f>
        <v>0</v>
      </c>
      <c r="AD91" s="45">
        <f>'9 мес'!AD90+'4 кварт'!AD90</f>
        <v>0</v>
      </c>
      <c r="AE91" s="45">
        <f>'9 мес'!AE90+'4 кварт'!AE90</f>
        <v>2</v>
      </c>
      <c r="AF91" s="45">
        <f>'9 мес'!AF90+'4 кварт'!AF90</f>
        <v>39.224999999999994</v>
      </c>
      <c r="AG91" s="45">
        <f>'9 мес'!AG90+'4 кварт'!AG90</f>
        <v>0</v>
      </c>
      <c r="AH91" s="45">
        <f>'9 мес'!AH90+'4 кварт'!AH90</f>
        <v>0</v>
      </c>
      <c r="AI91" s="45">
        <f>'9 мес'!AI90+'4 кварт'!AI90</f>
        <v>3</v>
      </c>
      <c r="AJ91" s="45">
        <f>'9 мес'!AJ90+'4 кварт'!AJ90</f>
        <v>8.093</v>
      </c>
      <c r="AK91" s="45">
        <f>'9 мес'!AK90+'4 кварт'!AK90</f>
        <v>2</v>
      </c>
      <c r="AL91" s="45">
        <f>'9 мес'!AL90+'4 кварт'!AL90</f>
        <v>3.2719999999999998</v>
      </c>
      <c r="AM91" s="45">
        <f>'9 мес'!AM90+'4 кварт'!AM90</f>
        <v>0</v>
      </c>
      <c r="AN91" s="45">
        <f>'9 мес'!AN90+'4 кварт'!AN90</f>
        <v>0</v>
      </c>
      <c r="AO91" s="45">
        <f>'9 мес'!AO90+'4 кварт'!AO90</f>
        <v>2</v>
      </c>
      <c r="AP91" s="45">
        <f>'9 мес'!AP90+'4 кварт'!AP90</f>
        <v>5.1390000000000002</v>
      </c>
      <c r="AQ91" s="45">
        <f>'9 мес'!AQ90+'4 кварт'!AQ90</f>
        <v>46</v>
      </c>
      <c r="AR91" s="45">
        <f>'9 мес'!AR90+'4 кварт'!AR90</f>
        <v>41.802</v>
      </c>
      <c r="AS91" s="45">
        <f>'9 мес'!AS90+'4 кварт'!AS90</f>
        <v>1</v>
      </c>
      <c r="AT91" s="45">
        <f>'9 мес'!AT90+'4 кварт'!AT90</f>
        <v>11.085000000000001</v>
      </c>
      <c r="AU91" s="45">
        <f>'9 мес'!AU90+'4 кварт'!AU90</f>
        <v>0</v>
      </c>
      <c r="AV91" s="45">
        <f>'9 мес'!AV90+'4 кварт'!AV90</f>
        <v>0</v>
      </c>
      <c r="AW91" s="45">
        <f>'9 мес'!AW90+'4 кварт'!AW90</f>
        <v>88</v>
      </c>
      <c r="AX91" s="45">
        <f>'9 мес'!AX90+'4 кварт'!AX90</f>
        <v>63.461000000000006</v>
      </c>
      <c r="AY91" s="45">
        <f>'9 мес'!AY90+'4 кварт'!AY90</f>
        <v>13</v>
      </c>
      <c r="AZ91" s="45">
        <f>'9 мес'!AZ90+'4 кварт'!AZ90</f>
        <v>9.2469999999999999</v>
      </c>
      <c r="BA91" s="45">
        <f>'9 мес'!BA90+'4 кварт'!BA90</f>
        <v>0</v>
      </c>
      <c r="BB91" s="45">
        <f>'9 мес'!BB90+'4 кварт'!BB90</f>
        <v>0</v>
      </c>
      <c r="BC91" s="45">
        <f>'9 мес'!BC90+'4 кварт'!BC90</f>
        <v>2</v>
      </c>
      <c r="BD91" s="45">
        <f>'9 мес'!BD90+'4 кварт'!BD90</f>
        <v>0.58899999999999997</v>
      </c>
      <c r="BE91" s="45">
        <f>'9 мес'!BE90+'4 кварт'!BE90</f>
        <v>24.408999999999999</v>
      </c>
      <c r="BF91" s="48">
        <f t="shared" si="13"/>
        <v>500.12900000000008</v>
      </c>
      <c r="BG91" s="115" t="s">
        <v>74</v>
      </c>
      <c r="BH91" s="113">
        <v>514.447</v>
      </c>
      <c r="BI91" s="172">
        <f t="shared" si="16"/>
        <v>97.216817281469247</v>
      </c>
      <c r="BJ91" s="40"/>
      <c r="BK91" s="40">
        <v>729.90800000000002</v>
      </c>
      <c r="BL91" s="154">
        <v>819.346</v>
      </c>
      <c r="BM91" s="81"/>
      <c r="BN91" s="160">
        <f t="shared" si="17"/>
        <v>14.317999999999927</v>
      </c>
      <c r="BO91" s="79"/>
      <c r="BP91" s="85">
        <v>478.64299999999997</v>
      </c>
      <c r="BQ91" s="40">
        <v>35.804000000000002</v>
      </c>
      <c r="BR91" s="40">
        <f t="shared" si="18"/>
        <v>514.447</v>
      </c>
      <c r="BS91" s="40"/>
    </row>
    <row r="92" spans="1:71" s="18" customFormat="1" ht="21.75" customHeight="1">
      <c r="A92" s="122">
        <v>8</v>
      </c>
      <c r="B92" s="30" t="s">
        <v>118</v>
      </c>
      <c r="C92" s="45">
        <f>'9 мес'!C91+'4 кварт'!C91</f>
        <v>0</v>
      </c>
      <c r="D92" s="45">
        <f>'9 мес'!D91+'4 кварт'!D91</f>
        <v>0</v>
      </c>
      <c r="E92" s="45">
        <f>'9 мес'!E91+'4 кварт'!E91</f>
        <v>19</v>
      </c>
      <c r="F92" s="45">
        <f>'9 мес'!F91+'4 кварт'!F91</f>
        <v>6.0220000000000002</v>
      </c>
      <c r="G92" s="45">
        <f>'9 мес'!G91+'4 кварт'!G91</f>
        <v>0</v>
      </c>
      <c r="H92" s="45">
        <f>'9 мес'!H91+'4 кварт'!H91</f>
        <v>0</v>
      </c>
      <c r="I92" s="45">
        <f>'9 мес'!I91+'4 кварт'!I91</f>
        <v>1</v>
      </c>
      <c r="J92" s="45">
        <f>'9 мес'!J91+'4 кварт'!J91</f>
        <v>261.89400000000001</v>
      </c>
      <c r="K92" s="45">
        <f>'9 мес'!K91+'4 кварт'!K91</f>
        <v>0</v>
      </c>
      <c r="L92" s="45">
        <f>'9 мес'!L91+'4 кварт'!L91</f>
        <v>0</v>
      </c>
      <c r="M92" s="45">
        <f>'9 мес'!M91+'4 кварт'!M91</f>
        <v>0</v>
      </c>
      <c r="N92" s="45">
        <f>'9 мес'!N91+'4 кварт'!N91</f>
        <v>0</v>
      </c>
      <c r="O92" s="45">
        <f>'9 мес'!O91+'4 кварт'!O91</f>
        <v>0</v>
      </c>
      <c r="P92" s="45">
        <f>'9 мес'!P91+'4 кварт'!P91</f>
        <v>0</v>
      </c>
      <c r="Q92" s="45">
        <f>'9 мес'!Q91+'4 кварт'!Q91</f>
        <v>0</v>
      </c>
      <c r="R92" s="45">
        <f>'9 мес'!R91+'4 кварт'!R91</f>
        <v>0</v>
      </c>
      <c r="S92" s="45">
        <f>'9 мес'!S91+'4 кварт'!S91</f>
        <v>6</v>
      </c>
      <c r="T92" s="45">
        <f>'9 мес'!T91+'4 кварт'!T91</f>
        <v>6.5639999999999992</v>
      </c>
      <c r="U92" s="45">
        <f>'9 мес'!U91+'4 кварт'!U91</f>
        <v>1</v>
      </c>
      <c r="V92" s="45">
        <f>'9 мес'!V91+'4 кварт'!V91</f>
        <v>9.6080000000000005</v>
      </c>
      <c r="W92" s="45">
        <f>'9 мес'!W91+'4 кварт'!W91</f>
        <v>8</v>
      </c>
      <c r="X92" s="45">
        <f>'9 мес'!X91+'4 кварт'!X91</f>
        <v>1.897</v>
      </c>
      <c r="Y92" s="45">
        <f>'9 мес'!Y91+'4 кварт'!Y91</f>
        <v>0</v>
      </c>
      <c r="Z92" s="45">
        <f>'9 мес'!Z91+'4 кварт'!Z91</f>
        <v>0</v>
      </c>
      <c r="AA92" s="45">
        <f>'9 мес'!AA91+'4 кварт'!AA91</f>
        <v>7</v>
      </c>
      <c r="AB92" s="45">
        <f>'9 мес'!AB91+'4 кварт'!AB91</f>
        <v>2.758</v>
      </c>
      <c r="AC92" s="45">
        <f>'9 мес'!AC91+'4 кварт'!AC91</f>
        <v>0</v>
      </c>
      <c r="AD92" s="45">
        <f>'9 мес'!AD91+'4 кварт'!AD91</f>
        <v>0</v>
      </c>
      <c r="AE92" s="45">
        <f>'9 мес'!AE91+'4 кварт'!AE91</f>
        <v>2</v>
      </c>
      <c r="AF92" s="45">
        <f>'9 мес'!AF91+'4 кварт'!AF91</f>
        <v>39.277999999999999</v>
      </c>
      <c r="AG92" s="45">
        <f>'9 мес'!AG91+'4 кварт'!AG91</f>
        <v>0</v>
      </c>
      <c r="AH92" s="45">
        <f>'9 мес'!AH91+'4 кварт'!AH91</f>
        <v>0</v>
      </c>
      <c r="AI92" s="45">
        <f>'9 мес'!AI91+'4 кварт'!AI91</f>
        <v>3</v>
      </c>
      <c r="AJ92" s="45">
        <f>'9 мес'!AJ91+'4 кварт'!AJ91</f>
        <v>8.1679999999999993</v>
      </c>
      <c r="AK92" s="45">
        <f>'9 мес'!AK91+'4 кварт'!AK91</f>
        <v>1</v>
      </c>
      <c r="AL92" s="45">
        <f>'9 мес'!AL91+'4 кварт'!AL91</f>
        <v>1.7549999999999999</v>
      </c>
      <c r="AM92" s="45">
        <f>'9 мес'!AM91+'4 кварт'!AM91</f>
        <v>0</v>
      </c>
      <c r="AN92" s="45">
        <f>'9 мес'!AN91+'4 кварт'!AN91</f>
        <v>0</v>
      </c>
      <c r="AO92" s="45">
        <f>'9 мес'!AO91+'4 кварт'!AO91</f>
        <v>1</v>
      </c>
      <c r="AP92" s="45">
        <f>'9 мес'!AP91+'4 кварт'!AP91</f>
        <v>2.7530000000000001</v>
      </c>
      <c r="AQ92" s="45">
        <f>'9 мес'!AQ91+'4 кварт'!AQ91</f>
        <v>36</v>
      </c>
      <c r="AR92" s="45">
        <f>'9 мес'!AR91+'4 кварт'!AR91</f>
        <v>35.913000000000004</v>
      </c>
      <c r="AS92" s="45">
        <f>'9 мес'!AS91+'4 кварт'!AS91</f>
        <v>1</v>
      </c>
      <c r="AT92" s="45">
        <f>'9 мес'!AT91+'4 кварт'!AT91</f>
        <v>11.085000000000001</v>
      </c>
      <c r="AU92" s="45">
        <f>'9 мес'!AU91+'4 кварт'!AU91</f>
        <v>15</v>
      </c>
      <c r="AV92" s="45">
        <f>'9 мес'!AV91+'4 кварт'!AV91</f>
        <v>1.351</v>
      </c>
      <c r="AW92" s="45">
        <f>'9 мес'!AW91+'4 кварт'!AW91</f>
        <v>0</v>
      </c>
      <c r="AX92" s="45">
        <f>'9 мес'!AX91+'4 кварт'!AX91</f>
        <v>0</v>
      </c>
      <c r="AY92" s="45">
        <f>'9 мес'!AY91+'4 кварт'!AY91</f>
        <v>12</v>
      </c>
      <c r="AZ92" s="45">
        <f>'9 мес'!AZ91+'4 кварт'!AZ91</f>
        <v>13.2</v>
      </c>
      <c r="BA92" s="45">
        <f>'9 мес'!BA91+'4 кварт'!BA91</f>
        <v>0</v>
      </c>
      <c r="BB92" s="45">
        <f>'9 мес'!BB91+'4 кварт'!BB91</f>
        <v>0</v>
      </c>
      <c r="BC92" s="45">
        <f>'9 мес'!BC91+'4 кварт'!BC91</f>
        <v>0</v>
      </c>
      <c r="BD92" s="45">
        <f>'9 мес'!BD91+'4 кварт'!BD91</f>
        <v>0</v>
      </c>
      <c r="BE92" s="45">
        <f>'9 мес'!BE91+'4 кварт'!BE91</f>
        <v>3.0089999999999999</v>
      </c>
      <c r="BF92" s="48">
        <f t="shared" si="13"/>
        <v>405.255</v>
      </c>
      <c r="BG92" s="115" t="s">
        <v>75</v>
      </c>
      <c r="BH92" s="113">
        <v>357.71300000000002</v>
      </c>
      <c r="BI92" s="172">
        <f t="shared" si="16"/>
        <v>113.29054297719121</v>
      </c>
      <c r="BJ92" s="40"/>
      <c r="BK92" s="40">
        <v>728.53399999999999</v>
      </c>
      <c r="BL92" s="154">
        <v>749.49199999999996</v>
      </c>
      <c r="BM92" s="81"/>
      <c r="BN92" s="160">
        <f t="shared" si="17"/>
        <v>-47.541999999999973</v>
      </c>
      <c r="BO92" s="79"/>
      <c r="BP92" s="85">
        <v>477.25299999999999</v>
      </c>
      <c r="BQ92" s="40">
        <v>35.700000000000003</v>
      </c>
      <c r="BR92" s="40">
        <f t="shared" si="18"/>
        <v>512.95299999999997</v>
      </c>
      <c r="BS92" s="40"/>
    </row>
    <row r="93" spans="1:71" ht="21.75" customHeight="1">
      <c r="A93" s="122">
        <v>9</v>
      </c>
      <c r="B93" s="30" t="s">
        <v>119</v>
      </c>
      <c r="C93" s="45">
        <f>'9 мес'!C92+'4 кварт'!C92</f>
        <v>4</v>
      </c>
      <c r="D93" s="45">
        <f>'9 мес'!D92+'4 кварт'!D92</f>
        <v>2.38</v>
      </c>
      <c r="E93" s="45">
        <f>'9 мес'!E92+'4 кварт'!E92</f>
        <v>0</v>
      </c>
      <c r="F93" s="45">
        <f>'9 мес'!F92+'4 кварт'!F92</f>
        <v>0</v>
      </c>
      <c r="G93" s="45">
        <f>'9 мес'!G92+'4 кварт'!G92</f>
        <v>0</v>
      </c>
      <c r="H93" s="45">
        <f>'9 мес'!H92+'4 кварт'!H92</f>
        <v>0</v>
      </c>
      <c r="I93" s="45">
        <f>'9 мес'!I92+'4 кварт'!I92</f>
        <v>0</v>
      </c>
      <c r="J93" s="45">
        <f>'9 мес'!J92+'4 кварт'!J92</f>
        <v>0</v>
      </c>
      <c r="K93" s="45">
        <f>'9 мес'!K92+'4 кварт'!K92</f>
        <v>0</v>
      </c>
      <c r="L93" s="45">
        <f>'9 мес'!L92+'4 кварт'!L92</f>
        <v>0</v>
      </c>
      <c r="M93" s="45">
        <f>'9 мес'!M92+'4 кварт'!M92</f>
        <v>0</v>
      </c>
      <c r="N93" s="45">
        <f>'9 мес'!N92+'4 кварт'!N92</f>
        <v>0</v>
      </c>
      <c r="O93" s="45">
        <f>'9 мес'!O92+'4 кварт'!O92</f>
        <v>0</v>
      </c>
      <c r="P93" s="45">
        <f>'9 мес'!P92+'4 кварт'!P92</f>
        <v>0</v>
      </c>
      <c r="Q93" s="45">
        <f>'9 мес'!Q92+'4 кварт'!Q92</f>
        <v>0</v>
      </c>
      <c r="R93" s="45">
        <f>'9 мес'!R92+'4 кварт'!R92</f>
        <v>0</v>
      </c>
      <c r="S93" s="45">
        <f>'9 мес'!S92+'4 кварт'!S92</f>
        <v>2</v>
      </c>
      <c r="T93" s="45">
        <f>'9 мес'!T92+'4 кварт'!T92</f>
        <v>1.425</v>
      </c>
      <c r="U93" s="45">
        <f>'9 мес'!U92+'4 кварт'!U92</f>
        <v>1</v>
      </c>
      <c r="V93" s="45">
        <f>'9 мес'!V92+'4 кварт'!V92</f>
        <v>34.69</v>
      </c>
      <c r="W93" s="45">
        <f>'9 мес'!W92+'4 кварт'!W92</f>
        <v>2</v>
      </c>
      <c r="X93" s="45">
        <f>'9 мес'!X92+'4 кварт'!X92</f>
        <v>0.751</v>
      </c>
      <c r="Y93" s="45">
        <f>'9 мес'!Y92+'4 кварт'!Y92</f>
        <v>0</v>
      </c>
      <c r="Z93" s="45">
        <f>'9 мес'!Z92+'4 кварт'!Z92</f>
        <v>0</v>
      </c>
      <c r="AA93" s="45">
        <f>'9 мес'!AA92+'4 кварт'!AA92</f>
        <v>8.3000000000000007</v>
      </c>
      <c r="AB93" s="45">
        <f>'9 мес'!AB92+'4 кварт'!AB92</f>
        <v>1.5329999999999999</v>
      </c>
      <c r="AC93" s="45">
        <f>'9 мес'!AC92+'4 кварт'!AC92</f>
        <v>0</v>
      </c>
      <c r="AD93" s="45">
        <f>'9 мес'!AD92+'4 кварт'!AD92</f>
        <v>0</v>
      </c>
      <c r="AE93" s="45">
        <f>'9 мес'!AE92+'4 кварт'!AE92</f>
        <v>2</v>
      </c>
      <c r="AF93" s="45">
        <f>'9 мес'!AF92+'4 кварт'!AF92</f>
        <v>37.394999999999996</v>
      </c>
      <c r="AG93" s="45">
        <f>'9 мес'!AG92+'4 кварт'!AG92</f>
        <v>0</v>
      </c>
      <c r="AH93" s="45">
        <f>'9 мес'!AH92+'4 кварт'!AH92</f>
        <v>0</v>
      </c>
      <c r="AI93" s="45">
        <f>'9 мес'!AI92+'4 кварт'!AI92</f>
        <v>0</v>
      </c>
      <c r="AJ93" s="45">
        <f>'9 мес'!AJ92+'4 кварт'!AJ92</f>
        <v>0</v>
      </c>
      <c r="AK93" s="45">
        <f>'9 мес'!AK92+'4 кварт'!AK92</f>
        <v>0</v>
      </c>
      <c r="AL93" s="45">
        <f>'9 мес'!AL92+'4 кварт'!AL92</f>
        <v>0</v>
      </c>
      <c r="AM93" s="45">
        <f>'9 мес'!AM92+'4 кварт'!AM92</f>
        <v>0</v>
      </c>
      <c r="AN93" s="45">
        <f>'9 мес'!AN92+'4 кварт'!AN92</f>
        <v>0</v>
      </c>
      <c r="AO93" s="45">
        <f>'9 мес'!AO92+'4 кварт'!AO92</f>
        <v>0</v>
      </c>
      <c r="AP93" s="45">
        <f>'9 мес'!AP92+'4 кварт'!AP92</f>
        <v>0</v>
      </c>
      <c r="AQ93" s="45">
        <f>'9 мес'!AQ92+'4 кварт'!AQ92</f>
        <v>20</v>
      </c>
      <c r="AR93" s="45">
        <f>'9 мес'!AR92+'4 кварт'!AR92</f>
        <v>28.348999999999997</v>
      </c>
      <c r="AS93" s="45">
        <f>'9 мес'!AS92+'4 кварт'!AS92</f>
        <v>1</v>
      </c>
      <c r="AT93" s="45">
        <f>'9 мес'!AT92+'4 кварт'!AT92</f>
        <v>11.085000000000001</v>
      </c>
      <c r="AU93" s="45">
        <f>'9 мес'!AU92+'4 кварт'!AU92</f>
        <v>0</v>
      </c>
      <c r="AV93" s="45">
        <f>'9 мес'!AV92+'4 кварт'!AV92</f>
        <v>0</v>
      </c>
      <c r="AW93" s="45">
        <f>'9 мес'!AW92+'4 кварт'!AW92</f>
        <v>68</v>
      </c>
      <c r="AX93" s="45">
        <f>'9 мес'!AX92+'4 кварт'!AX92</f>
        <v>53.881</v>
      </c>
      <c r="AY93" s="45">
        <f>'9 мес'!AY92+'4 кварт'!AY92</f>
        <v>4</v>
      </c>
      <c r="AZ93" s="45">
        <f>'9 мес'!AZ92+'4 кварт'!AZ92</f>
        <v>10.362</v>
      </c>
      <c r="BA93" s="45">
        <f>'9 мес'!BA92+'4 кварт'!BA92</f>
        <v>0</v>
      </c>
      <c r="BB93" s="45">
        <f>'9 мес'!BB92+'4 кварт'!BB92</f>
        <v>0</v>
      </c>
      <c r="BC93" s="45">
        <f>'9 мес'!BC92+'4 кварт'!BC92</f>
        <v>0</v>
      </c>
      <c r="BD93" s="45">
        <f>'9 мес'!BD92+'4 кварт'!BD92</f>
        <v>0</v>
      </c>
      <c r="BE93" s="45">
        <f>'9 мес'!BE92+'4 кварт'!BE92</f>
        <v>3.819</v>
      </c>
      <c r="BF93" s="48">
        <f t="shared" si="13"/>
        <v>185.67</v>
      </c>
      <c r="BG93" s="115" t="s">
        <v>89</v>
      </c>
      <c r="BH93" s="113">
        <v>223.84700000000001</v>
      </c>
      <c r="BI93" s="172">
        <f t="shared" si="16"/>
        <v>82.945047286762829</v>
      </c>
      <c r="BK93" s="40">
        <v>455.92899999999997</v>
      </c>
      <c r="BL93" s="154">
        <v>498.762</v>
      </c>
      <c r="BM93" s="81"/>
      <c r="BN93" s="160">
        <f t="shared" si="17"/>
        <v>38.177000000000021</v>
      </c>
      <c r="BO93" s="79"/>
      <c r="BP93" s="83">
        <v>298.65199999999999</v>
      </c>
      <c r="BQ93" s="40">
        <v>22.34</v>
      </c>
      <c r="BR93" s="40">
        <f t="shared" si="18"/>
        <v>320.99199999999996</v>
      </c>
    </row>
    <row r="94" spans="1:71" s="18" customFormat="1" ht="21.75" customHeight="1">
      <c r="A94" s="122">
        <v>10</v>
      </c>
      <c r="B94" s="30" t="s">
        <v>120</v>
      </c>
      <c r="C94" s="45">
        <f>'9 мес'!C93+'4 кварт'!C93</f>
        <v>1.5</v>
      </c>
      <c r="D94" s="45">
        <f>'9 мес'!D93+'4 кварт'!D93</f>
        <v>1.0249999999999999</v>
      </c>
      <c r="E94" s="45">
        <f>'9 мес'!E93+'4 кварт'!E93</f>
        <v>50</v>
      </c>
      <c r="F94" s="45">
        <f>'9 мес'!F93+'4 кварт'!F93</f>
        <v>12.5</v>
      </c>
      <c r="G94" s="45">
        <f>'9 мес'!G93+'4 кварт'!G93</f>
        <v>15</v>
      </c>
      <c r="H94" s="45">
        <f>'9 мес'!H93+'4 кварт'!H93</f>
        <v>1.5269999999999999</v>
      </c>
      <c r="I94" s="45">
        <f>'9 мес'!I93+'4 кварт'!I93</f>
        <v>0</v>
      </c>
      <c r="J94" s="45">
        <f>'9 мес'!J93+'4 кварт'!J93</f>
        <v>0</v>
      </c>
      <c r="K94" s="45">
        <f>'9 мес'!K93+'4 кварт'!K93</f>
        <v>0</v>
      </c>
      <c r="L94" s="45">
        <f>'9 мес'!L93+'4 кварт'!L93</f>
        <v>0</v>
      </c>
      <c r="M94" s="45">
        <f>'9 мес'!M93+'4 кварт'!M93</f>
        <v>0</v>
      </c>
      <c r="N94" s="45">
        <f>'9 мес'!N93+'4 кварт'!N93</f>
        <v>0</v>
      </c>
      <c r="O94" s="45">
        <f>'9 мес'!O93+'4 кварт'!O93</f>
        <v>0</v>
      </c>
      <c r="P94" s="45">
        <f>'9 мес'!P93+'4 кварт'!P93</f>
        <v>0</v>
      </c>
      <c r="Q94" s="45">
        <f>'9 мес'!Q93+'4 кварт'!Q93</f>
        <v>0</v>
      </c>
      <c r="R94" s="45">
        <f>'9 мес'!R93+'4 кварт'!R93</f>
        <v>0</v>
      </c>
      <c r="S94" s="45">
        <f>'9 мес'!S93+'4 кварт'!S93</f>
        <v>8</v>
      </c>
      <c r="T94" s="45">
        <f>'9 мес'!T93+'4 кварт'!T93</f>
        <v>3.105</v>
      </c>
      <c r="U94" s="45">
        <f>'9 мес'!U93+'4 кварт'!U93</f>
        <v>0</v>
      </c>
      <c r="V94" s="45">
        <f>'9 мес'!V93+'4 кварт'!V93</f>
        <v>0</v>
      </c>
      <c r="W94" s="45">
        <f>'9 мес'!W93+'4 кварт'!W93</f>
        <v>0</v>
      </c>
      <c r="X94" s="45">
        <f>'9 мес'!X93+'4 кварт'!X93</f>
        <v>0</v>
      </c>
      <c r="Y94" s="45">
        <f>'9 мес'!Y93+'4 кварт'!Y93</f>
        <v>0</v>
      </c>
      <c r="Z94" s="45">
        <f>'9 мес'!Z93+'4 кварт'!Z93</f>
        <v>0</v>
      </c>
      <c r="AA94" s="45">
        <f>'9 мес'!AA93+'4 кварт'!AA93</f>
        <v>0</v>
      </c>
      <c r="AB94" s="45">
        <f>'9 мес'!AB93+'4 кварт'!AB93</f>
        <v>0</v>
      </c>
      <c r="AC94" s="45">
        <f>'9 мес'!AC93+'4 кварт'!AC93</f>
        <v>0</v>
      </c>
      <c r="AD94" s="45">
        <f>'9 мес'!AD93+'4 кварт'!AD93</f>
        <v>0</v>
      </c>
      <c r="AE94" s="45">
        <f>'9 мес'!AE93+'4 кварт'!AE93</f>
        <v>2</v>
      </c>
      <c r="AF94" s="45">
        <f>'9 мес'!AF93+'4 кварт'!AF93</f>
        <v>30.937000000000001</v>
      </c>
      <c r="AG94" s="45">
        <f>'9 мес'!AG93+'4 кварт'!AG93</f>
        <v>0</v>
      </c>
      <c r="AH94" s="45">
        <f>'9 мес'!AH93+'4 кварт'!AH93</f>
        <v>0</v>
      </c>
      <c r="AI94" s="45">
        <f>'9 мес'!AI93+'4 кварт'!AI93</f>
        <v>0</v>
      </c>
      <c r="AJ94" s="45">
        <f>'9 мес'!AJ93+'4 кварт'!AJ93</f>
        <v>0</v>
      </c>
      <c r="AK94" s="45">
        <f>'9 мес'!AK93+'4 кварт'!AK93</f>
        <v>0</v>
      </c>
      <c r="AL94" s="45">
        <f>'9 мес'!AL93+'4 кварт'!AL93</f>
        <v>0</v>
      </c>
      <c r="AM94" s="45">
        <f>'9 мес'!AM93+'4 кварт'!AM93</f>
        <v>0</v>
      </c>
      <c r="AN94" s="45">
        <f>'9 мес'!AN93+'4 кварт'!AN93</f>
        <v>0</v>
      </c>
      <c r="AO94" s="45">
        <f>'9 мес'!AO93+'4 кварт'!AO93</f>
        <v>0</v>
      </c>
      <c r="AP94" s="45">
        <f>'9 мес'!AP93+'4 кварт'!AP93</f>
        <v>0</v>
      </c>
      <c r="AQ94" s="45">
        <f>'9 мес'!AQ93+'4 кварт'!AQ93</f>
        <v>27</v>
      </c>
      <c r="AR94" s="45">
        <f>'9 мес'!AR93+'4 кварт'!AR93</f>
        <v>28.21</v>
      </c>
      <c r="AS94" s="45">
        <f>'9 мес'!AS93+'4 кварт'!AS93</f>
        <v>0</v>
      </c>
      <c r="AT94" s="45">
        <f>'9 мес'!AT93+'4 кварт'!AT93</f>
        <v>0</v>
      </c>
      <c r="AU94" s="45">
        <f>'9 мес'!AU93+'4 кварт'!AU93</f>
        <v>0</v>
      </c>
      <c r="AV94" s="45">
        <f>'9 мес'!AV93+'4 кварт'!AV93</f>
        <v>0</v>
      </c>
      <c r="AW94" s="45">
        <f>'9 мес'!AW93+'4 кварт'!AW93</f>
        <v>1</v>
      </c>
      <c r="AX94" s="45">
        <f>'9 мес'!AX93+'4 кварт'!AX93</f>
        <v>0.66200000000000003</v>
      </c>
      <c r="AY94" s="45">
        <f>'9 мес'!AY93+'4 кварт'!AY93</f>
        <v>0</v>
      </c>
      <c r="AZ94" s="45">
        <f>'9 мес'!AZ93+'4 кварт'!AZ93</f>
        <v>0</v>
      </c>
      <c r="BA94" s="45">
        <f>'9 мес'!BA93+'4 кварт'!BA93</f>
        <v>0</v>
      </c>
      <c r="BB94" s="45">
        <f>'9 мес'!BB93+'4 кварт'!BB93</f>
        <v>0</v>
      </c>
      <c r="BC94" s="45">
        <f>'9 мес'!BC93+'4 кварт'!BC93</f>
        <v>0</v>
      </c>
      <c r="BD94" s="45">
        <f>'9 мес'!BD93+'4 кварт'!BD93</f>
        <v>0</v>
      </c>
      <c r="BE94" s="45">
        <f>'9 мес'!BE93+'4 кварт'!BE93</f>
        <v>42.383000000000003</v>
      </c>
      <c r="BF94" s="48">
        <f t="shared" si="13"/>
        <v>120.34900000000002</v>
      </c>
      <c r="BG94" s="115" t="s">
        <v>90</v>
      </c>
      <c r="BH94" s="113">
        <v>151.81299999999999</v>
      </c>
      <c r="BI94" s="172">
        <f t="shared" si="16"/>
        <v>79.274502183607481</v>
      </c>
      <c r="BJ94" s="40"/>
      <c r="BK94" s="40">
        <v>214.495</v>
      </c>
      <c r="BL94" s="154">
        <v>330.28899999999999</v>
      </c>
      <c r="BM94" s="81"/>
      <c r="BN94" s="160">
        <f t="shared" si="17"/>
        <v>31.46399999999997</v>
      </c>
      <c r="BO94" s="79"/>
      <c r="BP94" s="85">
        <v>141.24700000000001</v>
      </c>
      <c r="BQ94" s="40">
        <v>10.566000000000001</v>
      </c>
      <c r="BR94" s="40">
        <f t="shared" si="18"/>
        <v>151.81300000000002</v>
      </c>
      <c r="BS94" s="40"/>
    </row>
    <row r="95" spans="1:71" s="18" customFormat="1" ht="21.75" customHeight="1">
      <c r="A95" s="122">
        <v>11</v>
      </c>
      <c r="B95" s="30" t="s">
        <v>121</v>
      </c>
      <c r="C95" s="45">
        <f>'9 мес'!C94+'4 кварт'!C94</f>
        <v>0</v>
      </c>
      <c r="D95" s="45">
        <f>'9 мес'!D94+'4 кварт'!D94</f>
        <v>0</v>
      </c>
      <c r="E95" s="45">
        <f>'9 мес'!E94+'4 кварт'!E94</f>
        <v>0</v>
      </c>
      <c r="F95" s="45">
        <f>'9 мес'!F94+'4 кварт'!F94</f>
        <v>0</v>
      </c>
      <c r="G95" s="45">
        <f>'9 мес'!G94+'4 кварт'!G94</f>
        <v>0</v>
      </c>
      <c r="H95" s="45">
        <f>'9 мес'!H94+'4 кварт'!H94</f>
        <v>0</v>
      </c>
      <c r="I95" s="45">
        <f>'9 мес'!I94+'4 кварт'!I94</f>
        <v>0</v>
      </c>
      <c r="J95" s="45">
        <f>'9 мес'!J94+'4 кварт'!J94</f>
        <v>0</v>
      </c>
      <c r="K95" s="45">
        <f>'9 мес'!K94+'4 кварт'!K94</f>
        <v>0</v>
      </c>
      <c r="L95" s="45">
        <f>'9 мес'!L94+'4 кварт'!L94</f>
        <v>0</v>
      </c>
      <c r="M95" s="45">
        <f>'9 мес'!M94+'4 кварт'!M94</f>
        <v>0</v>
      </c>
      <c r="N95" s="45">
        <f>'9 мес'!N94+'4 кварт'!N94</f>
        <v>0</v>
      </c>
      <c r="O95" s="45">
        <f>'9 мес'!O94+'4 кварт'!O94</f>
        <v>0</v>
      </c>
      <c r="P95" s="45">
        <f>'9 мес'!P94+'4 кварт'!P94</f>
        <v>0</v>
      </c>
      <c r="Q95" s="45">
        <f>'9 мес'!Q94+'4 кварт'!Q94</f>
        <v>0</v>
      </c>
      <c r="R95" s="45">
        <f>'9 мес'!R94+'4 кварт'!R94</f>
        <v>0</v>
      </c>
      <c r="S95" s="45">
        <f>'9 мес'!S94+'4 кварт'!S94</f>
        <v>12</v>
      </c>
      <c r="T95" s="45">
        <f>'9 мес'!T94+'4 кварт'!T94</f>
        <v>11.754999999999999</v>
      </c>
      <c r="U95" s="45">
        <f>'9 мес'!U94+'4 кварт'!U94</f>
        <v>3</v>
      </c>
      <c r="V95" s="45">
        <f>'9 мес'!V94+'4 кварт'!V94</f>
        <v>16.111000000000001</v>
      </c>
      <c r="W95" s="45">
        <f>'9 мес'!W94+'4 кварт'!W94</f>
        <v>4</v>
      </c>
      <c r="X95" s="45">
        <f>'9 мес'!X94+'4 кварт'!X94</f>
        <v>4.8360000000000003</v>
      </c>
      <c r="Y95" s="45">
        <f>'9 мес'!Y94+'4 кварт'!Y94</f>
        <v>0</v>
      </c>
      <c r="Z95" s="45">
        <f>'9 мес'!Z94+'4 кварт'!Z94</f>
        <v>0</v>
      </c>
      <c r="AA95" s="45">
        <f>'9 мес'!AA94+'4 кварт'!AA94</f>
        <v>0</v>
      </c>
      <c r="AB95" s="45">
        <f>'9 мес'!AB94+'4 кварт'!AB94</f>
        <v>0</v>
      </c>
      <c r="AC95" s="45">
        <f>'9 мес'!AC94+'4 кварт'!AC94</f>
        <v>0</v>
      </c>
      <c r="AD95" s="45">
        <f>'9 мес'!AD94+'4 кварт'!AD94</f>
        <v>0</v>
      </c>
      <c r="AE95" s="45">
        <f>'9 мес'!AE94+'4 кварт'!AE94</f>
        <v>2</v>
      </c>
      <c r="AF95" s="45">
        <f>'9 мес'!AF94+'4 кварт'!AF94</f>
        <v>33.405999999999999</v>
      </c>
      <c r="AG95" s="45">
        <f>'9 мес'!AG94+'4 кварт'!AG94</f>
        <v>0</v>
      </c>
      <c r="AH95" s="45">
        <f>'9 мес'!AH94+'4 кварт'!AH94</f>
        <v>0</v>
      </c>
      <c r="AI95" s="45">
        <f>'9 мес'!AI94+'4 кварт'!AI94</f>
        <v>0</v>
      </c>
      <c r="AJ95" s="45">
        <f>'9 мес'!AJ94+'4 кварт'!AJ94</f>
        <v>0</v>
      </c>
      <c r="AK95" s="45">
        <f>'9 мес'!AK94+'4 кварт'!AK94</f>
        <v>2</v>
      </c>
      <c r="AL95" s="45">
        <f>'9 мес'!AL94+'4 кварт'!AL94</f>
        <v>2.8929999999999998</v>
      </c>
      <c r="AM95" s="45">
        <f>'9 мес'!AM94+'4 кварт'!AM94</f>
        <v>0</v>
      </c>
      <c r="AN95" s="45">
        <f>'9 мес'!AN94+'4 кварт'!AN94</f>
        <v>0</v>
      </c>
      <c r="AO95" s="45">
        <f>'9 мес'!AO94+'4 кварт'!AO94</f>
        <v>2</v>
      </c>
      <c r="AP95" s="45">
        <f>'9 мес'!AP94+'4 кварт'!AP94</f>
        <v>4.8029999999999999</v>
      </c>
      <c r="AQ95" s="45">
        <f>'9 мес'!AQ94+'4 кварт'!AQ94</f>
        <v>18</v>
      </c>
      <c r="AR95" s="45">
        <f>'9 мес'!AR94+'4 кварт'!AR94</f>
        <v>19.267999999999997</v>
      </c>
      <c r="AS95" s="45">
        <f>'9 мес'!AS94+'4 кварт'!AS94</f>
        <v>0</v>
      </c>
      <c r="AT95" s="45">
        <f>'9 мес'!AT94+'4 кварт'!AT94</f>
        <v>0</v>
      </c>
      <c r="AU95" s="45">
        <f>'9 мес'!AU94+'4 кварт'!AU94</f>
        <v>10</v>
      </c>
      <c r="AV95" s="45">
        <f>'9 мес'!AV94+'4 кварт'!AV94</f>
        <v>1.806</v>
      </c>
      <c r="AW95" s="45">
        <f>'9 мес'!AW94+'4 кварт'!AW94</f>
        <v>56</v>
      </c>
      <c r="AX95" s="45">
        <f>'9 мес'!AX94+'4 кварт'!AX94</f>
        <v>42.332000000000001</v>
      </c>
      <c r="AY95" s="45">
        <f>'9 мес'!AY94+'4 кварт'!AY94</f>
        <v>6</v>
      </c>
      <c r="AZ95" s="45">
        <f>'9 мес'!AZ94+'4 кварт'!AZ94</f>
        <v>8.3409999999999993</v>
      </c>
      <c r="BA95" s="45">
        <f>'9 мес'!BA94+'4 кварт'!BA94</f>
        <v>0</v>
      </c>
      <c r="BB95" s="45">
        <f>'9 мес'!BB94+'4 кварт'!BB94</f>
        <v>0</v>
      </c>
      <c r="BC95" s="45">
        <f>'9 мес'!BC94+'4 кварт'!BC94</f>
        <v>4</v>
      </c>
      <c r="BD95" s="45">
        <f>'9 мес'!BD94+'4 кварт'!BD94</f>
        <v>1.671</v>
      </c>
      <c r="BE95" s="45">
        <f>'9 мес'!BE94+'4 кварт'!BE94</f>
        <v>0</v>
      </c>
      <c r="BF95" s="48">
        <f t="shared" si="13"/>
        <v>147.22200000000001</v>
      </c>
      <c r="BG95" s="115" t="s">
        <v>91</v>
      </c>
      <c r="BH95" s="113">
        <v>185.91</v>
      </c>
      <c r="BI95" s="172">
        <f t="shared" si="16"/>
        <v>79.189930611586263</v>
      </c>
      <c r="BJ95" s="40"/>
      <c r="BK95" s="40">
        <v>378.68099999999998</v>
      </c>
      <c r="BL95" s="154">
        <v>541.61500000000001</v>
      </c>
      <c r="BM95" s="81"/>
      <c r="BN95" s="160">
        <f t="shared" si="17"/>
        <v>38.687999999999988</v>
      </c>
      <c r="BO95" s="79"/>
      <c r="BP95" s="85">
        <v>248.03700000000001</v>
      </c>
      <c r="BQ95" s="40">
        <v>18.553999999999998</v>
      </c>
      <c r="BR95" s="40">
        <f t="shared" si="18"/>
        <v>266.59100000000001</v>
      </c>
      <c r="BS95" s="40"/>
    </row>
    <row r="96" spans="1:71" s="18" customFormat="1" ht="21.75" customHeight="1">
      <c r="A96" s="122">
        <v>12</v>
      </c>
      <c r="B96" s="30" t="s">
        <v>122</v>
      </c>
      <c r="C96" s="45">
        <f>'9 мес'!C95+'4 кварт'!C95</f>
        <v>0</v>
      </c>
      <c r="D96" s="45">
        <f>'9 мес'!D95+'4 кварт'!D95</f>
        <v>0</v>
      </c>
      <c r="E96" s="45">
        <f>'9 мес'!E95+'4 кварт'!E95</f>
        <v>39</v>
      </c>
      <c r="F96" s="45">
        <f>'9 мес'!F95+'4 кварт'!F95</f>
        <v>9.9450000000000003</v>
      </c>
      <c r="G96" s="45">
        <f>'9 мес'!G95+'4 кварт'!G95</f>
        <v>0</v>
      </c>
      <c r="H96" s="45">
        <f>'9 мес'!H95+'4 кварт'!H95</f>
        <v>0</v>
      </c>
      <c r="I96" s="45">
        <f>'9 мес'!I95+'4 кварт'!I95</f>
        <v>0</v>
      </c>
      <c r="J96" s="45">
        <f>'9 мес'!J95+'4 кварт'!J95</f>
        <v>0</v>
      </c>
      <c r="K96" s="45">
        <f>'9 мес'!K95+'4 кварт'!K95</f>
        <v>0</v>
      </c>
      <c r="L96" s="45">
        <f>'9 мес'!L95+'4 кварт'!L95</f>
        <v>0</v>
      </c>
      <c r="M96" s="45">
        <f>'9 мес'!M95+'4 кварт'!M95</f>
        <v>0</v>
      </c>
      <c r="N96" s="45">
        <f>'9 мес'!N95+'4 кварт'!N95</f>
        <v>0</v>
      </c>
      <c r="O96" s="45">
        <f>'9 мес'!O95+'4 кварт'!O95</f>
        <v>0</v>
      </c>
      <c r="P96" s="45">
        <f>'9 мес'!P95+'4 кварт'!P95</f>
        <v>0</v>
      </c>
      <c r="Q96" s="45">
        <f>'9 мес'!Q95+'4 кварт'!Q95</f>
        <v>0</v>
      </c>
      <c r="R96" s="45">
        <f>'9 мес'!R95+'4 кварт'!R95</f>
        <v>0</v>
      </c>
      <c r="S96" s="45">
        <f>'9 мес'!S95+'4 кварт'!S95</f>
        <v>17</v>
      </c>
      <c r="T96" s="45">
        <f>'9 мес'!T95+'4 кварт'!T95</f>
        <v>10.644</v>
      </c>
      <c r="U96" s="45">
        <f>'9 мес'!U95+'4 кварт'!U95</f>
        <v>11</v>
      </c>
      <c r="V96" s="45">
        <f>'9 мес'!V95+'4 кварт'!V95</f>
        <v>73.543000000000006</v>
      </c>
      <c r="W96" s="45">
        <f>'9 мес'!W95+'4 кварт'!W95</f>
        <v>19</v>
      </c>
      <c r="X96" s="45">
        <f>'9 мес'!X95+'4 кварт'!X95</f>
        <v>6.9530000000000003</v>
      </c>
      <c r="Y96" s="45">
        <f>'9 мес'!Y95+'4 кварт'!Y95</f>
        <v>3</v>
      </c>
      <c r="Z96" s="45">
        <f>'9 мес'!Z95+'4 кварт'!Z95</f>
        <v>3.6629999999999998</v>
      </c>
      <c r="AA96" s="45">
        <f>'9 мес'!AA95+'4 кварт'!AA95</f>
        <v>0</v>
      </c>
      <c r="AB96" s="45">
        <f>'9 мес'!AB95+'4 кварт'!AB95</f>
        <v>0</v>
      </c>
      <c r="AC96" s="45">
        <f>'9 мес'!AC95+'4 кварт'!AC95</f>
        <v>0</v>
      </c>
      <c r="AD96" s="45">
        <f>'9 мес'!AD95+'4 кварт'!AD95</f>
        <v>0</v>
      </c>
      <c r="AE96" s="45">
        <f>'9 мес'!AE95+'4 кварт'!AE95</f>
        <v>2</v>
      </c>
      <c r="AF96" s="45">
        <f>'9 мес'!AF95+'4 кварт'!AF95</f>
        <v>38.563000000000002</v>
      </c>
      <c r="AG96" s="45">
        <f>'9 мес'!AG95+'4 кварт'!AG95</f>
        <v>0</v>
      </c>
      <c r="AH96" s="45">
        <f>'9 мес'!AH95+'4 кварт'!AH95</f>
        <v>0</v>
      </c>
      <c r="AI96" s="45">
        <f>'9 мес'!AI95+'4 кварт'!AI95</f>
        <v>3</v>
      </c>
      <c r="AJ96" s="45">
        <f>'9 мес'!AJ95+'4 кварт'!AJ95</f>
        <v>8.1679999999999993</v>
      </c>
      <c r="AK96" s="45">
        <f>'9 мес'!AK95+'4 кварт'!AK95</f>
        <v>5</v>
      </c>
      <c r="AL96" s="45">
        <f>'9 мес'!AL95+'4 кварт'!AL95</f>
        <v>7.2279999999999998</v>
      </c>
      <c r="AM96" s="45">
        <f>'9 мес'!AM95+'4 кварт'!AM95</f>
        <v>0</v>
      </c>
      <c r="AN96" s="45">
        <f>'9 мес'!AN95+'4 кварт'!AN95</f>
        <v>0</v>
      </c>
      <c r="AO96" s="45">
        <f>'9 мес'!AO95+'4 кварт'!AO95</f>
        <v>3</v>
      </c>
      <c r="AP96" s="45">
        <f>'9 мес'!AP95+'4 кварт'!AP95</f>
        <v>7.8390000000000004</v>
      </c>
      <c r="AQ96" s="45">
        <f>'9 мес'!AQ95+'4 кварт'!AQ95</f>
        <v>31</v>
      </c>
      <c r="AR96" s="45">
        <f>'9 мес'!AR95+'4 кварт'!AR95</f>
        <v>29.558</v>
      </c>
      <c r="AS96" s="45">
        <f>'9 мес'!AS95+'4 кварт'!AS95</f>
        <v>0</v>
      </c>
      <c r="AT96" s="45">
        <f>'9 мес'!AT95+'4 кварт'!AT95</f>
        <v>0</v>
      </c>
      <c r="AU96" s="45">
        <f>'9 мес'!AU95+'4 кварт'!AU95</f>
        <v>0</v>
      </c>
      <c r="AV96" s="45">
        <f>'9 мес'!AV95+'4 кварт'!AV95</f>
        <v>0</v>
      </c>
      <c r="AW96" s="45">
        <f>'9 мес'!AW95+'4 кварт'!AW95</f>
        <v>87</v>
      </c>
      <c r="AX96" s="45">
        <f>'9 мес'!AX95+'4 кварт'!AX95</f>
        <v>64.685999999999993</v>
      </c>
      <c r="AY96" s="45">
        <f>'9 мес'!AY95+'4 кварт'!AY95</f>
        <v>3</v>
      </c>
      <c r="AZ96" s="45">
        <f>'9 мес'!AZ95+'4 кварт'!AZ95</f>
        <v>4.1710000000000003</v>
      </c>
      <c r="BA96" s="45">
        <f>'9 мес'!BA95+'4 кварт'!BA95</f>
        <v>0</v>
      </c>
      <c r="BB96" s="45">
        <f>'9 мес'!BB95+'4 кварт'!BB95</f>
        <v>0</v>
      </c>
      <c r="BC96" s="45">
        <f>'9 мес'!BC95+'4 кварт'!BC95</f>
        <v>0</v>
      </c>
      <c r="BD96" s="45">
        <f>'9 мес'!BD95+'4 кварт'!BD95</f>
        <v>0</v>
      </c>
      <c r="BE96" s="45">
        <f>'9 мес'!BE95+'4 кварт'!BE95</f>
        <v>1.6040000000000001</v>
      </c>
      <c r="BF96" s="48">
        <f t="shared" si="13"/>
        <v>266.565</v>
      </c>
      <c r="BG96" s="115" t="s">
        <v>92</v>
      </c>
      <c r="BH96" s="113">
        <v>517.62099999999998</v>
      </c>
      <c r="BI96" s="172">
        <f t="shared" si="16"/>
        <v>51.498103824999376</v>
      </c>
      <c r="BJ96" s="40"/>
      <c r="BK96" s="40">
        <v>735.25099999999998</v>
      </c>
      <c r="BL96" s="154">
        <v>874.89400000000001</v>
      </c>
      <c r="BM96" s="81"/>
      <c r="BN96" s="160">
        <f t="shared" si="17"/>
        <v>251.05599999999998</v>
      </c>
      <c r="BO96" s="79"/>
      <c r="BP96" s="85">
        <v>481.596</v>
      </c>
      <c r="BQ96" s="40">
        <v>36.024999999999999</v>
      </c>
      <c r="BR96" s="40">
        <f t="shared" si="18"/>
        <v>517.62099999999998</v>
      </c>
      <c r="BS96" s="40"/>
    </row>
    <row r="97" spans="1:71" s="18" customFormat="1" ht="21.75" customHeight="1">
      <c r="A97" s="122">
        <v>13</v>
      </c>
      <c r="B97" s="30" t="s">
        <v>123</v>
      </c>
      <c r="C97" s="45">
        <f>'9 мес'!C96+'4 кварт'!C96</f>
        <v>0</v>
      </c>
      <c r="D97" s="45">
        <f>'9 мес'!D96+'4 кварт'!D96</f>
        <v>0</v>
      </c>
      <c r="E97" s="45">
        <f>'9 мес'!E96+'4 кварт'!E96</f>
        <v>91</v>
      </c>
      <c r="F97" s="45">
        <f>'9 мес'!F96+'4 кварт'!F96</f>
        <v>23.204999999999998</v>
      </c>
      <c r="G97" s="45">
        <f>'9 мес'!G96+'4 кварт'!G96</f>
        <v>0</v>
      </c>
      <c r="H97" s="45">
        <f>'9 мес'!H96+'4 кварт'!H96</f>
        <v>0</v>
      </c>
      <c r="I97" s="45">
        <f>'9 мес'!I96+'4 кварт'!I96</f>
        <v>1</v>
      </c>
      <c r="J97" s="45">
        <f>'9 мес'!J96+'4 кварт'!J96</f>
        <v>255.95699999999999</v>
      </c>
      <c r="K97" s="45">
        <f>'9 мес'!K96+'4 кварт'!K96</f>
        <v>0</v>
      </c>
      <c r="L97" s="45">
        <f>'9 мес'!L96+'4 кварт'!L96</f>
        <v>0</v>
      </c>
      <c r="M97" s="45">
        <f>'9 мес'!M96+'4 кварт'!M96</f>
        <v>0</v>
      </c>
      <c r="N97" s="45">
        <f>'9 мес'!N96+'4 кварт'!N96</f>
        <v>0</v>
      </c>
      <c r="O97" s="45">
        <f>'9 мес'!O96+'4 кварт'!O96</f>
        <v>0</v>
      </c>
      <c r="P97" s="45">
        <f>'9 мес'!P96+'4 кварт'!P96</f>
        <v>0</v>
      </c>
      <c r="Q97" s="45">
        <f>'9 мес'!Q96+'4 кварт'!Q96</f>
        <v>0</v>
      </c>
      <c r="R97" s="45">
        <f>'9 мес'!R96+'4 кварт'!R96</f>
        <v>0</v>
      </c>
      <c r="S97" s="45">
        <f>'9 мес'!S96+'4 кварт'!S96</f>
        <v>15</v>
      </c>
      <c r="T97" s="45">
        <f>'9 мес'!T96+'4 кварт'!T96</f>
        <v>11.286999999999999</v>
      </c>
      <c r="U97" s="45">
        <f>'9 мес'!U96+'4 кварт'!U96</f>
        <v>0</v>
      </c>
      <c r="V97" s="45">
        <f>'9 мес'!V96+'4 кварт'!V96</f>
        <v>0</v>
      </c>
      <c r="W97" s="45">
        <f>'9 мес'!W96+'4 кварт'!W96</f>
        <v>18</v>
      </c>
      <c r="X97" s="45">
        <f>'9 мес'!X96+'4 кварт'!X96</f>
        <v>14.272</v>
      </c>
      <c r="Y97" s="45">
        <f>'9 мес'!Y96+'4 кварт'!Y96</f>
        <v>3</v>
      </c>
      <c r="Z97" s="45">
        <f>'9 мес'!Z96+'4 кварт'!Z96</f>
        <v>8.4450000000000003</v>
      </c>
      <c r="AA97" s="45">
        <f>'9 мес'!AA96+'4 кварт'!AA96</f>
        <v>0</v>
      </c>
      <c r="AB97" s="45">
        <f>'9 мес'!AB96+'4 кварт'!AB96</f>
        <v>0</v>
      </c>
      <c r="AC97" s="45">
        <f>'9 мес'!AC96+'4 кварт'!AC96</f>
        <v>0</v>
      </c>
      <c r="AD97" s="45">
        <f>'9 мес'!AD96+'4 кварт'!AD96</f>
        <v>0</v>
      </c>
      <c r="AE97" s="45">
        <f>'9 мес'!AE96+'4 кварт'!AE96</f>
        <v>3</v>
      </c>
      <c r="AF97" s="45">
        <f>'9 мес'!AF96+'4 кварт'!AF96</f>
        <v>55.722999999999999</v>
      </c>
      <c r="AG97" s="45">
        <f>'9 мес'!AG96+'4 кварт'!AG96</f>
        <v>0</v>
      </c>
      <c r="AH97" s="45">
        <f>'9 мес'!AH96+'4 кварт'!AH96</f>
        <v>0</v>
      </c>
      <c r="AI97" s="45">
        <f>'9 мес'!AI96+'4 кварт'!AI96</f>
        <v>3</v>
      </c>
      <c r="AJ97" s="45">
        <f>'9 мес'!AJ96+'4 кварт'!AJ96</f>
        <v>7.0960000000000001</v>
      </c>
      <c r="AK97" s="45">
        <f>'9 мес'!AK96+'4 кварт'!AK96</f>
        <v>0</v>
      </c>
      <c r="AL97" s="45">
        <f>'9 мес'!AL96+'4 кварт'!AL96</f>
        <v>0</v>
      </c>
      <c r="AM97" s="45">
        <f>'9 мес'!AM96+'4 кварт'!AM96</f>
        <v>0</v>
      </c>
      <c r="AN97" s="45">
        <f>'9 мес'!AN96+'4 кварт'!AN96</f>
        <v>0</v>
      </c>
      <c r="AO97" s="45">
        <f>'9 мес'!AO96+'4 кварт'!AO96</f>
        <v>0</v>
      </c>
      <c r="AP97" s="45">
        <f>'9 мес'!AP96+'4 кварт'!AP96</f>
        <v>0</v>
      </c>
      <c r="AQ97" s="45">
        <f>'9 мес'!AQ96+'4 кварт'!AQ96</f>
        <v>22</v>
      </c>
      <c r="AR97" s="45">
        <f>'9 мес'!AR96+'4 кварт'!AR96</f>
        <v>30.876000000000001</v>
      </c>
      <c r="AS97" s="45">
        <f>'9 мес'!AS96+'4 кварт'!AS96</f>
        <v>0</v>
      </c>
      <c r="AT97" s="45">
        <f>'9 мес'!AT96+'4 кварт'!AT96</f>
        <v>0</v>
      </c>
      <c r="AU97" s="45">
        <f>'9 мес'!AU96+'4 кварт'!AU96</f>
        <v>58.8</v>
      </c>
      <c r="AV97" s="45">
        <f>'9 мес'!AV96+'4 кварт'!AV96</f>
        <v>6.9409999999999998</v>
      </c>
      <c r="AW97" s="45">
        <f>'9 мес'!AW96+'4 кварт'!AW96</f>
        <v>53</v>
      </c>
      <c r="AX97" s="45">
        <f>'9 мес'!AX96+'4 кварт'!AX96</f>
        <v>39.186999999999998</v>
      </c>
      <c r="AY97" s="45">
        <f>'9 мес'!AY96+'4 кварт'!AY96</f>
        <v>5</v>
      </c>
      <c r="AZ97" s="45">
        <f>'9 мес'!AZ96+'4 кварт'!AZ96</f>
        <v>5.4350000000000005</v>
      </c>
      <c r="BA97" s="45">
        <f>'9 мес'!BA96+'4 кварт'!BA96</f>
        <v>0</v>
      </c>
      <c r="BB97" s="45">
        <f>'9 мес'!BB96+'4 кварт'!BB96</f>
        <v>0</v>
      </c>
      <c r="BC97" s="45">
        <f>'9 мес'!BC96+'4 кварт'!BC96</f>
        <v>0</v>
      </c>
      <c r="BD97" s="45">
        <f>'9 мес'!BD96+'4 кварт'!BD96</f>
        <v>0</v>
      </c>
      <c r="BE97" s="45">
        <f>'9 мес'!BE96+'4 кварт'!BE96</f>
        <v>6.6130000000000004</v>
      </c>
      <c r="BF97" s="48">
        <f t="shared" si="13"/>
        <v>465.03699999999992</v>
      </c>
      <c r="BG97" s="115" t="s">
        <v>93</v>
      </c>
      <c r="BH97" s="113">
        <v>514.38499999999999</v>
      </c>
      <c r="BI97" s="172">
        <f t="shared" si="16"/>
        <v>90.406407651856085</v>
      </c>
      <c r="BJ97" s="40"/>
      <c r="BK97" s="40">
        <v>730.75</v>
      </c>
      <c r="BL97" s="154">
        <v>774.15899999999999</v>
      </c>
      <c r="BM97" s="81"/>
      <c r="BN97" s="160">
        <f t="shared" si="17"/>
        <v>49.34800000000007</v>
      </c>
      <c r="BO97" s="79"/>
      <c r="BP97" s="85">
        <v>478.58499999999998</v>
      </c>
      <c r="BQ97" s="40">
        <v>35.799999999999997</v>
      </c>
      <c r="BR97" s="40">
        <f t="shared" si="18"/>
        <v>514.38499999999999</v>
      </c>
      <c r="BS97" s="40"/>
    </row>
    <row r="98" spans="1:71" s="18" customFormat="1" ht="21.75" customHeight="1">
      <c r="A98" s="122">
        <v>14</v>
      </c>
      <c r="B98" s="30" t="s">
        <v>124</v>
      </c>
      <c r="C98" s="45">
        <f>'9 мес'!C97+'4 кварт'!C97</f>
        <v>0</v>
      </c>
      <c r="D98" s="45">
        <f>'9 мес'!D97+'4 кварт'!D97</f>
        <v>0</v>
      </c>
      <c r="E98" s="45">
        <f>'9 мес'!E97+'4 кварт'!E97</f>
        <v>0</v>
      </c>
      <c r="F98" s="45">
        <f>'9 мес'!F97+'4 кварт'!F97</f>
        <v>0</v>
      </c>
      <c r="G98" s="45">
        <f>'9 мес'!G97+'4 кварт'!G97</f>
        <v>0</v>
      </c>
      <c r="H98" s="45">
        <f>'9 мес'!H97+'4 кварт'!H97</f>
        <v>0</v>
      </c>
      <c r="I98" s="45">
        <f>'9 мес'!I97+'4 кварт'!I97</f>
        <v>0</v>
      </c>
      <c r="J98" s="45">
        <f>'9 мес'!J97+'4 кварт'!J97</f>
        <v>0</v>
      </c>
      <c r="K98" s="45">
        <f>'9 мес'!K97+'4 кварт'!K97</f>
        <v>0</v>
      </c>
      <c r="L98" s="45">
        <f>'9 мес'!L97+'4 кварт'!L97</f>
        <v>0</v>
      </c>
      <c r="M98" s="45">
        <f>'9 мес'!M97+'4 кварт'!M97</f>
        <v>0</v>
      </c>
      <c r="N98" s="45">
        <f>'9 мес'!N97+'4 кварт'!N97</f>
        <v>0</v>
      </c>
      <c r="O98" s="45">
        <f>'9 мес'!O97+'4 кварт'!O97</f>
        <v>0</v>
      </c>
      <c r="P98" s="45">
        <f>'9 мес'!P97+'4 кварт'!P97</f>
        <v>0</v>
      </c>
      <c r="Q98" s="45">
        <f>'9 мес'!Q97+'4 кварт'!Q97</f>
        <v>0</v>
      </c>
      <c r="R98" s="45">
        <f>'9 мес'!R97+'4 кварт'!R97</f>
        <v>0</v>
      </c>
      <c r="S98" s="45">
        <f>'9 мес'!S97+'4 кварт'!S97</f>
        <v>7</v>
      </c>
      <c r="T98" s="45">
        <f>'9 мес'!T97+'4 кварт'!T97</f>
        <v>7.649</v>
      </c>
      <c r="U98" s="45">
        <f>'9 мес'!U97+'4 кварт'!U97</f>
        <v>1</v>
      </c>
      <c r="V98" s="45">
        <f>'9 мес'!V97+'4 кварт'!V97</f>
        <v>34.302</v>
      </c>
      <c r="W98" s="45">
        <f>'9 мес'!W97+'4 кварт'!W97</f>
        <v>11</v>
      </c>
      <c r="X98" s="45">
        <f>'9 мес'!X97+'4 кварт'!X97</f>
        <v>4.4119999999999999</v>
      </c>
      <c r="Y98" s="45">
        <f>'9 мес'!Y97+'4 кварт'!Y97</f>
        <v>0.5</v>
      </c>
      <c r="Z98" s="45">
        <f>'9 мес'!Z97+'4 кварт'!Z97</f>
        <v>1.26</v>
      </c>
      <c r="AA98" s="45">
        <f>'9 мес'!AA97+'4 кварт'!AA97</f>
        <v>8.3000000000000007</v>
      </c>
      <c r="AB98" s="45">
        <f>'9 мес'!AB97+'4 кварт'!AB97</f>
        <v>1.5329999999999999</v>
      </c>
      <c r="AC98" s="45">
        <f>'9 мес'!AC97+'4 кварт'!AC97</f>
        <v>0</v>
      </c>
      <c r="AD98" s="45">
        <f>'9 мес'!AD97+'4 кварт'!AD97</f>
        <v>0</v>
      </c>
      <c r="AE98" s="45">
        <f>'9 мес'!AE97+'4 кварт'!AE97</f>
        <v>2</v>
      </c>
      <c r="AF98" s="45">
        <f>'9 мес'!AF97+'4 кварт'!AF97</f>
        <v>35.278999999999996</v>
      </c>
      <c r="AG98" s="45">
        <f>'9 мес'!AG97+'4 кварт'!AG97</f>
        <v>0</v>
      </c>
      <c r="AH98" s="45">
        <f>'9 мес'!AH97+'4 кварт'!AH97</f>
        <v>0</v>
      </c>
      <c r="AI98" s="45">
        <f>'9 мес'!AI97+'4 кварт'!AI97</f>
        <v>0</v>
      </c>
      <c r="AJ98" s="45">
        <f>'9 мес'!AJ97+'4 кварт'!AJ97</f>
        <v>0</v>
      </c>
      <c r="AK98" s="45">
        <f>'9 мес'!AK97+'4 кварт'!AK97</f>
        <v>0</v>
      </c>
      <c r="AL98" s="45">
        <f>'9 мес'!AL97+'4 кварт'!AL97</f>
        <v>0</v>
      </c>
      <c r="AM98" s="45">
        <f>'9 мес'!AM97+'4 кварт'!AM97</f>
        <v>0</v>
      </c>
      <c r="AN98" s="45">
        <f>'9 мес'!AN97+'4 кварт'!AN97</f>
        <v>0</v>
      </c>
      <c r="AO98" s="45">
        <f>'9 мес'!AO97+'4 кварт'!AO97</f>
        <v>0</v>
      </c>
      <c r="AP98" s="45">
        <f>'9 мес'!AP97+'4 кварт'!AP97</f>
        <v>0</v>
      </c>
      <c r="AQ98" s="45">
        <f>'9 мес'!AQ97+'4 кварт'!AQ97</f>
        <v>7</v>
      </c>
      <c r="AR98" s="45">
        <f>'9 мес'!AR97+'4 кварт'!AR97</f>
        <v>12.647</v>
      </c>
      <c r="AS98" s="45">
        <f>'9 мес'!AS97+'4 кварт'!AS97</f>
        <v>1</v>
      </c>
      <c r="AT98" s="45">
        <f>'9 мес'!AT97+'4 кварт'!AT97</f>
        <v>0.437</v>
      </c>
      <c r="AU98" s="45">
        <f>'9 мес'!AU97+'4 кварт'!AU97</f>
        <v>0</v>
      </c>
      <c r="AV98" s="45">
        <f>'9 мес'!AV97+'4 кварт'!AV97</f>
        <v>0</v>
      </c>
      <c r="AW98" s="45">
        <f>'9 мес'!AW97+'4 кварт'!AW97</f>
        <v>0</v>
      </c>
      <c r="AX98" s="45">
        <f>'9 мес'!AX97+'4 кварт'!AX97</f>
        <v>0</v>
      </c>
      <c r="AY98" s="45">
        <f>'9 мес'!AY97+'4 кварт'!AY97</f>
        <v>5</v>
      </c>
      <c r="AZ98" s="45">
        <f>'9 мес'!AZ97+'4 кварт'!AZ97</f>
        <v>3.5459999999999998</v>
      </c>
      <c r="BA98" s="45">
        <f>'9 мес'!BA97+'4 кварт'!BA97</f>
        <v>0</v>
      </c>
      <c r="BB98" s="45">
        <f>'9 мес'!BB97+'4 кварт'!BB97</f>
        <v>0</v>
      </c>
      <c r="BC98" s="45">
        <f>'9 мес'!BC97+'4 кварт'!BC97</f>
        <v>0</v>
      </c>
      <c r="BD98" s="45">
        <f>'9 мес'!BD97+'4 кварт'!BD97</f>
        <v>0</v>
      </c>
      <c r="BE98" s="45">
        <f>'9 мес'!BE97+'4 кварт'!BE97</f>
        <v>24.878</v>
      </c>
      <c r="BF98" s="48">
        <f t="shared" si="13"/>
        <v>125.94300000000001</v>
      </c>
      <c r="BG98" s="115" t="s">
        <v>94</v>
      </c>
      <c r="BH98" s="113">
        <v>223.63</v>
      </c>
      <c r="BI98" s="172">
        <f t="shared" si="16"/>
        <v>56.317578142467475</v>
      </c>
      <c r="BJ98" s="40"/>
      <c r="BK98" s="40">
        <v>451.637</v>
      </c>
      <c r="BL98" s="154">
        <v>718.41200000000003</v>
      </c>
      <c r="BM98" s="81"/>
      <c r="BN98" s="160">
        <f t="shared" si="17"/>
        <v>97.686999999999983</v>
      </c>
      <c r="BO98" s="79"/>
      <c r="BP98" s="85">
        <v>298.363</v>
      </c>
      <c r="BQ98" s="40">
        <v>22.318000000000001</v>
      </c>
      <c r="BR98" s="40">
        <f t="shared" si="18"/>
        <v>320.68099999999998</v>
      </c>
      <c r="BS98" s="40"/>
    </row>
    <row r="99" spans="1:71" s="18" customFormat="1" ht="21.75" customHeight="1">
      <c r="A99" s="122">
        <v>15</v>
      </c>
      <c r="B99" s="30" t="s">
        <v>125</v>
      </c>
      <c r="C99" s="45">
        <f>'9 мес'!C98+'4 кварт'!C98</f>
        <v>0</v>
      </c>
      <c r="D99" s="45">
        <f>'9 мес'!D98+'4 кварт'!D98</f>
        <v>0</v>
      </c>
      <c r="E99" s="45">
        <f>'9 мес'!E98+'4 кварт'!E98</f>
        <v>91</v>
      </c>
      <c r="F99" s="45">
        <f>'9 мес'!F98+'4 кварт'!F98</f>
        <v>33.15</v>
      </c>
      <c r="G99" s="45">
        <f>'9 мес'!G98+'4 кварт'!G98</f>
        <v>21.84</v>
      </c>
      <c r="H99" s="45">
        <f>'9 мес'!H98+'4 кварт'!H98</f>
        <v>2.2330000000000001</v>
      </c>
      <c r="I99" s="45">
        <f>'9 мес'!I98+'4 кварт'!I98</f>
        <v>0</v>
      </c>
      <c r="J99" s="45">
        <f>'9 мес'!J98+'4 кварт'!J98</f>
        <v>0</v>
      </c>
      <c r="K99" s="45">
        <f>'9 мес'!K98+'4 кварт'!K98</f>
        <v>0</v>
      </c>
      <c r="L99" s="45">
        <f>'9 мес'!L98+'4 кварт'!L98</f>
        <v>0</v>
      </c>
      <c r="M99" s="45">
        <f>'9 мес'!M98+'4 кварт'!M98</f>
        <v>0</v>
      </c>
      <c r="N99" s="45">
        <f>'9 мес'!N98+'4 кварт'!N98</f>
        <v>0</v>
      </c>
      <c r="O99" s="45">
        <f>'9 мес'!O98+'4 кварт'!O98</f>
        <v>0</v>
      </c>
      <c r="P99" s="45">
        <f>'9 мес'!P98+'4 кварт'!P98</f>
        <v>0</v>
      </c>
      <c r="Q99" s="45">
        <f>'9 мес'!Q98+'4 кварт'!Q98</f>
        <v>0</v>
      </c>
      <c r="R99" s="45">
        <f>'9 мес'!R98+'4 кварт'!R98</f>
        <v>0</v>
      </c>
      <c r="S99" s="45">
        <f>'9 мес'!S98+'4 кварт'!S98</f>
        <v>5</v>
      </c>
      <c r="T99" s="45">
        <f>'9 мес'!T98+'4 кварт'!T98</f>
        <v>2.9359999999999999</v>
      </c>
      <c r="U99" s="45">
        <f>'9 мес'!U98+'4 кварт'!U98</f>
        <v>0</v>
      </c>
      <c r="V99" s="45">
        <f>'9 мес'!V98+'4 кварт'!V98</f>
        <v>0</v>
      </c>
      <c r="W99" s="45">
        <f>'9 мес'!W98+'4 кварт'!W98</f>
        <v>5</v>
      </c>
      <c r="X99" s="45">
        <f>'9 мес'!X98+'4 кварт'!X98</f>
        <v>12.081</v>
      </c>
      <c r="Y99" s="45">
        <f>'9 мес'!Y98+'4 кварт'!Y98</f>
        <v>0</v>
      </c>
      <c r="Z99" s="45">
        <f>'9 мес'!Z98+'4 кварт'!Z98</f>
        <v>0</v>
      </c>
      <c r="AA99" s="45">
        <f>'9 мес'!AA98+'4 кварт'!AA98</f>
        <v>0</v>
      </c>
      <c r="AB99" s="45">
        <f>'9 мес'!AB98+'4 кварт'!AB98</f>
        <v>0</v>
      </c>
      <c r="AC99" s="45">
        <f>'9 мес'!AC98+'4 кварт'!AC98</f>
        <v>0</v>
      </c>
      <c r="AD99" s="45">
        <f>'9 мес'!AD98+'4 кварт'!AD98</f>
        <v>0</v>
      </c>
      <c r="AE99" s="45">
        <f>'9 мес'!AE98+'4 кварт'!AE98</f>
        <v>2</v>
      </c>
      <c r="AF99" s="45">
        <f>'9 мес'!AF98+'4 кварт'!AF98</f>
        <v>41.206000000000003</v>
      </c>
      <c r="AG99" s="45">
        <f>'9 мес'!AG98+'4 кварт'!AG98</f>
        <v>0</v>
      </c>
      <c r="AH99" s="45">
        <f>'9 мес'!AH98+'4 кварт'!AH98</f>
        <v>0</v>
      </c>
      <c r="AI99" s="45">
        <f>'9 мес'!AI98+'4 кварт'!AI98</f>
        <v>0</v>
      </c>
      <c r="AJ99" s="45">
        <f>'9 мес'!AJ98+'4 кварт'!AJ98</f>
        <v>0</v>
      </c>
      <c r="AK99" s="45">
        <f>'9 мес'!AK98+'4 кварт'!AK98</f>
        <v>2</v>
      </c>
      <c r="AL99" s="45">
        <f>'9 мес'!AL98+'4 кварт'!AL98</f>
        <v>3.206</v>
      </c>
      <c r="AM99" s="45">
        <f>'9 мес'!AM98+'4 кварт'!AM98</f>
        <v>1</v>
      </c>
      <c r="AN99" s="45">
        <f>'9 мес'!AN98+'4 кварт'!AN98</f>
        <v>1.2629999999999999</v>
      </c>
      <c r="AO99" s="45">
        <f>'9 мес'!AO98+'4 кварт'!AO98</f>
        <v>1</v>
      </c>
      <c r="AP99" s="45">
        <f>'9 мес'!AP98+'4 кварт'!AP98</f>
        <v>2.6539999999999999</v>
      </c>
      <c r="AQ99" s="45">
        <f>'9 мес'!AQ98+'4 кварт'!AQ98</f>
        <v>16</v>
      </c>
      <c r="AR99" s="45">
        <f>'9 мес'!AR98+'4 кварт'!AR98</f>
        <v>20.664999999999999</v>
      </c>
      <c r="AS99" s="45">
        <f>'9 мес'!AS98+'4 кварт'!AS98</f>
        <v>8</v>
      </c>
      <c r="AT99" s="45">
        <f>'9 мес'!AT98+'4 кварт'!AT98</f>
        <v>3.5019999999999998</v>
      </c>
      <c r="AU99" s="45">
        <f>'9 мес'!AU98+'4 кварт'!AU98</f>
        <v>0</v>
      </c>
      <c r="AV99" s="45">
        <f>'9 мес'!AV98+'4 кварт'!AV98</f>
        <v>0</v>
      </c>
      <c r="AW99" s="45">
        <f>'9 мес'!AW98+'4 кварт'!AW98</f>
        <v>76</v>
      </c>
      <c r="AX99" s="45">
        <f>'9 мес'!AX98+'4 кварт'!AX98</f>
        <v>56.524999999999999</v>
      </c>
      <c r="AY99" s="45">
        <f>'9 мес'!AY98+'4 кварт'!AY98</f>
        <v>3</v>
      </c>
      <c r="AZ99" s="45">
        <f>'9 мес'!AZ98+'4 кварт'!AZ98</f>
        <v>4.17</v>
      </c>
      <c r="BA99" s="45">
        <f>'9 мес'!BA98+'4 кварт'!BA98</f>
        <v>0</v>
      </c>
      <c r="BB99" s="45">
        <f>'9 мес'!BB98+'4 кварт'!BB98</f>
        <v>0</v>
      </c>
      <c r="BC99" s="45">
        <f>'9 мес'!BC98+'4 кварт'!BC98</f>
        <v>0</v>
      </c>
      <c r="BD99" s="45">
        <f>'9 мес'!BD98+'4 кварт'!BD98</f>
        <v>0</v>
      </c>
      <c r="BE99" s="45">
        <f>'9 мес'!BE98+'4 кварт'!BE98</f>
        <v>0.47399999999999998</v>
      </c>
      <c r="BF99" s="48">
        <f t="shared" si="13"/>
        <v>184.06499999999997</v>
      </c>
      <c r="BG99" s="115" t="s">
        <v>65</v>
      </c>
      <c r="BH99" s="113">
        <v>514.322</v>
      </c>
      <c r="BI99" s="172">
        <f t="shared" si="16"/>
        <v>35.787891632090393</v>
      </c>
      <c r="BJ99" s="40"/>
      <c r="BK99" s="40">
        <v>728.10400000000004</v>
      </c>
      <c r="BL99" s="154">
        <v>1064.2850000000001</v>
      </c>
      <c r="BM99" s="81"/>
      <c r="BN99" s="160">
        <f t="shared" si="17"/>
        <v>330.25700000000006</v>
      </c>
      <c r="BO99" s="79"/>
      <c r="BP99" s="85">
        <v>478.52699999999999</v>
      </c>
      <c r="BQ99" s="40">
        <v>35.795000000000002</v>
      </c>
      <c r="BR99" s="40">
        <f t="shared" si="18"/>
        <v>514.322</v>
      </c>
      <c r="BS99" s="40"/>
    </row>
    <row r="100" spans="1:71" s="18" customFormat="1" ht="21.75" customHeight="1">
      <c r="A100" s="122">
        <v>16</v>
      </c>
      <c r="B100" s="30" t="s">
        <v>126</v>
      </c>
      <c r="C100" s="45">
        <f>'9 мес'!C99+'4 кварт'!C99</f>
        <v>0</v>
      </c>
      <c r="D100" s="45">
        <f>'9 мес'!D99+'4 кварт'!D99</f>
        <v>0</v>
      </c>
      <c r="E100" s="45">
        <f>'9 мес'!E99+'4 кварт'!E99</f>
        <v>182</v>
      </c>
      <c r="F100" s="45">
        <f>'9 мес'!F99+'4 кварт'!F99</f>
        <v>45.499000000000002</v>
      </c>
      <c r="G100" s="45">
        <f>'9 мес'!G99+'4 кварт'!G99</f>
        <v>27.7</v>
      </c>
      <c r="H100" s="45">
        <f>'9 мес'!H99+'4 кварт'!H99</f>
        <v>2.8330000000000002</v>
      </c>
      <c r="I100" s="45">
        <f>'9 мес'!I99+'4 кварт'!I99</f>
        <v>0</v>
      </c>
      <c r="J100" s="45">
        <f>'9 мес'!J99+'4 кварт'!J99</f>
        <v>0</v>
      </c>
      <c r="K100" s="45">
        <f>'9 мес'!K99+'4 кварт'!K99</f>
        <v>0</v>
      </c>
      <c r="L100" s="45">
        <f>'9 мес'!L99+'4 кварт'!L99</f>
        <v>0</v>
      </c>
      <c r="M100" s="45">
        <f>'9 мес'!M99+'4 кварт'!M99</f>
        <v>0</v>
      </c>
      <c r="N100" s="45">
        <f>'9 мес'!N99+'4 кварт'!N99</f>
        <v>0</v>
      </c>
      <c r="O100" s="45">
        <f>'9 мес'!O99+'4 кварт'!O99</f>
        <v>0</v>
      </c>
      <c r="P100" s="45">
        <f>'9 мес'!P99+'4 кварт'!P99</f>
        <v>0</v>
      </c>
      <c r="Q100" s="45">
        <f>'9 мес'!Q99+'4 кварт'!Q99</f>
        <v>0</v>
      </c>
      <c r="R100" s="45">
        <f>'9 мес'!R99+'4 кварт'!R99</f>
        <v>0</v>
      </c>
      <c r="S100" s="45">
        <f>'9 мес'!S99+'4 кварт'!S99</f>
        <v>2</v>
      </c>
      <c r="T100" s="45">
        <f>'9 мес'!T99+'4 кварт'!T99</f>
        <v>1.048</v>
      </c>
      <c r="U100" s="45">
        <f>'9 мес'!U99+'4 кварт'!U99</f>
        <v>2</v>
      </c>
      <c r="V100" s="45">
        <f>'9 мес'!V99+'4 кварт'!V99</f>
        <v>68.320999999999998</v>
      </c>
      <c r="W100" s="45">
        <f>'9 мес'!W99+'4 кварт'!W99</f>
        <v>14</v>
      </c>
      <c r="X100" s="45">
        <f>'9 мес'!X99+'4 кварт'!X99</f>
        <v>11.119</v>
      </c>
      <c r="Y100" s="45">
        <f>'9 мес'!Y99+'4 кварт'!Y99</f>
        <v>0</v>
      </c>
      <c r="Z100" s="45">
        <f>'9 мес'!Z99+'4 кварт'!Z99</f>
        <v>0</v>
      </c>
      <c r="AA100" s="45">
        <f>'9 мес'!AA99+'4 кварт'!AA99</f>
        <v>0</v>
      </c>
      <c r="AB100" s="45">
        <f>'9 мес'!AB99+'4 кварт'!AB99</f>
        <v>0</v>
      </c>
      <c r="AC100" s="45">
        <f>'9 мес'!AC99+'4 кварт'!AC99</f>
        <v>0</v>
      </c>
      <c r="AD100" s="45">
        <f>'9 мес'!AD99+'4 кварт'!AD99</f>
        <v>0</v>
      </c>
      <c r="AE100" s="45">
        <f>'9 мес'!AE99+'4 кварт'!AE99</f>
        <v>2</v>
      </c>
      <c r="AF100" s="45">
        <f>'9 мес'!AF99+'4 кварт'!AF99</f>
        <v>33.588999999999999</v>
      </c>
      <c r="AG100" s="45">
        <f>'9 мес'!AG99+'4 кварт'!AG99</f>
        <v>0</v>
      </c>
      <c r="AH100" s="45">
        <f>'9 мес'!AH99+'4 кварт'!AH99</f>
        <v>0</v>
      </c>
      <c r="AI100" s="45">
        <f>'9 мес'!AI99+'4 кварт'!AI99</f>
        <v>0</v>
      </c>
      <c r="AJ100" s="45">
        <f>'9 мес'!AJ99+'4 кварт'!AJ99</f>
        <v>0</v>
      </c>
      <c r="AK100" s="45">
        <f>'9 мес'!AK99+'4 кварт'!AK99</f>
        <v>0</v>
      </c>
      <c r="AL100" s="45">
        <f>'9 мес'!AL99+'4 кварт'!AL99</f>
        <v>0</v>
      </c>
      <c r="AM100" s="45">
        <f>'9 мес'!AM99+'4 кварт'!AM99</f>
        <v>0</v>
      </c>
      <c r="AN100" s="45">
        <f>'9 мес'!AN99+'4 кварт'!AN99</f>
        <v>0</v>
      </c>
      <c r="AO100" s="45">
        <f>'9 мес'!AO99+'4 кварт'!AO99</f>
        <v>0</v>
      </c>
      <c r="AP100" s="45">
        <f>'9 мес'!AP99+'4 кварт'!AP99</f>
        <v>0</v>
      </c>
      <c r="AQ100" s="45">
        <f>'9 мес'!AQ99+'4 кварт'!AQ99</f>
        <v>9</v>
      </c>
      <c r="AR100" s="45">
        <f>'9 мес'!AR99+'4 кварт'!AR99</f>
        <v>18.629000000000001</v>
      </c>
      <c r="AS100" s="45">
        <f>'9 мес'!AS99+'4 кварт'!AS99</f>
        <v>0</v>
      </c>
      <c r="AT100" s="45">
        <f>'9 мес'!AT99+'4 кварт'!AT99</f>
        <v>0</v>
      </c>
      <c r="AU100" s="45">
        <f>'9 мес'!AU99+'4 кварт'!AU99</f>
        <v>0</v>
      </c>
      <c r="AV100" s="45">
        <f>'9 мес'!AV99+'4 кварт'!AV99</f>
        <v>0</v>
      </c>
      <c r="AW100" s="45">
        <f>'9 мес'!AW99+'4 кварт'!AW99</f>
        <v>3</v>
      </c>
      <c r="AX100" s="45">
        <f>'9 мес'!AX99+'4 кварт'!AX99</f>
        <v>5.6070000000000002</v>
      </c>
      <c r="AY100" s="45">
        <f>'9 мес'!AY99+'4 кварт'!AY99</f>
        <v>9</v>
      </c>
      <c r="AZ100" s="45">
        <f>'9 мес'!AZ99+'4 кварт'!AZ99</f>
        <v>15.795</v>
      </c>
      <c r="BA100" s="45">
        <f>'9 мес'!BA99+'4 кварт'!BA99</f>
        <v>1.44</v>
      </c>
      <c r="BB100" s="45">
        <f>'9 мес'!BB99+'4 кварт'!BB99</f>
        <v>1.845</v>
      </c>
      <c r="BC100" s="45">
        <f>'9 мес'!BC99+'4 кварт'!BC99</f>
        <v>0</v>
      </c>
      <c r="BD100" s="45">
        <f>'9 мес'!BD99+'4 кварт'!BD99</f>
        <v>0</v>
      </c>
      <c r="BE100" s="45">
        <f>'9 мес'!BE99+'4 кварт'!BE99</f>
        <v>7.3389999999999995</v>
      </c>
      <c r="BF100" s="48">
        <f t="shared" si="13"/>
        <v>211.62399999999997</v>
      </c>
      <c r="BG100" s="115" t="s">
        <v>66</v>
      </c>
      <c r="BH100" s="113">
        <v>395.80900000000003</v>
      </c>
      <c r="BI100" s="172">
        <f t="shared" si="16"/>
        <v>53.466192026962489</v>
      </c>
      <c r="BJ100" s="40"/>
      <c r="BK100" s="40">
        <v>554.274</v>
      </c>
      <c r="BL100" s="154">
        <v>797.41200000000003</v>
      </c>
      <c r="BM100" s="81"/>
      <c r="BN100" s="160">
        <f t="shared" si="17"/>
        <v>184.18500000000006</v>
      </c>
      <c r="BO100" s="79"/>
      <c r="BP100" s="85">
        <v>368.262</v>
      </c>
      <c r="BQ100" s="40">
        <v>27.547000000000001</v>
      </c>
      <c r="BR100" s="40">
        <f t="shared" si="18"/>
        <v>395.80900000000003</v>
      </c>
      <c r="BS100" s="40"/>
    </row>
    <row r="101" spans="1:71" s="18" customFormat="1" ht="21.75" customHeight="1">
      <c r="A101" s="122">
        <v>17</v>
      </c>
      <c r="B101" s="30" t="s">
        <v>127</v>
      </c>
      <c r="C101" s="45">
        <f>'9 мес'!C100+'4 кварт'!C100</f>
        <v>2</v>
      </c>
      <c r="D101" s="45">
        <f>'9 мес'!D100+'4 кварт'!D100</f>
        <v>0.73100000000000009</v>
      </c>
      <c r="E101" s="45">
        <f>'9 мес'!E100+'4 кварт'!E100</f>
        <v>87</v>
      </c>
      <c r="F101" s="45">
        <f>'9 мес'!F100+'4 кварт'!F100</f>
        <v>21.838000000000001</v>
      </c>
      <c r="G101" s="45">
        <f>'9 мес'!G100+'4 кварт'!G100</f>
        <v>21.84</v>
      </c>
      <c r="H101" s="45">
        <f>'9 мес'!H100+'4 кварт'!H100</f>
        <v>2.2330000000000001</v>
      </c>
      <c r="I101" s="45">
        <f>'9 мес'!I100+'4 кварт'!I100</f>
        <v>0</v>
      </c>
      <c r="J101" s="45">
        <f>'9 мес'!J100+'4 кварт'!J100</f>
        <v>0</v>
      </c>
      <c r="K101" s="45">
        <f>'9 мес'!K100+'4 кварт'!K100</f>
        <v>0</v>
      </c>
      <c r="L101" s="45">
        <f>'9 мес'!L100+'4 кварт'!L100</f>
        <v>0</v>
      </c>
      <c r="M101" s="45">
        <f>'9 мес'!M100+'4 кварт'!M100</f>
        <v>0</v>
      </c>
      <c r="N101" s="45">
        <f>'9 мес'!N100+'4 кварт'!N100</f>
        <v>0</v>
      </c>
      <c r="O101" s="45">
        <f>'9 мес'!O100+'4 кварт'!O100</f>
        <v>0</v>
      </c>
      <c r="P101" s="45">
        <f>'9 мес'!P100+'4 кварт'!P100</f>
        <v>0</v>
      </c>
      <c r="Q101" s="45">
        <f>'9 мес'!Q100+'4 кварт'!Q100</f>
        <v>0</v>
      </c>
      <c r="R101" s="45">
        <f>'9 мес'!R100+'4 кварт'!R100</f>
        <v>0</v>
      </c>
      <c r="S101" s="45">
        <f>'9 мес'!S100+'4 кварт'!S100</f>
        <v>5</v>
      </c>
      <c r="T101" s="45">
        <f>'9 мес'!T100+'4 кварт'!T100</f>
        <v>3.6360000000000001</v>
      </c>
      <c r="U101" s="45">
        <f>'9 мес'!U100+'4 кварт'!U100</f>
        <v>2</v>
      </c>
      <c r="V101" s="45">
        <f>'9 мес'!V100+'4 кварт'!V100</f>
        <v>6.984</v>
      </c>
      <c r="W101" s="45">
        <f>'9 мес'!W100+'4 кварт'!W100</f>
        <v>0</v>
      </c>
      <c r="X101" s="45">
        <f>'9 мес'!X100+'4 кварт'!X100</f>
        <v>0</v>
      </c>
      <c r="Y101" s="45">
        <f>'9 мес'!Y100+'4 кварт'!Y100</f>
        <v>0.6</v>
      </c>
      <c r="Z101" s="45">
        <f>'9 мес'!Z100+'4 кварт'!Z100</f>
        <v>1.728</v>
      </c>
      <c r="AA101" s="45">
        <f>'9 мес'!AA100+'4 кварт'!AA100</f>
        <v>0</v>
      </c>
      <c r="AB101" s="45">
        <f>'9 мес'!AB100+'4 кварт'!AB100</f>
        <v>0</v>
      </c>
      <c r="AC101" s="45">
        <f>'9 мес'!AC100+'4 кварт'!AC100</f>
        <v>0</v>
      </c>
      <c r="AD101" s="45">
        <f>'9 мес'!AD100+'4 кварт'!AD100</f>
        <v>0</v>
      </c>
      <c r="AE101" s="45">
        <f>'9 мес'!AE100+'4 кварт'!AE100</f>
        <v>2</v>
      </c>
      <c r="AF101" s="45">
        <f>'9 мес'!AF100+'4 кварт'!AF100</f>
        <v>37.134</v>
      </c>
      <c r="AG101" s="45">
        <f>'9 мес'!AG100+'4 кварт'!AG100</f>
        <v>0</v>
      </c>
      <c r="AH101" s="45">
        <f>'9 мес'!AH100+'4 кварт'!AH100</f>
        <v>0</v>
      </c>
      <c r="AI101" s="45">
        <f>'9 мес'!AI100+'4 кварт'!AI100</f>
        <v>0</v>
      </c>
      <c r="AJ101" s="45">
        <f>'9 мес'!AJ100+'4 кварт'!AJ100</f>
        <v>0</v>
      </c>
      <c r="AK101" s="45">
        <f>'9 мес'!AK100+'4 кварт'!AK100</f>
        <v>0</v>
      </c>
      <c r="AL101" s="45">
        <f>'9 мес'!AL100+'4 кварт'!AL100</f>
        <v>0</v>
      </c>
      <c r="AM101" s="45">
        <f>'9 мес'!AM100+'4 кварт'!AM100</f>
        <v>0</v>
      </c>
      <c r="AN101" s="45">
        <f>'9 мес'!AN100+'4 кварт'!AN100</f>
        <v>0</v>
      </c>
      <c r="AO101" s="45">
        <f>'9 мес'!AO100+'4 кварт'!AO100</f>
        <v>0</v>
      </c>
      <c r="AP101" s="45">
        <f>'9 мес'!AP100+'4 кварт'!AP100</f>
        <v>0</v>
      </c>
      <c r="AQ101" s="45">
        <f>'9 мес'!AQ100+'4 кварт'!AQ100</f>
        <v>23</v>
      </c>
      <c r="AR101" s="45">
        <f>'9 мес'!AR100+'4 кварт'!AR100</f>
        <v>23.654</v>
      </c>
      <c r="AS101" s="45">
        <f>'9 мес'!AS100+'4 кварт'!AS100</f>
        <v>0</v>
      </c>
      <c r="AT101" s="45">
        <f>'9 мес'!AT100+'4 кварт'!AT100</f>
        <v>0</v>
      </c>
      <c r="AU101" s="45">
        <f>'9 мес'!AU100+'4 кварт'!AU100</f>
        <v>0</v>
      </c>
      <c r="AV101" s="45">
        <f>'9 мес'!AV100+'4 кварт'!AV100</f>
        <v>0</v>
      </c>
      <c r="AW101" s="45">
        <f>'9 мес'!AW100+'4 кварт'!AW100</f>
        <v>141</v>
      </c>
      <c r="AX101" s="45">
        <f>'9 мес'!AX100+'4 кварт'!AX100</f>
        <v>109.57000000000001</v>
      </c>
      <c r="AY101" s="45">
        <f>'9 мес'!AY100+'4 кварт'!AY100</f>
        <v>7</v>
      </c>
      <c r="AZ101" s="45">
        <f>'9 мес'!AZ100+'4 кварт'!AZ100</f>
        <v>4.8089999999999993</v>
      </c>
      <c r="BA101" s="45">
        <f>'9 мес'!BA100+'4 кварт'!BA100</f>
        <v>0</v>
      </c>
      <c r="BB101" s="45">
        <f>'9 мес'!BB100+'4 кварт'!BB100</f>
        <v>0</v>
      </c>
      <c r="BC101" s="45">
        <f>'9 мес'!BC100+'4 кварт'!BC100</f>
        <v>0</v>
      </c>
      <c r="BD101" s="45">
        <f>'9 мес'!BD100+'4 кварт'!BD100</f>
        <v>0</v>
      </c>
      <c r="BE101" s="45">
        <f>'9 мес'!BE100+'4 кварт'!BE100</f>
        <v>5.3150000000000004</v>
      </c>
      <c r="BF101" s="48">
        <f t="shared" si="13"/>
        <v>217.63200000000001</v>
      </c>
      <c r="BG101" s="115" t="s">
        <v>87</v>
      </c>
      <c r="BH101" s="113">
        <v>358.66800000000001</v>
      </c>
      <c r="BI101" s="172">
        <f t="shared" si="16"/>
        <v>60.6778413463147</v>
      </c>
      <c r="BJ101" s="40"/>
      <c r="BK101" s="40">
        <v>729.10599999999999</v>
      </c>
      <c r="BL101" s="154">
        <v>854.55399999999997</v>
      </c>
      <c r="BM101" s="81"/>
      <c r="BN101" s="160">
        <f t="shared" si="17"/>
        <v>141.036</v>
      </c>
      <c r="BO101" s="79"/>
      <c r="BP101" s="85">
        <v>478.52699999999999</v>
      </c>
      <c r="BQ101" s="40">
        <v>35.795000000000002</v>
      </c>
      <c r="BR101" s="40">
        <f t="shared" si="18"/>
        <v>514.322</v>
      </c>
      <c r="BS101" s="40"/>
    </row>
    <row r="102" spans="1:71" s="18" customFormat="1" ht="21.75" customHeight="1">
      <c r="A102" s="122">
        <v>18</v>
      </c>
      <c r="B102" s="30" t="s">
        <v>128</v>
      </c>
      <c r="C102" s="45">
        <f>'9 мес'!C101+'4 кварт'!C101</f>
        <v>0</v>
      </c>
      <c r="D102" s="45">
        <f>'9 мес'!D101+'4 кварт'!D101</f>
        <v>0</v>
      </c>
      <c r="E102" s="45">
        <f>'9 мес'!E101+'4 кварт'!E101</f>
        <v>0</v>
      </c>
      <c r="F102" s="45">
        <f>'9 мес'!F101+'4 кварт'!F101</f>
        <v>0</v>
      </c>
      <c r="G102" s="45">
        <f>'9 мес'!G101+'4 кварт'!G101</f>
        <v>27.3</v>
      </c>
      <c r="H102" s="45">
        <f>'9 мес'!H101+'4 кварт'!H101</f>
        <v>2.7919999999999998</v>
      </c>
      <c r="I102" s="45">
        <f>'9 мес'!I101+'4 кварт'!I101</f>
        <v>1</v>
      </c>
      <c r="J102" s="45">
        <f>'9 мес'!J101+'4 кварт'!J101</f>
        <v>108.48699999999999</v>
      </c>
      <c r="K102" s="45">
        <f>'9 мес'!K101+'4 кварт'!K101</f>
        <v>0</v>
      </c>
      <c r="L102" s="45">
        <f>'9 мес'!L101+'4 кварт'!L101</f>
        <v>0</v>
      </c>
      <c r="M102" s="45">
        <f>'9 мес'!M101+'4 кварт'!M101</f>
        <v>0</v>
      </c>
      <c r="N102" s="45">
        <f>'9 мес'!N101+'4 кварт'!N101</f>
        <v>0</v>
      </c>
      <c r="O102" s="45">
        <f>'9 мес'!O101+'4 кварт'!O101</f>
        <v>0</v>
      </c>
      <c r="P102" s="45">
        <f>'9 мес'!P101+'4 кварт'!P101</f>
        <v>0</v>
      </c>
      <c r="Q102" s="45">
        <f>'9 мес'!Q101+'4 кварт'!Q101</f>
        <v>0</v>
      </c>
      <c r="R102" s="45">
        <f>'9 мес'!R101+'4 кварт'!R101</f>
        <v>0</v>
      </c>
      <c r="S102" s="45">
        <f>'9 мес'!S101+'4 кварт'!S101</f>
        <v>4</v>
      </c>
      <c r="T102" s="45">
        <f>'9 мес'!T101+'4 кварт'!T101</f>
        <v>1.3720000000000001</v>
      </c>
      <c r="U102" s="45">
        <f>'9 мес'!U101+'4 кварт'!U101</f>
        <v>2</v>
      </c>
      <c r="V102" s="45">
        <f>'9 мес'!V101+'4 кварт'!V101</f>
        <v>38.298999999999999</v>
      </c>
      <c r="W102" s="45">
        <f>'9 мес'!W101+'4 кварт'!W101</f>
        <v>0</v>
      </c>
      <c r="X102" s="45">
        <f>'9 мес'!X101+'4 кварт'!X101</f>
        <v>0</v>
      </c>
      <c r="Y102" s="45">
        <f>'9 мес'!Y101+'4 кварт'!Y101</f>
        <v>10.4</v>
      </c>
      <c r="Z102" s="45">
        <f>'9 мес'!Z101+'4 кварт'!Z101</f>
        <v>9.141</v>
      </c>
      <c r="AA102" s="45">
        <f>'9 мес'!AA101+'4 кварт'!AA101</f>
        <v>0</v>
      </c>
      <c r="AB102" s="45">
        <f>'9 мес'!AB101+'4 кварт'!AB101</f>
        <v>0</v>
      </c>
      <c r="AC102" s="45">
        <f>'9 мес'!AC101+'4 кварт'!AC101</f>
        <v>0</v>
      </c>
      <c r="AD102" s="45">
        <f>'9 мес'!AD101+'4 кварт'!AD101</f>
        <v>0</v>
      </c>
      <c r="AE102" s="45">
        <f>'9 мес'!AE101+'4 кварт'!AE101</f>
        <v>2</v>
      </c>
      <c r="AF102" s="45">
        <f>'9 мес'!AF101+'4 кварт'!AF101</f>
        <v>33.28</v>
      </c>
      <c r="AG102" s="45">
        <f>'9 мес'!AG101+'4 кварт'!AG101</f>
        <v>0</v>
      </c>
      <c r="AH102" s="45">
        <f>'9 мес'!AH101+'4 кварт'!AH101</f>
        <v>0</v>
      </c>
      <c r="AI102" s="45">
        <f>'9 мес'!AI101+'4 кварт'!AI101</f>
        <v>0</v>
      </c>
      <c r="AJ102" s="45">
        <f>'9 мес'!AJ101+'4 кварт'!AJ101</f>
        <v>0</v>
      </c>
      <c r="AK102" s="45">
        <f>'9 мес'!AK101+'4 кварт'!AK101</f>
        <v>2</v>
      </c>
      <c r="AL102" s="45">
        <f>'9 мес'!AL101+'4 кварт'!AL101</f>
        <v>2.95</v>
      </c>
      <c r="AM102" s="45">
        <f>'9 мес'!AM101+'4 кварт'!AM101</f>
        <v>9</v>
      </c>
      <c r="AN102" s="45">
        <f>'9 мес'!AN101+'4 кварт'!AN101</f>
        <v>12.976000000000001</v>
      </c>
      <c r="AO102" s="45">
        <f>'9 мес'!AO101+'4 кварт'!AO101</f>
        <v>1</v>
      </c>
      <c r="AP102" s="45">
        <f>'9 мес'!AP101+'4 кварт'!AP101</f>
        <v>2.2789999999999999</v>
      </c>
      <c r="AQ102" s="45">
        <f>'9 мес'!AQ101+'4 кварт'!AQ101</f>
        <v>20</v>
      </c>
      <c r="AR102" s="45">
        <f>'9 мес'!AR101+'4 кварт'!AR101</f>
        <v>25.797000000000001</v>
      </c>
      <c r="AS102" s="45">
        <f>'9 мес'!AS101+'4 кварт'!AS101</f>
        <v>0</v>
      </c>
      <c r="AT102" s="45">
        <f>'9 мес'!AT101+'4 кварт'!AT101</f>
        <v>0</v>
      </c>
      <c r="AU102" s="45">
        <f>'9 мес'!AU101+'4 кварт'!AU101</f>
        <v>0</v>
      </c>
      <c r="AV102" s="45">
        <f>'9 мес'!AV101+'4 кварт'!AV101</f>
        <v>0</v>
      </c>
      <c r="AW102" s="45">
        <f>'9 мес'!AW101+'4 кварт'!AW101</f>
        <v>81</v>
      </c>
      <c r="AX102" s="45">
        <f>'9 мес'!AX101+'4 кварт'!AX101</f>
        <v>63.183999999999997</v>
      </c>
      <c r="AY102" s="45">
        <f>'9 мес'!AY101+'4 кварт'!AY101</f>
        <v>6</v>
      </c>
      <c r="AZ102" s="45">
        <f>'9 мес'!AZ101+'4 кварт'!AZ101</f>
        <v>3.7889999999999997</v>
      </c>
      <c r="BA102" s="45">
        <f>'9 мес'!BA101+'4 кварт'!BA101</f>
        <v>0</v>
      </c>
      <c r="BB102" s="45">
        <f>'9 мес'!BB101+'4 кварт'!BB101</f>
        <v>0</v>
      </c>
      <c r="BC102" s="45">
        <f>'9 мес'!BC101+'4 кварт'!BC101</f>
        <v>0</v>
      </c>
      <c r="BD102" s="45">
        <f>'9 мес'!BD101+'4 кварт'!BD101</f>
        <v>0</v>
      </c>
      <c r="BE102" s="45">
        <f>'9 мес'!BE101+'4 кварт'!BE101</f>
        <v>20.032000000000004</v>
      </c>
      <c r="BF102" s="48">
        <f t="shared" si="13"/>
        <v>324.37799999999993</v>
      </c>
      <c r="BG102" s="115" t="s">
        <v>82</v>
      </c>
      <c r="BH102" s="113">
        <v>267.16699999999997</v>
      </c>
      <c r="BI102" s="172">
        <f t="shared" si="16"/>
        <v>121.41394708178778</v>
      </c>
      <c r="BJ102" s="40"/>
      <c r="BK102" s="40">
        <v>549.71699999999998</v>
      </c>
      <c r="BL102" s="154">
        <v>544.03099999999995</v>
      </c>
      <c r="BM102" s="81"/>
      <c r="BN102" s="163">
        <f t="shared" si="17"/>
        <v>-57.210999999999956</v>
      </c>
      <c r="BO102" s="79"/>
      <c r="BP102" s="85">
        <v>356.44799999999998</v>
      </c>
      <c r="BQ102" s="40">
        <v>26.663</v>
      </c>
      <c r="BR102" s="40">
        <f t="shared" si="18"/>
        <v>383.11099999999999</v>
      </c>
      <c r="BS102" s="40"/>
    </row>
    <row r="103" spans="1:71" s="18" customFormat="1" ht="21.75" customHeight="1">
      <c r="A103" s="122">
        <v>19</v>
      </c>
      <c r="B103" s="30" t="s">
        <v>129</v>
      </c>
      <c r="C103" s="45">
        <f>'9 мес'!C102+'4 кварт'!C102</f>
        <v>0</v>
      </c>
      <c r="D103" s="45">
        <f>'9 мес'!D102+'4 кварт'!D102</f>
        <v>0</v>
      </c>
      <c r="E103" s="45">
        <f>'9 мес'!E102+'4 кварт'!E102</f>
        <v>0</v>
      </c>
      <c r="F103" s="45">
        <f>'9 мес'!F102+'4 кварт'!F102</f>
        <v>0</v>
      </c>
      <c r="G103" s="45">
        <f>'9 мес'!G102+'4 кварт'!G102</f>
        <v>0</v>
      </c>
      <c r="H103" s="45">
        <f>'9 мес'!H102+'4 кварт'!H102</f>
        <v>0</v>
      </c>
      <c r="I103" s="45">
        <f>'9 мес'!I102+'4 кварт'!I102</f>
        <v>0</v>
      </c>
      <c r="J103" s="45">
        <f>'9 мес'!J102+'4 кварт'!J102</f>
        <v>0</v>
      </c>
      <c r="K103" s="45">
        <f>'9 мес'!K102+'4 кварт'!K102</f>
        <v>0</v>
      </c>
      <c r="L103" s="45">
        <f>'9 мес'!L102+'4 кварт'!L102</f>
        <v>0</v>
      </c>
      <c r="M103" s="45">
        <f>'9 мес'!M102+'4 кварт'!M102</f>
        <v>0</v>
      </c>
      <c r="N103" s="45">
        <f>'9 мес'!N102+'4 кварт'!N102</f>
        <v>0</v>
      </c>
      <c r="O103" s="45">
        <f>'9 мес'!O102+'4 кварт'!O102</f>
        <v>0</v>
      </c>
      <c r="P103" s="45">
        <f>'9 мес'!P102+'4 кварт'!P102</f>
        <v>0</v>
      </c>
      <c r="Q103" s="45">
        <f>'9 мес'!Q102+'4 кварт'!Q102</f>
        <v>59.2</v>
      </c>
      <c r="R103" s="45">
        <f>'9 мес'!R102+'4 кварт'!R102</f>
        <v>83.245999999999995</v>
      </c>
      <c r="S103" s="45">
        <f>'9 мес'!S102+'4 кварт'!S102</f>
        <v>14</v>
      </c>
      <c r="T103" s="45">
        <f>'9 мес'!T102+'4 кварт'!T102</f>
        <v>12.763</v>
      </c>
      <c r="U103" s="45">
        <f>'9 мес'!U102+'4 кварт'!U102</f>
        <v>1</v>
      </c>
      <c r="V103" s="45">
        <f>'9 мес'!V102+'4 кварт'!V102</f>
        <v>33.222000000000001</v>
      </c>
      <c r="W103" s="45">
        <f>'9 мес'!W102+'4 кварт'!W102</f>
        <v>7</v>
      </c>
      <c r="X103" s="45">
        <f>'9 мес'!X102+'4 кварт'!X102</f>
        <v>9.802999999999999</v>
      </c>
      <c r="Y103" s="45">
        <f>'9 мес'!Y102+'4 кварт'!Y102</f>
        <v>4.8</v>
      </c>
      <c r="Z103" s="45">
        <f>'9 мес'!Z102+'4 кварт'!Z102</f>
        <v>5.3570000000000002</v>
      </c>
      <c r="AA103" s="45">
        <f>'9 мес'!AA102+'4 кварт'!AA102</f>
        <v>0</v>
      </c>
      <c r="AB103" s="45">
        <f>'9 мес'!AB102+'4 кварт'!AB102</f>
        <v>0</v>
      </c>
      <c r="AC103" s="45">
        <f>'9 мес'!AC102+'4 кварт'!AC102</f>
        <v>0</v>
      </c>
      <c r="AD103" s="45">
        <f>'9 мес'!AD102+'4 кварт'!AD102</f>
        <v>0</v>
      </c>
      <c r="AE103" s="45">
        <f>'9 мес'!AE102+'4 кварт'!AE102</f>
        <v>2</v>
      </c>
      <c r="AF103" s="45">
        <f>'9 мес'!AF102+'4 кварт'!AF102</f>
        <v>40.019999999999996</v>
      </c>
      <c r="AG103" s="45">
        <f>'9 мес'!AG102+'4 кварт'!AG102</f>
        <v>1</v>
      </c>
      <c r="AH103" s="45">
        <f>'9 мес'!AH102+'4 кварт'!AH102</f>
        <v>2.1139999999999999</v>
      </c>
      <c r="AI103" s="45">
        <f>'9 мес'!AI102+'4 кварт'!AI102</f>
        <v>0</v>
      </c>
      <c r="AJ103" s="45">
        <f>'9 мес'!AJ102+'4 кварт'!AJ102</f>
        <v>0</v>
      </c>
      <c r="AK103" s="45">
        <f>'9 мес'!AK102+'4 кварт'!AK102</f>
        <v>3.5</v>
      </c>
      <c r="AL103" s="45">
        <f>'9 мес'!AL102+'4 кварт'!AL102</f>
        <v>5.1880000000000006</v>
      </c>
      <c r="AM103" s="45">
        <f>'9 мес'!AM102+'4 кварт'!AM102</f>
        <v>9</v>
      </c>
      <c r="AN103" s="45">
        <f>'9 мес'!AN102+'4 кварт'!AN102</f>
        <v>13.222</v>
      </c>
      <c r="AO103" s="45">
        <f>'9 мес'!AO102+'4 кварт'!AO102</f>
        <v>2</v>
      </c>
      <c r="AP103" s="45">
        <f>'9 мес'!AP102+'4 кварт'!AP102</f>
        <v>9.1869999999999994</v>
      </c>
      <c r="AQ103" s="45">
        <f>'9 мес'!AQ102+'4 кварт'!AQ102</f>
        <v>37</v>
      </c>
      <c r="AR103" s="45">
        <f>'9 мес'!AR102+'4 кварт'!AR102</f>
        <v>32.94</v>
      </c>
      <c r="AS103" s="45">
        <f>'9 мес'!AS102+'4 кварт'!AS102</f>
        <v>0</v>
      </c>
      <c r="AT103" s="45">
        <f>'9 мес'!AT102+'4 кварт'!AT102</f>
        <v>0</v>
      </c>
      <c r="AU103" s="45">
        <f>'9 мес'!AU102+'4 кварт'!AU102</f>
        <v>0</v>
      </c>
      <c r="AV103" s="45">
        <f>'9 мес'!AV102+'4 кварт'!AV102</f>
        <v>0</v>
      </c>
      <c r="AW103" s="45">
        <f>'9 мес'!AW102+'4 кварт'!AW102</f>
        <v>33</v>
      </c>
      <c r="AX103" s="45">
        <f>'9 мес'!AX102+'4 кварт'!AX102</f>
        <v>26.173999999999999</v>
      </c>
      <c r="AY103" s="45">
        <f>'9 мес'!AY102+'4 кварт'!AY102</f>
        <v>11</v>
      </c>
      <c r="AZ103" s="45">
        <f>'9 мес'!AZ102+'4 кварт'!AZ102</f>
        <v>9.2240000000000002</v>
      </c>
      <c r="BA103" s="45">
        <f>'9 мес'!BA102+'4 кварт'!BA102</f>
        <v>0</v>
      </c>
      <c r="BB103" s="45">
        <f>'9 мес'!BB102+'4 кварт'!BB102</f>
        <v>0</v>
      </c>
      <c r="BC103" s="45">
        <f>'9 мес'!BC102+'4 кварт'!BC102</f>
        <v>0</v>
      </c>
      <c r="BD103" s="45">
        <f>'9 мес'!BD102+'4 кварт'!BD102</f>
        <v>0</v>
      </c>
      <c r="BE103" s="45">
        <f>'9 мес'!BE102+'4 кварт'!BE102</f>
        <v>18.084</v>
      </c>
      <c r="BF103" s="48">
        <f t="shared" si="13"/>
        <v>300.54399999999998</v>
      </c>
      <c r="BG103" s="115" t="s">
        <v>83</v>
      </c>
      <c r="BH103" s="113">
        <v>517.55899999999997</v>
      </c>
      <c r="BI103" s="70">
        <f t="shared" si="16"/>
        <v>58.069514779957451</v>
      </c>
      <c r="BJ103" s="40"/>
      <c r="BK103" s="40">
        <v>735.06500000000005</v>
      </c>
      <c r="BL103" s="154">
        <v>953.07299999999998</v>
      </c>
      <c r="BM103" s="81"/>
      <c r="BN103" s="160">
        <f t="shared" si="17"/>
        <v>217.01499999999999</v>
      </c>
      <c r="BO103" s="79"/>
      <c r="BP103" s="85">
        <v>481.53800000000001</v>
      </c>
      <c r="BQ103" s="40">
        <v>36.021000000000001</v>
      </c>
      <c r="BR103" s="40">
        <f t="shared" si="18"/>
        <v>517.55899999999997</v>
      </c>
      <c r="BS103" s="40"/>
    </row>
    <row r="104" spans="1:71" s="18" customFormat="1" ht="21.75" customHeight="1">
      <c r="A104" s="122">
        <v>20</v>
      </c>
      <c r="B104" s="30" t="s">
        <v>130</v>
      </c>
      <c r="C104" s="45">
        <f>'9 мес'!C103+'4 кварт'!C103</f>
        <v>2</v>
      </c>
      <c r="D104" s="45">
        <f>'9 мес'!D103+'4 кварт'!D103</f>
        <v>1.079</v>
      </c>
      <c r="E104" s="45">
        <f>'9 мес'!E103+'4 кварт'!E103</f>
        <v>60.6</v>
      </c>
      <c r="F104" s="45">
        <f>'9 мес'!F103+'4 кварт'!F103</f>
        <v>15.238</v>
      </c>
      <c r="G104" s="45">
        <f>'9 мес'!G103+'4 кварт'!G103</f>
        <v>0</v>
      </c>
      <c r="H104" s="45">
        <f>'9 мес'!H103+'4 кварт'!H103</f>
        <v>0</v>
      </c>
      <c r="I104" s="45">
        <f>'9 мес'!I103+'4 кварт'!I103</f>
        <v>0</v>
      </c>
      <c r="J104" s="45">
        <f>'9 мес'!J103+'4 кварт'!J103</f>
        <v>0</v>
      </c>
      <c r="K104" s="45">
        <f>'9 мес'!K103+'4 кварт'!K103</f>
        <v>0</v>
      </c>
      <c r="L104" s="45">
        <f>'9 мес'!L103+'4 кварт'!L103</f>
        <v>0</v>
      </c>
      <c r="M104" s="45">
        <f>'9 мес'!M103+'4 кварт'!M103</f>
        <v>0</v>
      </c>
      <c r="N104" s="45">
        <f>'9 мес'!N103+'4 кварт'!N103</f>
        <v>0</v>
      </c>
      <c r="O104" s="45">
        <f>'9 мес'!O103+'4 кварт'!O103</f>
        <v>0</v>
      </c>
      <c r="P104" s="45">
        <f>'9 мес'!P103+'4 кварт'!P103</f>
        <v>0</v>
      </c>
      <c r="Q104" s="45">
        <f>'9 мес'!Q103+'4 кварт'!Q103</f>
        <v>0</v>
      </c>
      <c r="R104" s="45">
        <f>'9 мес'!R103+'4 кварт'!R103</f>
        <v>0</v>
      </c>
      <c r="S104" s="45">
        <f>'9 мес'!S103+'4 кварт'!S103</f>
        <v>0</v>
      </c>
      <c r="T104" s="45">
        <f>'9 мес'!T103+'4 кварт'!T103</f>
        <v>0</v>
      </c>
      <c r="U104" s="45">
        <f>'9 мес'!U103+'4 кварт'!U103</f>
        <v>1</v>
      </c>
      <c r="V104" s="45">
        <f>'9 мес'!V103+'4 кварт'!V103</f>
        <v>33.465000000000003</v>
      </c>
      <c r="W104" s="45">
        <f>'9 мес'!W103+'4 кварт'!W103</f>
        <v>3</v>
      </c>
      <c r="X104" s="45">
        <f>'9 мес'!X103+'4 кварт'!X103</f>
        <v>6.7460000000000004</v>
      </c>
      <c r="Y104" s="45">
        <f>'9 мес'!Y103+'4 кварт'!Y103</f>
        <v>0</v>
      </c>
      <c r="Z104" s="45">
        <f>'9 мес'!Z103+'4 кварт'!Z103</f>
        <v>0</v>
      </c>
      <c r="AA104" s="45">
        <f>'9 мес'!AA103+'4 кварт'!AA103</f>
        <v>0</v>
      </c>
      <c r="AB104" s="45">
        <f>'9 мес'!AB103+'4 кварт'!AB103</f>
        <v>0</v>
      </c>
      <c r="AC104" s="45">
        <f>'9 мес'!AC103+'4 кварт'!AC103</f>
        <v>0</v>
      </c>
      <c r="AD104" s="45">
        <f>'9 мес'!AD103+'4 кварт'!AD103</f>
        <v>0</v>
      </c>
      <c r="AE104" s="45">
        <f>'9 мес'!AE103+'4 кварт'!AE103</f>
        <v>2</v>
      </c>
      <c r="AF104" s="45">
        <f>'9 мес'!AF103+'4 кварт'!AF103</f>
        <v>29.317</v>
      </c>
      <c r="AG104" s="45">
        <f>'9 мес'!AG103+'4 кварт'!AG103</f>
        <v>0</v>
      </c>
      <c r="AH104" s="45">
        <f>'9 мес'!AH103+'4 кварт'!AH103</f>
        <v>0</v>
      </c>
      <c r="AI104" s="45">
        <f>'9 мес'!AI103+'4 кварт'!AI103</f>
        <v>0</v>
      </c>
      <c r="AJ104" s="45">
        <f>'9 мес'!AJ103+'4 кварт'!AJ103</f>
        <v>0</v>
      </c>
      <c r="AK104" s="45">
        <f>'9 мес'!AK103+'4 кварт'!AK103</f>
        <v>2</v>
      </c>
      <c r="AL104" s="45">
        <f>'9 мес'!AL103+'4 кварт'!AL103</f>
        <v>2.95</v>
      </c>
      <c r="AM104" s="45">
        <f>'9 мес'!AM103+'4 кварт'!AM103</f>
        <v>0</v>
      </c>
      <c r="AN104" s="45">
        <f>'9 мес'!AN103+'4 кварт'!AN103</f>
        <v>0</v>
      </c>
      <c r="AO104" s="45">
        <f>'9 мес'!AO103+'4 кварт'!AO103</f>
        <v>1</v>
      </c>
      <c r="AP104" s="45">
        <f>'9 мес'!AP103+'4 кварт'!AP103</f>
        <v>2.86</v>
      </c>
      <c r="AQ104" s="45">
        <f>'9 мес'!AQ103+'4 кварт'!AQ103</f>
        <v>14</v>
      </c>
      <c r="AR104" s="45">
        <f>'9 мес'!AR103+'4 кварт'!AR103</f>
        <v>17.058</v>
      </c>
      <c r="AS104" s="45">
        <f>'9 мес'!AS103+'4 кварт'!AS103</f>
        <v>0</v>
      </c>
      <c r="AT104" s="45">
        <f>'9 мес'!AT103+'4 кварт'!AT103</f>
        <v>0</v>
      </c>
      <c r="AU104" s="45">
        <f>'9 мес'!AU103+'4 кварт'!AU103</f>
        <v>0</v>
      </c>
      <c r="AV104" s="45">
        <f>'9 мес'!AV103+'4 кварт'!AV103</f>
        <v>0</v>
      </c>
      <c r="AW104" s="45">
        <f>'9 мес'!AW103+'4 кварт'!AW103</f>
        <v>0</v>
      </c>
      <c r="AX104" s="45">
        <f>'9 мес'!AX103+'4 кварт'!AX103</f>
        <v>0</v>
      </c>
      <c r="AY104" s="45">
        <f>'9 мес'!AY103+'4 кварт'!AY103</f>
        <v>3</v>
      </c>
      <c r="AZ104" s="45">
        <f>'9 мес'!AZ103+'4 кварт'!AZ103</f>
        <v>1.891</v>
      </c>
      <c r="BA104" s="45">
        <f>'9 мес'!BA103+'4 кварт'!BA103</f>
        <v>0</v>
      </c>
      <c r="BB104" s="45">
        <f>'9 мес'!BB103+'4 кварт'!BB103</f>
        <v>0</v>
      </c>
      <c r="BC104" s="45">
        <f>'9 мес'!BC103+'4 кварт'!BC103</f>
        <v>0</v>
      </c>
      <c r="BD104" s="45">
        <f>'9 мес'!BD103+'4 кварт'!BD103</f>
        <v>0</v>
      </c>
      <c r="BE104" s="45">
        <f>'9 мес'!BE103+'4 кварт'!BE103</f>
        <v>0.47399999999999998</v>
      </c>
      <c r="BF104" s="48">
        <f t="shared" si="13"/>
        <v>111.078</v>
      </c>
      <c r="BG104" s="115" t="s">
        <v>88</v>
      </c>
      <c r="BH104" s="113">
        <v>151.62700000000001</v>
      </c>
      <c r="BI104" s="70">
        <f t="shared" si="16"/>
        <v>73.257401386296635</v>
      </c>
      <c r="BJ104" s="40"/>
      <c r="BK104" s="40">
        <v>215.37200000000001</v>
      </c>
      <c r="BL104" s="154">
        <v>363.40199999999999</v>
      </c>
      <c r="BM104" s="81"/>
      <c r="BN104" s="160">
        <f t="shared" si="17"/>
        <v>40.549000000000007</v>
      </c>
      <c r="BO104" s="79"/>
      <c r="BP104" s="85">
        <v>141.07400000000001</v>
      </c>
      <c r="BQ104" s="40">
        <v>10.553000000000001</v>
      </c>
      <c r="BR104" s="40">
        <f t="shared" si="18"/>
        <v>151.62700000000001</v>
      </c>
      <c r="BS104" s="40"/>
    </row>
    <row r="105" spans="1:71" s="18" customFormat="1" ht="21.75" customHeight="1">
      <c r="A105" s="122">
        <v>21</v>
      </c>
      <c r="B105" s="30" t="s">
        <v>131</v>
      </c>
      <c r="C105" s="45">
        <f>'9 мес'!C104+'4 кварт'!C104</f>
        <v>10</v>
      </c>
      <c r="D105" s="45">
        <f>'9 мес'!D104+'4 кварт'!D104</f>
        <v>3.5720000000000001</v>
      </c>
      <c r="E105" s="45">
        <f>'9 мес'!E104+'4 кварт'!E104</f>
        <v>127.4</v>
      </c>
      <c r="F105" s="45">
        <f>'9 мес'!F104+'4 кварт'!F104</f>
        <v>32.055</v>
      </c>
      <c r="G105" s="45">
        <f>'9 мес'!G104+'4 кварт'!G104</f>
        <v>0</v>
      </c>
      <c r="H105" s="45">
        <f>'9 мес'!H104+'4 кварт'!H104</f>
        <v>0</v>
      </c>
      <c r="I105" s="45">
        <f>'9 мес'!I104+'4 кварт'!I104</f>
        <v>1</v>
      </c>
      <c r="J105" s="45">
        <f>'9 мес'!J104+'4 кварт'!J104</f>
        <v>281.72800000000001</v>
      </c>
      <c r="K105" s="45">
        <f>'9 мес'!K104+'4 кварт'!K104</f>
        <v>0</v>
      </c>
      <c r="L105" s="45">
        <f>'9 мес'!L104+'4 кварт'!L104</f>
        <v>0</v>
      </c>
      <c r="M105" s="45">
        <f>'9 мес'!M104+'4 кварт'!M104</f>
        <v>0</v>
      </c>
      <c r="N105" s="45">
        <f>'9 мес'!N104+'4 кварт'!N104</f>
        <v>0</v>
      </c>
      <c r="O105" s="45">
        <f>'9 мес'!O104+'4 кварт'!O104</f>
        <v>0</v>
      </c>
      <c r="P105" s="45">
        <f>'9 мес'!P104+'4 кварт'!P104</f>
        <v>0</v>
      </c>
      <c r="Q105" s="45">
        <f>'9 мес'!Q104+'4 кварт'!Q104</f>
        <v>0</v>
      </c>
      <c r="R105" s="45">
        <f>'9 мес'!R104+'4 кварт'!R104</f>
        <v>0</v>
      </c>
      <c r="S105" s="45">
        <f>'9 мес'!S104+'4 кварт'!S104</f>
        <v>12</v>
      </c>
      <c r="T105" s="45">
        <f>'9 мес'!T104+'4 кварт'!T104</f>
        <v>8.0549999999999997</v>
      </c>
      <c r="U105" s="45">
        <f>'9 мес'!U104+'4 кварт'!U104</f>
        <v>0</v>
      </c>
      <c r="V105" s="45">
        <f>'9 мес'!V104+'4 кварт'!V104</f>
        <v>0</v>
      </c>
      <c r="W105" s="45">
        <f>'9 мес'!W104+'4 кварт'!W104</f>
        <v>11</v>
      </c>
      <c r="X105" s="45">
        <f>'9 мес'!X104+'4 кварт'!X104</f>
        <v>1.3039999999999998</v>
      </c>
      <c r="Y105" s="45">
        <f>'9 мес'!Y104+'4 кварт'!Y104</f>
        <v>0</v>
      </c>
      <c r="Z105" s="45">
        <f>'9 мес'!Z104+'4 кварт'!Z104</f>
        <v>0</v>
      </c>
      <c r="AA105" s="45">
        <f>'9 мес'!AA104+'4 кварт'!AA104</f>
        <v>3.5</v>
      </c>
      <c r="AB105" s="45">
        <f>'9 мес'!AB104+'4 кварт'!AB104</f>
        <v>1.379</v>
      </c>
      <c r="AC105" s="45">
        <f>'9 мес'!AC104+'4 кварт'!AC104</f>
        <v>0</v>
      </c>
      <c r="AD105" s="45">
        <f>'9 мес'!AD104+'4 кварт'!AD104</f>
        <v>0</v>
      </c>
      <c r="AE105" s="45">
        <f>'9 мес'!AE104+'4 кварт'!AE104</f>
        <v>2</v>
      </c>
      <c r="AF105" s="45">
        <f>'9 мес'!AF104+'4 кварт'!AF104</f>
        <v>38.572000000000003</v>
      </c>
      <c r="AG105" s="45">
        <f>'9 мес'!AG104+'4 кварт'!AG104</f>
        <v>1.5</v>
      </c>
      <c r="AH105" s="45">
        <f>'9 мес'!AH104+'4 кварт'!AH104</f>
        <v>4.984</v>
      </c>
      <c r="AI105" s="45">
        <f>'9 мес'!AI104+'4 кварт'!AI104</f>
        <v>2</v>
      </c>
      <c r="AJ105" s="45">
        <f>'9 мес'!AJ104+'4 кварт'!AJ104</f>
        <v>6.1349999999999998</v>
      </c>
      <c r="AK105" s="45">
        <f>'9 мес'!AK104+'4 кварт'!AK104</f>
        <v>0</v>
      </c>
      <c r="AL105" s="45">
        <f>'9 мес'!AL104+'4 кварт'!AL104</f>
        <v>0</v>
      </c>
      <c r="AM105" s="45">
        <f>'9 мес'!AM104+'4 кварт'!AM104</f>
        <v>0</v>
      </c>
      <c r="AN105" s="45">
        <f>'9 мес'!AN104+'4 кварт'!AN104</f>
        <v>0</v>
      </c>
      <c r="AO105" s="45">
        <f>'9 мес'!AO104+'4 кварт'!AO104</f>
        <v>0</v>
      </c>
      <c r="AP105" s="45">
        <f>'9 мес'!AP104+'4 кварт'!AP104</f>
        <v>0</v>
      </c>
      <c r="AQ105" s="45">
        <f>'9 мес'!AQ104+'4 кварт'!AQ104</f>
        <v>22</v>
      </c>
      <c r="AR105" s="45">
        <f>'9 мес'!AR104+'4 кварт'!AR104</f>
        <v>27.479000000000003</v>
      </c>
      <c r="AS105" s="45">
        <f>'9 мес'!AS104+'4 кварт'!AS104</f>
        <v>0</v>
      </c>
      <c r="AT105" s="45">
        <f>'9 мес'!AT104+'4 кварт'!AT104</f>
        <v>0</v>
      </c>
      <c r="AU105" s="45">
        <f>'9 мес'!AU104+'4 кварт'!AU104</f>
        <v>44.1</v>
      </c>
      <c r="AV105" s="45">
        <f>'9 мес'!AV104+'4 кварт'!AV104</f>
        <v>5.2060000000000004</v>
      </c>
      <c r="AW105" s="45">
        <f>'9 мес'!AW104+'4 кварт'!AW104</f>
        <v>123</v>
      </c>
      <c r="AX105" s="45">
        <f>'9 мес'!AX104+'4 кварт'!AX104</f>
        <v>94.117999999999995</v>
      </c>
      <c r="AY105" s="45">
        <f>'9 мес'!AY104+'4 кварт'!AY104</f>
        <v>3</v>
      </c>
      <c r="AZ105" s="45">
        <f>'9 мес'!AZ104+'4 кварт'!AZ104</f>
        <v>1.895</v>
      </c>
      <c r="BA105" s="45">
        <f>'9 мес'!BA104+'4 кварт'!BA104</f>
        <v>0</v>
      </c>
      <c r="BB105" s="45">
        <f>'9 мес'!BB104+'4 кварт'!BB104</f>
        <v>0</v>
      </c>
      <c r="BC105" s="45">
        <f>'9 мес'!BC104+'4 кварт'!BC104</f>
        <v>0</v>
      </c>
      <c r="BD105" s="45">
        <f>'9 мес'!BD104+'4 кварт'!BD104</f>
        <v>0</v>
      </c>
      <c r="BE105" s="45">
        <f>'9 мес'!BE104+'4 кварт'!BE104</f>
        <v>20.032999999999998</v>
      </c>
      <c r="BF105" s="48">
        <f t="shared" si="13"/>
        <v>526.51499999999999</v>
      </c>
      <c r="BG105" s="115" t="s">
        <v>67</v>
      </c>
      <c r="BH105" s="113">
        <v>361.012</v>
      </c>
      <c r="BI105" s="172">
        <f t="shared" si="16"/>
        <v>145.84418246484881</v>
      </c>
      <c r="BJ105" s="40"/>
      <c r="BK105" s="40">
        <v>734.40200000000004</v>
      </c>
      <c r="BL105" s="154">
        <v>896.87199999999996</v>
      </c>
      <c r="BM105" s="81"/>
      <c r="BN105" s="163">
        <f t="shared" si="17"/>
        <v>-165.50299999999999</v>
      </c>
      <c r="BO105" s="79"/>
      <c r="BP105" s="85">
        <v>481.654</v>
      </c>
      <c r="BQ105" s="40">
        <v>36.029000000000003</v>
      </c>
      <c r="BR105" s="40">
        <f t="shared" si="18"/>
        <v>517.68299999999999</v>
      </c>
      <c r="BS105" s="40"/>
    </row>
    <row r="106" spans="1:71" s="18" customFormat="1" ht="21.75" customHeight="1">
      <c r="A106" s="122">
        <v>22</v>
      </c>
      <c r="B106" s="30" t="s">
        <v>132</v>
      </c>
      <c r="C106" s="45">
        <f>'9 мес'!C105+'4 кварт'!C105</f>
        <v>1</v>
      </c>
      <c r="D106" s="45">
        <f>'9 мес'!D105+'4 кварт'!D105</f>
        <v>1.2689999999999999</v>
      </c>
      <c r="E106" s="45">
        <f>'9 мес'!E105+'4 кварт'!E105</f>
        <v>126</v>
      </c>
      <c r="F106" s="45">
        <f>'9 мес'!F105+'4 кварт'!F105</f>
        <v>31.498000000000001</v>
      </c>
      <c r="G106" s="45">
        <f>'9 мес'!G105+'4 кварт'!G105</f>
        <v>0</v>
      </c>
      <c r="H106" s="45">
        <f>'9 мес'!H105+'4 кварт'!H105</f>
        <v>0</v>
      </c>
      <c r="I106" s="45">
        <f>'9 мес'!I105+'4 кварт'!I105</f>
        <v>1</v>
      </c>
      <c r="J106" s="45">
        <f>'9 мес'!J105+'4 кварт'!J105</f>
        <v>203.577</v>
      </c>
      <c r="K106" s="45">
        <f>'9 мес'!K105+'4 кварт'!K105</f>
        <v>0</v>
      </c>
      <c r="L106" s="45">
        <f>'9 мес'!L105+'4 кварт'!L105</f>
        <v>0</v>
      </c>
      <c r="M106" s="45">
        <f>'9 мес'!M105+'4 кварт'!M105</f>
        <v>0</v>
      </c>
      <c r="N106" s="45">
        <f>'9 мес'!N105+'4 кварт'!N105</f>
        <v>0</v>
      </c>
      <c r="O106" s="45">
        <f>'9 мес'!O105+'4 кварт'!O105</f>
        <v>0</v>
      </c>
      <c r="P106" s="45">
        <f>'9 мес'!P105+'4 кварт'!P105</f>
        <v>0</v>
      </c>
      <c r="Q106" s="45">
        <f>'9 мес'!Q105+'4 кварт'!Q105</f>
        <v>0</v>
      </c>
      <c r="R106" s="45">
        <f>'9 мес'!R105+'4 кварт'!R105</f>
        <v>0</v>
      </c>
      <c r="S106" s="45">
        <f>'9 мес'!S105+'4 кварт'!S105</f>
        <v>6</v>
      </c>
      <c r="T106" s="45">
        <f>'9 мес'!T105+'4 кварт'!T105</f>
        <v>3.8609999999999998</v>
      </c>
      <c r="U106" s="45">
        <f>'9 мес'!U105+'4 кварт'!U105</f>
        <v>0</v>
      </c>
      <c r="V106" s="45">
        <f>'9 мес'!V105+'4 кварт'!V105</f>
        <v>0</v>
      </c>
      <c r="W106" s="45">
        <f>'9 мес'!W105+'4 кварт'!W105</f>
        <v>21</v>
      </c>
      <c r="X106" s="45">
        <f>'9 мес'!X105+'4 кварт'!X105</f>
        <v>8.2959999999999994</v>
      </c>
      <c r="Y106" s="45">
        <f>'9 мес'!Y105+'4 кварт'!Y105</f>
        <v>1.8</v>
      </c>
      <c r="Z106" s="45">
        <f>'9 мес'!Z105+'4 кварт'!Z105</f>
        <v>1.091</v>
      </c>
      <c r="AA106" s="45">
        <f>'9 мес'!AA105+'4 кварт'!AA105</f>
        <v>0</v>
      </c>
      <c r="AB106" s="45">
        <f>'9 мес'!AB105+'4 кварт'!AB105</f>
        <v>0</v>
      </c>
      <c r="AC106" s="45">
        <f>'9 мес'!AC105+'4 кварт'!AC105</f>
        <v>0</v>
      </c>
      <c r="AD106" s="45">
        <f>'9 мес'!AD105+'4 кварт'!AD105</f>
        <v>0</v>
      </c>
      <c r="AE106" s="45">
        <f>'9 мес'!AE105+'4 кварт'!AE105</f>
        <v>2</v>
      </c>
      <c r="AF106" s="45">
        <f>'9 мес'!AF105+'4 кварт'!AF105</f>
        <v>32.400999999999996</v>
      </c>
      <c r="AG106" s="45">
        <f>'9 мес'!AG105+'4 кварт'!AG105</f>
        <v>0</v>
      </c>
      <c r="AH106" s="45">
        <f>'9 мес'!AH105+'4 кварт'!AH105</f>
        <v>0</v>
      </c>
      <c r="AI106" s="45">
        <f>'9 мес'!AI105+'4 кварт'!AI105</f>
        <v>0</v>
      </c>
      <c r="AJ106" s="45">
        <f>'9 мес'!AJ105+'4 кварт'!AJ105</f>
        <v>0</v>
      </c>
      <c r="AK106" s="45">
        <f>'9 мес'!AK105+'4 кварт'!AK105</f>
        <v>0</v>
      </c>
      <c r="AL106" s="45">
        <f>'9 мес'!AL105+'4 кварт'!AL105</f>
        <v>0</v>
      </c>
      <c r="AM106" s="45">
        <f>'9 мес'!AM105+'4 кварт'!AM105</f>
        <v>4</v>
      </c>
      <c r="AN106" s="45">
        <f>'9 мес'!AN105+'4 кварт'!AN105</f>
        <v>15.714</v>
      </c>
      <c r="AO106" s="45">
        <f>'9 мес'!AO105+'4 кварт'!AO105</f>
        <v>0</v>
      </c>
      <c r="AP106" s="45">
        <f>'9 мес'!AP105+'4 кварт'!AP105</f>
        <v>0</v>
      </c>
      <c r="AQ106" s="45">
        <f>'9 мес'!AQ105+'4 кварт'!AQ105</f>
        <v>19</v>
      </c>
      <c r="AR106" s="45">
        <f>'9 мес'!AR105+'4 кварт'!AR105</f>
        <v>22.582000000000001</v>
      </c>
      <c r="AS106" s="45">
        <f>'9 мес'!AS105+'4 кварт'!AS105</f>
        <v>0</v>
      </c>
      <c r="AT106" s="45">
        <f>'9 мес'!AT105+'4 кварт'!AT105</f>
        <v>0</v>
      </c>
      <c r="AU106" s="45">
        <f>'9 мес'!AU105+'4 кварт'!AU105</f>
        <v>0</v>
      </c>
      <c r="AV106" s="45">
        <f>'9 мес'!AV105+'4 кварт'!AV105</f>
        <v>0</v>
      </c>
      <c r="AW106" s="45">
        <f>'9 мес'!AW105+'4 кварт'!AW105</f>
        <v>6</v>
      </c>
      <c r="AX106" s="45">
        <f>'9 мес'!AX105+'4 кварт'!AX105</f>
        <v>3.74</v>
      </c>
      <c r="AY106" s="45">
        <f>'9 мес'!AY105+'4 кварт'!AY105</f>
        <v>6</v>
      </c>
      <c r="AZ106" s="45">
        <f>'9 мес'!AZ105+'4 кварт'!AZ105</f>
        <v>8.34</v>
      </c>
      <c r="BA106" s="45">
        <f>'9 мес'!BA105+'4 кварт'!BA105</f>
        <v>0</v>
      </c>
      <c r="BB106" s="45">
        <f>'9 мес'!BB105+'4 кварт'!BB105</f>
        <v>0</v>
      </c>
      <c r="BC106" s="45">
        <f>'9 мес'!BC105+'4 кварт'!BC105</f>
        <v>0</v>
      </c>
      <c r="BD106" s="45">
        <f>'9 мес'!BD105+'4 кварт'!BD105</f>
        <v>0</v>
      </c>
      <c r="BE106" s="45">
        <f>'9 мес'!BE105+'4 кварт'!BE105</f>
        <v>5.9580000000000002</v>
      </c>
      <c r="BF106" s="48">
        <f t="shared" si="13"/>
        <v>338.327</v>
      </c>
      <c r="BG106" s="115" t="s">
        <v>84</v>
      </c>
      <c r="BH106" s="113">
        <v>515.69200000000001</v>
      </c>
      <c r="BI106" s="172">
        <f t="shared" si="16"/>
        <v>65.606408476377368</v>
      </c>
      <c r="BJ106" s="40"/>
      <c r="BK106" s="40">
        <v>849.59500000000003</v>
      </c>
      <c r="BL106" s="154">
        <v>1069.5989999999999</v>
      </c>
      <c r="BM106" s="81"/>
      <c r="BN106" s="160">
        <f t="shared" si="17"/>
        <v>177.36500000000001</v>
      </c>
      <c r="BO106" s="79"/>
      <c r="BP106" s="85">
        <v>479.80099999999999</v>
      </c>
      <c r="BQ106" s="40">
        <v>35.890999999999998</v>
      </c>
      <c r="BR106" s="40">
        <f t="shared" si="18"/>
        <v>515.69200000000001</v>
      </c>
      <c r="BS106" s="40"/>
    </row>
    <row r="107" spans="1:71" s="18" customFormat="1" ht="21.75" customHeight="1">
      <c r="A107" s="122">
        <v>23</v>
      </c>
      <c r="B107" s="30" t="s">
        <v>52</v>
      </c>
      <c r="C107" s="45">
        <f>'9 мес'!C106+'4 кварт'!C106</f>
        <v>0</v>
      </c>
      <c r="D107" s="45">
        <f>'9 мес'!D106+'4 кварт'!D106</f>
        <v>0</v>
      </c>
      <c r="E107" s="45">
        <f>'9 мес'!E106+'4 кварт'!E106</f>
        <v>0</v>
      </c>
      <c r="F107" s="45">
        <f>'9 мес'!F106+'4 кварт'!F106</f>
        <v>0</v>
      </c>
      <c r="G107" s="45">
        <f>'9 мес'!G106+'4 кварт'!G106</f>
        <v>0</v>
      </c>
      <c r="H107" s="45">
        <f>'9 мес'!H106+'4 кварт'!H106</f>
        <v>0</v>
      </c>
      <c r="I107" s="45">
        <f>'9 мес'!I106+'4 кварт'!I106</f>
        <v>0</v>
      </c>
      <c r="J107" s="45">
        <f>'9 мес'!J106+'4 кварт'!J106</f>
        <v>0</v>
      </c>
      <c r="K107" s="45">
        <f>'9 мес'!K106+'4 кварт'!K106</f>
        <v>0</v>
      </c>
      <c r="L107" s="45">
        <f>'9 мес'!L106+'4 кварт'!L106</f>
        <v>0</v>
      </c>
      <c r="M107" s="45">
        <f>'9 мес'!M106+'4 кварт'!M106</f>
        <v>0</v>
      </c>
      <c r="N107" s="45">
        <f>'9 мес'!N106+'4 кварт'!N106</f>
        <v>0</v>
      </c>
      <c r="O107" s="45">
        <f>'9 мес'!O106+'4 кварт'!O106</f>
        <v>0</v>
      </c>
      <c r="P107" s="45">
        <f>'9 мес'!P106+'4 кварт'!P106</f>
        <v>0</v>
      </c>
      <c r="Q107" s="45">
        <f>'9 мес'!Q106+'4 кварт'!Q106</f>
        <v>0</v>
      </c>
      <c r="R107" s="45">
        <f>'9 мес'!R106+'4 кварт'!R106</f>
        <v>0</v>
      </c>
      <c r="S107" s="45">
        <f>'9 мес'!S106+'4 кварт'!S106</f>
        <v>2</v>
      </c>
      <c r="T107" s="45">
        <f>'9 мес'!T106+'4 кварт'!T106</f>
        <v>0.96700000000000008</v>
      </c>
      <c r="U107" s="45">
        <f>'9 мес'!U106+'4 кварт'!U106</f>
        <v>1</v>
      </c>
      <c r="V107" s="45">
        <f>'9 мес'!V106+'4 кварт'!V106</f>
        <v>34.69</v>
      </c>
      <c r="W107" s="45">
        <f>'9 мес'!W106+'4 кварт'!W106</f>
        <v>2</v>
      </c>
      <c r="X107" s="45">
        <f>'9 мес'!X106+'4 кварт'!X106</f>
        <v>4.7889999999999997</v>
      </c>
      <c r="Y107" s="45">
        <f>'9 мес'!Y106+'4 кварт'!Y106</f>
        <v>0</v>
      </c>
      <c r="Z107" s="45">
        <f>'9 мес'!Z106+'4 кварт'!Z106</f>
        <v>0</v>
      </c>
      <c r="AA107" s="45">
        <f>'9 мес'!AA106+'4 кварт'!AA106</f>
        <v>0</v>
      </c>
      <c r="AB107" s="45">
        <f>'9 мес'!AB106+'4 кварт'!AB106</f>
        <v>0</v>
      </c>
      <c r="AC107" s="45">
        <f>'9 мес'!AC106+'4 кварт'!AC106</f>
        <v>0</v>
      </c>
      <c r="AD107" s="45">
        <f>'9 мес'!AD106+'4 кварт'!AD106</f>
        <v>0</v>
      </c>
      <c r="AE107" s="45">
        <f>'9 мес'!AE106+'4 кварт'!AE106</f>
        <v>2</v>
      </c>
      <c r="AF107" s="45">
        <f>'9 мес'!AF106+'4 кварт'!AF106</f>
        <v>35.719000000000001</v>
      </c>
      <c r="AG107" s="45">
        <f>'9 мес'!AG106+'4 кварт'!AG106</f>
        <v>0</v>
      </c>
      <c r="AH107" s="45">
        <f>'9 мес'!AH106+'4 кварт'!AH106</f>
        <v>0</v>
      </c>
      <c r="AI107" s="45">
        <f>'9 мес'!AI106+'4 кварт'!AI106</f>
        <v>0</v>
      </c>
      <c r="AJ107" s="45">
        <f>'9 мес'!AJ106+'4 кварт'!AJ106</f>
        <v>0</v>
      </c>
      <c r="AK107" s="45">
        <f>'9 мес'!AK106+'4 кварт'!AK106</f>
        <v>0</v>
      </c>
      <c r="AL107" s="45">
        <f>'9 мес'!AL106+'4 кварт'!AL106</f>
        <v>0</v>
      </c>
      <c r="AM107" s="45">
        <f>'9 мес'!AM106+'4 кварт'!AM106</f>
        <v>0</v>
      </c>
      <c r="AN107" s="45">
        <f>'9 мес'!AN106+'4 кварт'!AN106</f>
        <v>0</v>
      </c>
      <c r="AO107" s="45">
        <f>'9 мес'!AO106+'4 кварт'!AO106</f>
        <v>0</v>
      </c>
      <c r="AP107" s="45">
        <f>'9 мес'!AP106+'4 кварт'!AP106</f>
        <v>0</v>
      </c>
      <c r="AQ107" s="45">
        <f>'9 мес'!AQ106+'4 кварт'!AQ106</f>
        <v>18</v>
      </c>
      <c r="AR107" s="45">
        <f>'9 мес'!AR106+'4 кварт'!AR106</f>
        <v>18.704000000000001</v>
      </c>
      <c r="AS107" s="45">
        <f>'9 мес'!AS106+'4 кварт'!AS106</f>
        <v>0</v>
      </c>
      <c r="AT107" s="45">
        <f>'9 мес'!AT106+'4 кварт'!AT106</f>
        <v>0</v>
      </c>
      <c r="AU107" s="45">
        <f>'9 мес'!AU106+'4 кварт'!AU106</f>
        <v>29.4</v>
      </c>
      <c r="AV107" s="45">
        <f>'9 мес'!AV106+'4 кварт'!AV106</f>
        <v>5.57</v>
      </c>
      <c r="AW107" s="45">
        <f>'9 мес'!AW106+'4 кварт'!AW106</f>
        <v>0</v>
      </c>
      <c r="AX107" s="45">
        <f>'9 мес'!AX106+'4 кварт'!AX106</f>
        <v>0</v>
      </c>
      <c r="AY107" s="45">
        <f>'9 мес'!AY106+'4 кварт'!AY106</f>
        <v>1</v>
      </c>
      <c r="AZ107" s="45">
        <f>'9 мес'!AZ106+'4 кварт'!AZ106</f>
        <v>2.907</v>
      </c>
      <c r="BA107" s="45">
        <f>'9 мес'!BA106+'4 кварт'!BA106</f>
        <v>0</v>
      </c>
      <c r="BB107" s="45">
        <f>'9 мес'!BB106+'4 кварт'!BB106</f>
        <v>0</v>
      </c>
      <c r="BC107" s="45">
        <f>'9 мес'!BC106+'4 кварт'!BC106</f>
        <v>0</v>
      </c>
      <c r="BD107" s="45">
        <f>'9 мес'!BD106+'4 кварт'!BD106</f>
        <v>0</v>
      </c>
      <c r="BE107" s="45">
        <f>'9 мес'!BE106+'4 кварт'!BE106</f>
        <v>18.422999999999998</v>
      </c>
      <c r="BF107" s="48">
        <f t="shared" si="13"/>
        <v>121.76899999999999</v>
      </c>
      <c r="BG107" s="115">
        <v>1</v>
      </c>
      <c r="BH107" s="113">
        <v>91.849000000000004</v>
      </c>
      <c r="BI107" s="172">
        <f t="shared" si="16"/>
        <v>132.57520495596032</v>
      </c>
      <c r="BJ107" s="40"/>
      <c r="BK107" s="40">
        <v>187.084</v>
      </c>
      <c r="BL107" s="154">
        <v>472.93799999999999</v>
      </c>
      <c r="BM107" s="81"/>
      <c r="BN107" s="163">
        <f t="shared" si="17"/>
        <v>-29.919999999999987</v>
      </c>
      <c r="BO107" s="79"/>
      <c r="BP107" s="85">
        <v>122.542</v>
      </c>
      <c r="BQ107" s="40">
        <v>9.1669999999999998</v>
      </c>
      <c r="BR107" s="40">
        <f t="shared" si="18"/>
        <v>131.709</v>
      </c>
      <c r="BS107" s="40"/>
    </row>
    <row r="108" spans="1:71" s="18" customFormat="1" ht="21.75" customHeight="1">
      <c r="A108" s="122">
        <v>24</v>
      </c>
      <c r="B108" s="30" t="s">
        <v>53</v>
      </c>
      <c r="C108" s="45">
        <f>'9 мес'!C107+'4 кварт'!C107</f>
        <v>1</v>
      </c>
      <c r="D108" s="45">
        <f>'9 мес'!D107+'4 кварт'!D107</f>
        <v>6.4359999999999999</v>
      </c>
      <c r="E108" s="45">
        <f>'9 мес'!E107+'4 кварт'!E107</f>
        <v>47</v>
      </c>
      <c r="F108" s="45">
        <f>'9 мес'!F107+'4 кварт'!F107</f>
        <v>12.632999999999999</v>
      </c>
      <c r="G108" s="45">
        <f>'9 мес'!G107+'4 кварт'!G107</f>
        <v>0</v>
      </c>
      <c r="H108" s="45">
        <f>'9 мес'!H107+'4 кварт'!H107</f>
        <v>0</v>
      </c>
      <c r="I108" s="45">
        <f>'9 мес'!I107+'4 кварт'!I107</f>
        <v>1</v>
      </c>
      <c r="J108" s="45">
        <f>'9 мес'!J107+'4 кварт'!J107</f>
        <v>281.214</v>
      </c>
      <c r="K108" s="45">
        <f>'9 мес'!K107+'4 кварт'!K107</f>
        <v>0</v>
      </c>
      <c r="L108" s="45">
        <f>'9 мес'!L107+'4 кварт'!L107</f>
        <v>0</v>
      </c>
      <c r="M108" s="45">
        <f>'9 мес'!M107+'4 кварт'!M107</f>
        <v>0</v>
      </c>
      <c r="N108" s="45">
        <f>'9 мес'!N107+'4 кварт'!N107</f>
        <v>0</v>
      </c>
      <c r="O108" s="45">
        <f>'9 мес'!O107+'4 кварт'!O107</f>
        <v>0</v>
      </c>
      <c r="P108" s="45">
        <f>'9 мес'!P107+'4 кварт'!P107</f>
        <v>0</v>
      </c>
      <c r="Q108" s="45">
        <f>'9 мес'!Q107+'4 кварт'!Q107</f>
        <v>0</v>
      </c>
      <c r="R108" s="45">
        <f>'9 мес'!R107+'4 кварт'!R107</f>
        <v>0</v>
      </c>
      <c r="S108" s="45">
        <f>'9 мес'!S107+'4 кварт'!S107</f>
        <v>11</v>
      </c>
      <c r="T108" s="45">
        <f>'9 мес'!T107+'4 кварт'!T107</f>
        <v>6.6210000000000004</v>
      </c>
      <c r="U108" s="45">
        <f>'9 мес'!U107+'4 кварт'!U107</f>
        <v>2</v>
      </c>
      <c r="V108" s="45">
        <f>'9 мес'!V107+'4 кварт'!V107</f>
        <v>69.611000000000004</v>
      </c>
      <c r="W108" s="45">
        <f>'9 мес'!W107+'4 кварт'!W107</f>
        <v>3</v>
      </c>
      <c r="X108" s="45">
        <f>'9 мес'!X107+'4 кварт'!X107</f>
        <v>4.4370000000000003</v>
      </c>
      <c r="Y108" s="45">
        <f>'9 мес'!Y107+'4 кварт'!Y107</f>
        <v>5.4</v>
      </c>
      <c r="Z108" s="45">
        <f>'9 мес'!Z107+'4 кварт'!Z107</f>
        <v>3.274</v>
      </c>
      <c r="AA108" s="45">
        <f>'9 мес'!AA107+'4 кварт'!AA107</f>
        <v>0</v>
      </c>
      <c r="AB108" s="45">
        <f>'9 мес'!AB107+'4 кварт'!AB107</f>
        <v>0</v>
      </c>
      <c r="AC108" s="45">
        <f>'9 мес'!AC107+'4 кварт'!AC107</f>
        <v>0</v>
      </c>
      <c r="AD108" s="45">
        <f>'9 мес'!AD107+'4 кварт'!AD107</f>
        <v>0</v>
      </c>
      <c r="AE108" s="45">
        <f>'9 мес'!AE107+'4 кварт'!AE107</f>
        <v>2</v>
      </c>
      <c r="AF108" s="45">
        <f>'9 мес'!AF107+'4 кварт'!AF107</f>
        <v>37.666499999999999</v>
      </c>
      <c r="AG108" s="45">
        <f>'9 мес'!AG107+'4 кварт'!AG107</f>
        <v>0</v>
      </c>
      <c r="AH108" s="45">
        <f>'9 мес'!AH107+'4 кварт'!AH107</f>
        <v>0</v>
      </c>
      <c r="AI108" s="45">
        <f>'9 мес'!AI107+'4 кварт'!AI107</f>
        <v>0</v>
      </c>
      <c r="AJ108" s="45">
        <f>'9 мес'!AJ107+'4 кварт'!AJ107</f>
        <v>0</v>
      </c>
      <c r="AK108" s="45">
        <f>'9 мес'!AK107+'4 кварт'!AK107</f>
        <v>2</v>
      </c>
      <c r="AL108" s="45">
        <f>'9 мес'!AL107+'4 кварт'!AL107</f>
        <v>2.8740000000000001</v>
      </c>
      <c r="AM108" s="45">
        <f>'9 мес'!AM107+'4 кварт'!AM107</f>
        <v>0</v>
      </c>
      <c r="AN108" s="45">
        <f>'9 мес'!AN107+'4 кварт'!AN107</f>
        <v>0</v>
      </c>
      <c r="AO108" s="45">
        <f>'9 мес'!AO107+'4 кварт'!AO107</f>
        <v>1</v>
      </c>
      <c r="AP108" s="45">
        <f>'9 мес'!AP107+'4 кварт'!AP107</f>
        <v>2.2789999999999999</v>
      </c>
      <c r="AQ108" s="45">
        <f>'9 мес'!AQ107+'4 кварт'!AQ107</f>
        <v>31</v>
      </c>
      <c r="AR108" s="45">
        <f>'9 мес'!AR107+'4 кварт'!AR107</f>
        <v>34.32</v>
      </c>
      <c r="AS108" s="45">
        <f>'9 мес'!AS107+'4 кварт'!AS107</f>
        <v>1</v>
      </c>
      <c r="AT108" s="45">
        <f>'9 мес'!AT107+'4 кварт'!AT107</f>
        <v>11.085000000000001</v>
      </c>
      <c r="AU108" s="45">
        <f>'9 мес'!AU107+'4 кварт'!AU107</f>
        <v>0</v>
      </c>
      <c r="AV108" s="45">
        <f>'9 мес'!AV107+'4 кварт'!AV107</f>
        <v>0</v>
      </c>
      <c r="AW108" s="45">
        <f>'9 мес'!AW107+'4 кварт'!AW107</f>
        <v>6</v>
      </c>
      <c r="AX108" s="45">
        <f>'9 мес'!AX107+'4 кварт'!AX107</f>
        <v>7.032</v>
      </c>
      <c r="AY108" s="45">
        <f>'9 мес'!AY107+'4 кварт'!AY107</f>
        <v>8</v>
      </c>
      <c r="AZ108" s="45">
        <f>'9 мес'!AZ107+'4 кварт'!AZ107</f>
        <v>6.09</v>
      </c>
      <c r="BA108" s="45">
        <f>'9 мес'!BA107+'4 кварт'!BA107</f>
        <v>0</v>
      </c>
      <c r="BB108" s="45">
        <f>'9 мес'!BB107+'4 кварт'!BB107</f>
        <v>0</v>
      </c>
      <c r="BC108" s="45">
        <f>'9 мес'!BC107+'4 кварт'!BC107</f>
        <v>0</v>
      </c>
      <c r="BD108" s="45">
        <f>'9 мес'!BD107+'4 кварт'!BD107</f>
        <v>0</v>
      </c>
      <c r="BE108" s="45">
        <f>'9 мес'!BE107+'4 кварт'!BE107</f>
        <v>6.3509999999999991</v>
      </c>
      <c r="BF108" s="48">
        <f t="shared" si="13"/>
        <v>491.92349999999993</v>
      </c>
      <c r="BG108" s="115">
        <v>3</v>
      </c>
      <c r="BH108" s="113">
        <v>524.78499999999997</v>
      </c>
      <c r="BI108" s="70">
        <f t="shared" si="16"/>
        <v>93.738102270453609</v>
      </c>
      <c r="BJ108" s="40"/>
      <c r="BK108" s="40">
        <v>1068.92</v>
      </c>
      <c r="BL108" s="154">
        <v>1154.104</v>
      </c>
      <c r="BM108" s="81"/>
      <c r="BN108" s="160">
        <f t="shared" si="17"/>
        <v>32.861500000000035</v>
      </c>
      <c r="BO108" s="79"/>
      <c r="BP108" s="85">
        <v>700.15599999999995</v>
      </c>
      <c r="BQ108" s="40">
        <v>52.374000000000002</v>
      </c>
      <c r="BR108" s="40">
        <f t="shared" si="18"/>
        <v>752.53</v>
      </c>
      <c r="BS108" s="40"/>
    </row>
    <row r="109" spans="1:71" s="18" customFormat="1" ht="21.75" customHeight="1">
      <c r="A109" s="122">
        <v>25</v>
      </c>
      <c r="B109" s="30" t="s">
        <v>54</v>
      </c>
      <c r="C109" s="45">
        <f>'9 мес'!C108+'4 кварт'!C108</f>
        <v>0</v>
      </c>
      <c r="D109" s="45">
        <f>'9 мес'!D108+'4 кварт'!D108</f>
        <v>0</v>
      </c>
      <c r="E109" s="45">
        <f>'9 мес'!E108+'4 кварт'!E108</f>
        <v>29.3</v>
      </c>
      <c r="F109" s="45">
        <f>'9 мес'!F108+'4 кварт'!F108</f>
        <v>7.8760000000000003</v>
      </c>
      <c r="G109" s="45">
        <f>'9 мес'!G108+'4 кварт'!G108</f>
        <v>0</v>
      </c>
      <c r="H109" s="45">
        <f>'9 мес'!H108+'4 кварт'!H108</f>
        <v>0</v>
      </c>
      <c r="I109" s="45">
        <f>'9 мес'!I108+'4 кварт'!I108</f>
        <v>0</v>
      </c>
      <c r="J109" s="45">
        <f>'9 мес'!J108+'4 кварт'!J108</f>
        <v>0</v>
      </c>
      <c r="K109" s="45">
        <f>'9 мес'!K108+'4 кварт'!K108</f>
        <v>0</v>
      </c>
      <c r="L109" s="45">
        <f>'9 мес'!L108+'4 кварт'!L108</f>
        <v>0</v>
      </c>
      <c r="M109" s="45">
        <f>'9 мес'!M108+'4 кварт'!M108</f>
        <v>0</v>
      </c>
      <c r="N109" s="45">
        <f>'9 мес'!N108+'4 кварт'!N108</f>
        <v>0</v>
      </c>
      <c r="O109" s="45">
        <f>'9 мес'!O108+'4 кварт'!O108</f>
        <v>0</v>
      </c>
      <c r="P109" s="45">
        <f>'9 мес'!P108+'4 кварт'!P108</f>
        <v>0</v>
      </c>
      <c r="Q109" s="45">
        <f>'9 мес'!Q108+'4 кварт'!Q108</f>
        <v>0</v>
      </c>
      <c r="R109" s="45">
        <f>'9 мес'!R108+'4 кварт'!R108</f>
        <v>0</v>
      </c>
      <c r="S109" s="45">
        <f>'9 мес'!S108+'4 кварт'!S108</f>
        <v>5</v>
      </c>
      <c r="T109" s="45">
        <f>'9 мес'!T108+'4 кварт'!T108</f>
        <v>2.5510000000000002</v>
      </c>
      <c r="U109" s="45">
        <f>'9 мес'!U108+'4 кварт'!U108</f>
        <v>0</v>
      </c>
      <c r="V109" s="45">
        <f>'9 мес'!V108+'4 кварт'!V108</f>
        <v>0</v>
      </c>
      <c r="W109" s="45">
        <f>'9 мес'!W108+'4 кварт'!W108</f>
        <v>3</v>
      </c>
      <c r="X109" s="45">
        <f>'9 мес'!X108+'4 кварт'!X108</f>
        <v>2.6960000000000002</v>
      </c>
      <c r="Y109" s="45">
        <f>'9 мес'!Y108+'4 кварт'!Y108</f>
        <v>0</v>
      </c>
      <c r="Z109" s="45">
        <f>'9 мес'!Z108+'4 кварт'!Z108</f>
        <v>0</v>
      </c>
      <c r="AA109" s="45">
        <f>'9 мес'!AA108+'4 кварт'!AA108</f>
        <v>0</v>
      </c>
      <c r="AB109" s="45">
        <f>'9 мес'!AB108+'4 кварт'!AB108</f>
        <v>0</v>
      </c>
      <c r="AC109" s="45">
        <f>'9 мес'!AC108+'4 кварт'!AC108</f>
        <v>0</v>
      </c>
      <c r="AD109" s="45">
        <f>'9 мес'!AD108+'4 кварт'!AD108</f>
        <v>0</v>
      </c>
      <c r="AE109" s="45">
        <f>'9 мес'!AE108+'4 кварт'!AE108</f>
        <v>2</v>
      </c>
      <c r="AF109" s="45">
        <f>'9 мес'!AF108+'4 кварт'!AF108</f>
        <v>30.393000000000001</v>
      </c>
      <c r="AG109" s="45">
        <f>'9 мес'!AG108+'4 кварт'!AG108</f>
        <v>0</v>
      </c>
      <c r="AH109" s="45">
        <f>'9 мес'!AH108+'4 кварт'!AH108</f>
        <v>0</v>
      </c>
      <c r="AI109" s="45">
        <f>'9 мес'!AI108+'4 кварт'!AI108</f>
        <v>0</v>
      </c>
      <c r="AJ109" s="45">
        <f>'9 мес'!AJ108+'4 кварт'!AJ108</f>
        <v>0</v>
      </c>
      <c r="AK109" s="45">
        <f>'9 мес'!AK108+'4 кварт'!AK108</f>
        <v>0</v>
      </c>
      <c r="AL109" s="45">
        <f>'9 мес'!AL108+'4 кварт'!AL108</f>
        <v>0</v>
      </c>
      <c r="AM109" s="45">
        <f>'9 мес'!AM108+'4 кварт'!AM108</f>
        <v>0</v>
      </c>
      <c r="AN109" s="45">
        <f>'9 мес'!AN108+'4 кварт'!AN108</f>
        <v>0</v>
      </c>
      <c r="AO109" s="45">
        <f>'9 мес'!AO108+'4 кварт'!AO108</f>
        <v>0</v>
      </c>
      <c r="AP109" s="45">
        <f>'9 мес'!AP108+'4 кварт'!AP108</f>
        <v>0</v>
      </c>
      <c r="AQ109" s="45">
        <f>'9 мес'!AQ108+'4 кварт'!AQ108</f>
        <v>36</v>
      </c>
      <c r="AR109" s="45">
        <f>'9 мес'!AR108+'4 кварт'!AR108</f>
        <v>36.288000000000004</v>
      </c>
      <c r="AS109" s="45">
        <f>'9 мес'!AS108+'4 кварт'!AS108</f>
        <v>0</v>
      </c>
      <c r="AT109" s="45">
        <f>'9 мес'!AT108+'4 кварт'!AT108</f>
        <v>0</v>
      </c>
      <c r="AU109" s="45">
        <f>'9 мес'!AU108+'4 кварт'!AU108</f>
        <v>49</v>
      </c>
      <c r="AV109" s="45">
        <f>'9 мес'!AV108+'4 кварт'!AV108</f>
        <v>5.7850000000000001</v>
      </c>
      <c r="AW109" s="45">
        <f>'9 мес'!AW108+'4 кварт'!AW108</f>
        <v>78</v>
      </c>
      <c r="AX109" s="45">
        <f>'9 мес'!AX108+'4 кварт'!AX108</f>
        <v>71.137999999999991</v>
      </c>
      <c r="AY109" s="45">
        <f>'9 мес'!AY108+'4 кварт'!AY108</f>
        <v>8</v>
      </c>
      <c r="AZ109" s="45">
        <f>'9 мес'!AZ108+'4 кварт'!AZ108</f>
        <v>7.5830000000000002</v>
      </c>
      <c r="BA109" s="45">
        <f>'9 мес'!BA108+'4 кварт'!BA108</f>
        <v>0</v>
      </c>
      <c r="BB109" s="45">
        <f>'9 мес'!BB108+'4 кварт'!BB108</f>
        <v>0</v>
      </c>
      <c r="BC109" s="45">
        <f>'9 мес'!BC108+'4 кварт'!BC108</f>
        <v>0</v>
      </c>
      <c r="BD109" s="45">
        <f>'9 мес'!BD108+'4 кварт'!BD108</f>
        <v>0</v>
      </c>
      <c r="BE109" s="45">
        <f>'9 мес'!BE108+'4 кварт'!BE108</f>
        <v>25.132999999999999</v>
      </c>
      <c r="BF109" s="48">
        <f t="shared" si="13"/>
        <v>189.44299999999998</v>
      </c>
      <c r="BG109" s="115">
        <v>5</v>
      </c>
      <c r="BH109" s="113">
        <v>184.82499999999999</v>
      </c>
      <c r="BI109" s="70">
        <f t="shared" si="16"/>
        <v>102.49857973758961</v>
      </c>
      <c r="BJ109" s="40"/>
      <c r="BK109" s="40">
        <v>376.46800000000002</v>
      </c>
      <c r="BL109" s="154">
        <v>409.00799999999998</v>
      </c>
      <c r="BM109" s="81"/>
      <c r="BN109" s="160">
        <f t="shared" si="17"/>
        <v>-4.617999999999995</v>
      </c>
      <c r="BO109" s="79"/>
      <c r="BP109" s="85">
        <v>246.589</v>
      </c>
      <c r="BQ109" s="40">
        <v>18.446000000000002</v>
      </c>
      <c r="BR109" s="40">
        <f t="shared" si="18"/>
        <v>265.03500000000003</v>
      </c>
      <c r="BS109" s="40"/>
    </row>
    <row r="110" spans="1:71" s="18" customFormat="1" ht="21.75" customHeight="1">
      <c r="A110" s="122">
        <v>26</v>
      </c>
      <c r="B110" s="30" t="s">
        <v>55</v>
      </c>
      <c r="C110" s="45">
        <f>'9 мес'!C109+'4 кварт'!C109</f>
        <v>119</v>
      </c>
      <c r="D110" s="45">
        <f>'9 мес'!D109+'4 кварт'!D109</f>
        <v>53.403999999999996</v>
      </c>
      <c r="E110" s="45">
        <f>'9 мес'!E109+'4 кварт'!E109</f>
        <v>52.1</v>
      </c>
      <c r="F110" s="45">
        <f>'9 мес'!F109+'4 кварт'!F109</f>
        <v>14.004000000000001</v>
      </c>
      <c r="G110" s="45">
        <f>'9 мес'!G109+'4 кварт'!G109</f>
        <v>0</v>
      </c>
      <c r="H110" s="45">
        <f>'9 мес'!H109+'4 кварт'!H109</f>
        <v>0</v>
      </c>
      <c r="I110" s="45">
        <f>'9 мес'!I109+'4 кварт'!I109</f>
        <v>1</v>
      </c>
      <c r="J110" s="45">
        <f>'9 мес'!J109+'4 кварт'!J109</f>
        <v>253.708</v>
      </c>
      <c r="K110" s="45">
        <f>'9 мес'!K109+'4 кварт'!K109</f>
        <v>0</v>
      </c>
      <c r="L110" s="45">
        <f>'9 мес'!L109+'4 кварт'!L109</f>
        <v>0</v>
      </c>
      <c r="M110" s="45">
        <f>'9 мес'!M109+'4 кварт'!M109</f>
        <v>0</v>
      </c>
      <c r="N110" s="45">
        <f>'9 мес'!N109+'4 кварт'!N109</f>
        <v>0</v>
      </c>
      <c r="O110" s="45">
        <f>'9 мес'!O109+'4 кварт'!O109</f>
        <v>0</v>
      </c>
      <c r="P110" s="45">
        <f>'9 мес'!P109+'4 кварт'!P109</f>
        <v>0</v>
      </c>
      <c r="Q110" s="45">
        <f>'9 мес'!Q109+'4 кварт'!Q109</f>
        <v>0</v>
      </c>
      <c r="R110" s="45">
        <f>'9 мес'!R109+'4 кварт'!R109</f>
        <v>0</v>
      </c>
      <c r="S110" s="45">
        <f>'9 мес'!S109+'4 кварт'!S109</f>
        <v>8</v>
      </c>
      <c r="T110" s="45">
        <f>'9 мес'!T109+'4 кварт'!T109</f>
        <v>4.7469999999999999</v>
      </c>
      <c r="U110" s="45">
        <f>'9 мес'!U109+'4 кварт'!U109</f>
        <v>7</v>
      </c>
      <c r="V110" s="45">
        <f>'9 мес'!V109+'4 кварт'!V109</f>
        <v>37.244999999999997</v>
      </c>
      <c r="W110" s="45">
        <f>'9 мес'!W109+'4 кварт'!W109</f>
        <v>5</v>
      </c>
      <c r="X110" s="45">
        <f>'9 мес'!X109+'4 кварт'!X109</f>
        <v>13.928999999999998</v>
      </c>
      <c r="Y110" s="45">
        <f>'9 мес'!Y109+'4 кварт'!Y109</f>
        <v>1.8</v>
      </c>
      <c r="Z110" s="45">
        <f>'9 мес'!Z109+'4 кварт'!Z109</f>
        <v>1.091</v>
      </c>
      <c r="AA110" s="45">
        <f>'9 мес'!AA109+'4 кварт'!AA109</f>
        <v>0</v>
      </c>
      <c r="AB110" s="45">
        <f>'9 мес'!AB109+'4 кварт'!AB109</f>
        <v>0</v>
      </c>
      <c r="AC110" s="45">
        <f>'9 мес'!AC109+'4 кварт'!AC109</f>
        <v>0</v>
      </c>
      <c r="AD110" s="45">
        <f>'9 мес'!AD109+'4 кварт'!AD109</f>
        <v>0</v>
      </c>
      <c r="AE110" s="45">
        <f>'9 мес'!AE109+'4 кварт'!AE109</f>
        <v>2</v>
      </c>
      <c r="AF110" s="45">
        <f>'9 мес'!AF109+'4 кварт'!AF109</f>
        <v>44.796999999999997</v>
      </c>
      <c r="AG110" s="45">
        <f>'9 мес'!AG109+'4 кварт'!AG109</f>
        <v>0</v>
      </c>
      <c r="AH110" s="45">
        <f>'9 мес'!AH109+'4 кварт'!AH109</f>
        <v>0</v>
      </c>
      <c r="AI110" s="45">
        <f>'9 мес'!AI109+'4 кварт'!AI109</f>
        <v>0</v>
      </c>
      <c r="AJ110" s="45">
        <f>'9 мес'!AJ109+'4 кварт'!AJ109</f>
        <v>0</v>
      </c>
      <c r="AK110" s="45">
        <f>'9 мес'!AK109+'4 кварт'!AK109</f>
        <v>2.5</v>
      </c>
      <c r="AL110" s="45">
        <f>'9 мес'!AL109+'4 кварт'!AL109</f>
        <v>3.6869999999999998</v>
      </c>
      <c r="AM110" s="45">
        <f>'9 мес'!AM109+'4 кварт'!AM109</f>
        <v>0</v>
      </c>
      <c r="AN110" s="45">
        <f>'9 мес'!AN109+'4 кварт'!AN109</f>
        <v>0</v>
      </c>
      <c r="AO110" s="45">
        <f>'9 мес'!AO109+'4 кварт'!AO109</f>
        <v>1</v>
      </c>
      <c r="AP110" s="45">
        <f>'9 мес'!AP109+'4 кварт'!AP109</f>
        <v>0.54800000000000004</v>
      </c>
      <c r="AQ110" s="45">
        <f>'9 мес'!AQ109+'4 кварт'!AQ109</f>
        <v>38</v>
      </c>
      <c r="AR110" s="45">
        <f>'9 мес'!AR109+'4 кварт'!AR109</f>
        <v>33.644000000000005</v>
      </c>
      <c r="AS110" s="45">
        <f>'9 мес'!AS109+'4 кварт'!AS109</f>
        <v>0</v>
      </c>
      <c r="AT110" s="45">
        <f>'9 мес'!AT109+'4 кварт'!AT109</f>
        <v>0</v>
      </c>
      <c r="AU110" s="45">
        <f>'9 мес'!AU109+'4 кварт'!AU109</f>
        <v>25</v>
      </c>
      <c r="AV110" s="45">
        <f>'9 мес'!AV109+'4 кварт'!AV109</f>
        <v>2.2509999999999999</v>
      </c>
      <c r="AW110" s="45">
        <f>'9 мес'!AW109+'4 кварт'!AW109</f>
        <v>14</v>
      </c>
      <c r="AX110" s="45">
        <f>'9 мес'!AX109+'4 кварт'!AX109</f>
        <v>12.413</v>
      </c>
      <c r="AY110" s="45">
        <f>'9 мес'!AY109+'4 кварт'!AY109</f>
        <v>10</v>
      </c>
      <c r="AZ110" s="45">
        <f>'9 мес'!AZ109+'4 кварт'!AZ109</f>
        <v>7.3529999999999998</v>
      </c>
      <c r="BA110" s="45">
        <f>'9 мес'!BA109+'4 кварт'!BA109</f>
        <v>0</v>
      </c>
      <c r="BB110" s="45">
        <f>'9 мес'!BB109+'4 кварт'!BB109</f>
        <v>0</v>
      </c>
      <c r="BC110" s="45">
        <f>'9 мес'!BC109+'4 кварт'!BC109</f>
        <v>0</v>
      </c>
      <c r="BD110" s="45">
        <f>'9 мес'!BD109+'4 кварт'!BD109</f>
        <v>0</v>
      </c>
      <c r="BE110" s="45">
        <f>'9 мес'!BE109+'4 кварт'!BE109</f>
        <v>8.1859999999999999</v>
      </c>
      <c r="BF110" s="48">
        <f>D110+F110+H110+J110+L110+N110+P110+R110+T110+V110+X110+Z110+AB110+AD110+AF110+AH110+AJ110+AL110+AN110+AP110+AR110+AT110+AV110+AX110+AZ110+BB110+BD110+BE110</f>
        <v>491.00699999999995</v>
      </c>
      <c r="BG110" s="115">
        <v>7</v>
      </c>
      <c r="BH110" s="113">
        <v>627.70100000000002</v>
      </c>
      <c r="BI110" s="70">
        <f t="shared" si="16"/>
        <v>78.223071175607487</v>
      </c>
      <c r="BJ110" s="40"/>
      <c r="BK110" s="40">
        <v>1277.0940000000001</v>
      </c>
      <c r="BL110" s="154">
        <v>1561.672</v>
      </c>
      <c r="BM110" s="78"/>
      <c r="BN110" s="160">
        <f t="shared" si="17"/>
        <v>136.69400000000007</v>
      </c>
      <c r="BO110" s="79"/>
      <c r="BP110" s="85">
        <v>837.46500000000003</v>
      </c>
      <c r="BQ110" s="40">
        <v>62.645000000000003</v>
      </c>
      <c r="BR110" s="40">
        <f t="shared" si="18"/>
        <v>900.11</v>
      </c>
      <c r="BS110" s="40"/>
    </row>
    <row r="111" spans="1:71" s="26" customFormat="1" ht="21.75" customHeight="1">
      <c r="A111" s="141"/>
      <c r="B111" s="20" t="s">
        <v>42</v>
      </c>
      <c r="C111" s="19">
        <f>SUM(C85:C110)</f>
        <v>236.10000000000002</v>
      </c>
      <c r="D111" s="19">
        <f t="shared" ref="D111:BE111" si="19">SUM(D85:D110)</f>
        <v>100.24799999999999</v>
      </c>
      <c r="E111" s="19">
        <f t="shared" si="19"/>
        <v>1106.3999999999999</v>
      </c>
      <c r="F111" s="19">
        <f t="shared" si="19"/>
        <v>293.88799999999998</v>
      </c>
      <c r="G111" s="19">
        <f t="shared" si="19"/>
        <v>151.9</v>
      </c>
      <c r="H111" s="19">
        <f t="shared" si="19"/>
        <v>15.526</v>
      </c>
      <c r="I111" s="19">
        <f t="shared" si="19"/>
        <v>12</v>
      </c>
      <c r="J111" s="19">
        <f t="shared" si="19"/>
        <v>2989.0949999999998</v>
      </c>
      <c r="K111" s="19">
        <f t="shared" si="19"/>
        <v>0</v>
      </c>
      <c r="L111" s="19">
        <f t="shared" si="19"/>
        <v>0</v>
      </c>
      <c r="M111" s="19">
        <f t="shared" si="19"/>
        <v>0</v>
      </c>
      <c r="N111" s="19">
        <f t="shared" si="19"/>
        <v>0</v>
      </c>
      <c r="O111" s="19">
        <f t="shared" si="19"/>
        <v>0</v>
      </c>
      <c r="P111" s="19">
        <f t="shared" si="19"/>
        <v>0</v>
      </c>
      <c r="Q111" s="19">
        <f t="shared" si="19"/>
        <v>251.10000000000002</v>
      </c>
      <c r="R111" s="19">
        <f t="shared" si="19"/>
        <v>349.56399999999996</v>
      </c>
      <c r="S111" s="19">
        <f t="shared" si="19"/>
        <v>174</v>
      </c>
      <c r="T111" s="19">
        <f t="shared" si="19"/>
        <v>125.622</v>
      </c>
      <c r="U111" s="19">
        <f t="shared" si="19"/>
        <v>42</v>
      </c>
      <c r="V111" s="19">
        <f t="shared" si="19"/>
        <v>571.91499999999996</v>
      </c>
      <c r="W111" s="19">
        <f t="shared" si="19"/>
        <v>198</v>
      </c>
      <c r="X111" s="19">
        <f t="shared" si="19"/>
        <v>146.321</v>
      </c>
      <c r="Y111" s="19">
        <f t="shared" si="19"/>
        <v>44.79999999999999</v>
      </c>
      <c r="Z111" s="19">
        <f t="shared" si="19"/>
        <v>50.258000000000003</v>
      </c>
      <c r="AA111" s="19">
        <f t="shared" si="19"/>
        <v>31.2</v>
      </c>
      <c r="AB111" s="19">
        <f t="shared" si="19"/>
        <v>12.964999999999998</v>
      </c>
      <c r="AC111" s="19">
        <f t="shared" si="19"/>
        <v>0</v>
      </c>
      <c r="AD111" s="19">
        <f t="shared" si="19"/>
        <v>0</v>
      </c>
      <c r="AE111" s="19">
        <f t="shared" si="19"/>
        <v>51</v>
      </c>
      <c r="AF111" s="19">
        <f t="shared" si="19"/>
        <v>933.23250000000007</v>
      </c>
      <c r="AG111" s="19">
        <f t="shared" si="19"/>
        <v>2.5</v>
      </c>
      <c r="AH111" s="19">
        <f t="shared" si="19"/>
        <v>7.0979999999999999</v>
      </c>
      <c r="AI111" s="19">
        <f t="shared" si="19"/>
        <v>14</v>
      </c>
      <c r="AJ111" s="19">
        <f t="shared" si="19"/>
        <v>37.659999999999997</v>
      </c>
      <c r="AK111" s="19">
        <f t="shared" si="19"/>
        <v>24</v>
      </c>
      <c r="AL111" s="19">
        <f t="shared" si="19"/>
        <v>36.002999999999993</v>
      </c>
      <c r="AM111" s="19">
        <f t="shared" si="19"/>
        <v>24</v>
      </c>
      <c r="AN111" s="19">
        <f t="shared" si="19"/>
        <v>44.14</v>
      </c>
      <c r="AO111" s="19">
        <f t="shared" si="19"/>
        <v>15</v>
      </c>
      <c r="AP111" s="19">
        <f t="shared" si="19"/>
        <v>40.340999999999994</v>
      </c>
      <c r="AQ111" s="19">
        <f t="shared" si="19"/>
        <v>659</v>
      </c>
      <c r="AR111" s="19">
        <f t="shared" si="19"/>
        <v>723.35</v>
      </c>
      <c r="AS111" s="19">
        <f t="shared" si="19"/>
        <v>16</v>
      </c>
      <c r="AT111" s="19">
        <f t="shared" si="19"/>
        <v>81.533999999999992</v>
      </c>
      <c r="AU111" s="19">
        <f t="shared" si="19"/>
        <v>398.3</v>
      </c>
      <c r="AV111" s="19">
        <f t="shared" si="19"/>
        <v>66.435000000000002</v>
      </c>
      <c r="AW111" s="19">
        <f t="shared" si="19"/>
        <v>1049</v>
      </c>
      <c r="AX111" s="19">
        <f t="shared" si="19"/>
        <v>829.27</v>
      </c>
      <c r="AY111" s="19">
        <f t="shared" si="19"/>
        <v>169</v>
      </c>
      <c r="AZ111" s="19">
        <f t="shared" si="19"/>
        <v>175.244</v>
      </c>
      <c r="BA111" s="19">
        <f t="shared" si="19"/>
        <v>1.44</v>
      </c>
      <c r="BB111" s="19">
        <f t="shared" si="19"/>
        <v>1.845</v>
      </c>
      <c r="BC111" s="19">
        <f t="shared" si="19"/>
        <v>13.5</v>
      </c>
      <c r="BD111" s="19">
        <f t="shared" si="19"/>
        <v>4.8999999999999995</v>
      </c>
      <c r="BE111" s="19">
        <f t="shared" si="19"/>
        <v>338.26900000000001</v>
      </c>
      <c r="BF111" s="24">
        <f>SUM(BF85:BF110)</f>
        <v>7974.7235000000001</v>
      </c>
      <c r="BG111" s="71"/>
      <c r="BH111" s="57">
        <f>SUM(BH85:BH110)</f>
        <v>9442.3180000000029</v>
      </c>
      <c r="BI111" s="70">
        <f t="shared" si="16"/>
        <v>84.457264625063431</v>
      </c>
      <c r="BJ111" s="40"/>
      <c r="BK111" s="151">
        <f>SUM(BK85:BK110)</f>
        <v>16509.436999999998</v>
      </c>
      <c r="BL111" s="151">
        <f>SUM(BL85:BL110)</f>
        <v>20443.116999999998</v>
      </c>
      <c r="BM111" s="78"/>
      <c r="BN111" s="46">
        <f>BN86+BN87+BN89+BN90+BN91+BN92+BN93+BN94+BN95+BN96+BN97+BN98+BN99+BN100+BN101+BN103+BN104+BN105+BN106+BN107+BN108+BN109+BN110</f>
        <v>1648.9695000000002</v>
      </c>
      <c r="BO111" s="79"/>
      <c r="BP111" s="79"/>
      <c r="BQ111" s="40">
        <f>SUM(BQ85:BQ110)</f>
        <v>804.67799999999988</v>
      </c>
      <c r="BR111" s="40">
        <f>SUM(BR85:BR110)</f>
        <v>11561.948</v>
      </c>
      <c r="BS111" s="40"/>
    </row>
    <row r="112" spans="1:71" ht="21.75" customHeight="1" thickBot="1">
      <c r="A112" s="142"/>
      <c r="B112" s="143" t="s">
        <v>109</v>
      </c>
      <c r="C112" s="144">
        <f t="shared" ref="C112:BE112" si="20">C111+C82+C53+C31</f>
        <v>363.90000000000003</v>
      </c>
      <c r="D112" s="145">
        <f t="shared" si="20"/>
        <v>177.85199999999998</v>
      </c>
      <c r="E112" s="144">
        <f t="shared" si="20"/>
        <v>3309</v>
      </c>
      <c r="F112" s="146">
        <f t="shared" si="20"/>
        <v>896.00199999999995</v>
      </c>
      <c r="G112" s="144">
        <f t="shared" si="20"/>
        <v>1015.2700000000001</v>
      </c>
      <c r="H112" s="145">
        <f t="shared" si="20"/>
        <v>136.57499999999999</v>
      </c>
      <c r="I112" s="144">
        <f t="shared" si="20"/>
        <v>37</v>
      </c>
      <c r="J112" s="147">
        <f t="shared" si="20"/>
        <v>7143.1889999999994</v>
      </c>
      <c r="K112" s="144">
        <f t="shared" si="20"/>
        <v>70</v>
      </c>
      <c r="L112" s="145">
        <f t="shared" si="20"/>
        <v>27.387</v>
      </c>
      <c r="M112" s="144">
        <f t="shared" si="20"/>
        <v>46</v>
      </c>
      <c r="N112" s="145">
        <f t="shared" si="20"/>
        <v>435.09899999999999</v>
      </c>
      <c r="O112" s="144">
        <f t="shared" si="20"/>
        <v>7</v>
      </c>
      <c r="P112" s="145">
        <f t="shared" si="20"/>
        <v>30.718</v>
      </c>
      <c r="Q112" s="144">
        <f t="shared" si="20"/>
        <v>552.70000000000005</v>
      </c>
      <c r="R112" s="146">
        <f t="shared" si="20"/>
        <v>1070.905</v>
      </c>
      <c r="S112" s="144">
        <f t="shared" si="20"/>
        <v>262</v>
      </c>
      <c r="T112" s="145">
        <f t="shared" si="20"/>
        <v>233.52100000000002</v>
      </c>
      <c r="U112" s="144">
        <f t="shared" si="20"/>
        <v>139</v>
      </c>
      <c r="V112" s="145">
        <f t="shared" si="20"/>
        <v>1256.75</v>
      </c>
      <c r="W112" s="144">
        <f t="shared" si="20"/>
        <v>417</v>
      </c>
      <c r="X112" s="145">
        <f t="shared" si="20"/>
        <v>476.16700000000003</v>
      </c>
      <c r="Y112" s="144">
        <f t="shared" si="20"/>
        <v>78.799999999999983</v>
      </c>
      <c r="Z112" s="145">
        <f t="shared" si="20"/>
        <v>106.25700000000001</v>
      </c>
      <c r="AA112" s="144">
        <f t="shared" si="20"/>
        <v>86.47</v>
      </c>
      <c r="AB112" s="145">
        <f t="shared" si="20"/>
        <v>52.33</v>
      </c>
      <c r="AC112" s="144">
        <f t="shared" si="20"/>
        <v>42</v>
      </c>
      <c r="AD112" s="145">
        <f t="shared" si="20"/>
        <v>8.6219999999999999</v>
      </c>
      <c r="AE112" s="144">
        <f t="shared" si="20"/>
        <v>61</v>
      </c>
      <c r="AF112" s="145">
        <f t="shared" si="20"/>
        <v>1185.3775000000001</v>
      </c>
      <c r="AG112" s="144">
        <f t="shared" si="20"/>
        <v>464.45000000000005</v>
      </c>
      <c r="AH112" s="145">
        <f t="shared" si="20"/>
        <v>1087.202</v>
      </c>
      <c r="AI112" s="144">
        <f t="shared" si="20"/>
        <v>414.65</v>
      </c>
      <c r="AJ112" s="145">
        <f t="shared" si="20"/>
        <v>917.10199999999998</v>
      </c>
      <c r="AK112" s="144">
        <f t="shared" si="20"/>
        <v>320.10000000000002</v>
      </c>
      <c r="AL112" s="145">
        <f t="shared" si="20"/>
        <v>750.17600000000004</v>
      </c>
      <c r="AM112" s="144">
        <f t="shared" si="20"/>
        <v>589.21</v>
      </c>
      <c r="AN112" s="145">
        <f t="shared" si="20"/>
        <v>759.94200000000001</v>
      </c>
      <c r="AO112" s="144">
        <f t="shared" si="20"/>
        <v>53</v>
      </c>
      <c r="AP112" s="145">
        <f t="shared" si="20"/>
        <v>183.37799999999999</v>
      </c>
      <c r="AQ112" s="144">
        <f t="shared" si="20"/>
        <v>2126</v>
      </c>
      <c r="AR112" s="145">
        <f t="shared" si="20"/>
        <v>2668.607</v>
      </c>
      <c r="AS112" s="144">
        <f t="shared" si="20"/>
        <v>16</v>
      </c>
      <c r="AT112" s="145">
        <f t="shared" si="20"/>
        <v>81.533999999999992</v>
      </c>
      <c r="AU112" s="148">
        <f t="shared" si="20"/>
        <v>1175.77</v>
      </c>
      <c r="AV112" s="145">
        <f t="shared" si="20"/>
        <v>507.62699999999995</v>
      </c>
      <c r="AW112" s="144">
        <f t="shared" si="20"/>
        <v>2204</v>
      </c>
      <c r="AX112" s="145">
        <f t="shared" si="20"/>
        <v>1651.9510000000002</v>
      </c>
      <c r="AY112" s="149">
        <f t="shared" si="20"/>
        <v>188</v>
      </c>
      <c r="AZ112" s="145">
        <f t="shared" si="20"/>
        <v>198.82999999999998</v>
      </c>
      <c r="BA112" s="144">
        <f t="shared" si="20"/>
        <v>1.44</v>
      </c>
      <c r="BB112" s="145">
        <f t="shared" si="20"/>
        <v>1.845</v>
      </c>
      <c r="BC112" s="144">
        <f t="shared" si="20"/>
        <v>13.5</v>
      </c>
      <c r="BD112" s="145">
        <f t="shared" si="20"/>
        <v>4.8999999999999995</v>
      </c>
      <c r="BE112" s="150">
        <f t="shared" si="20"/>
        <v>1764.259</v>
      </c>
      <c r="BF112" s="145">
        <f>BF111+BF82+BF53+BF31</f>
        <v>23814.104500000001</v>
      </c>
      <c r="BG112" s="139"/>
      <c r="BH112" s="147">
        <f>BH111+BH82+BH53+BH31</f>
        <v>27537.186000000002</v>
      </c>
      <c r="BI112" s="135">
        <f t="shared" si="16"/>
        <v>86.479804072936133</v>
      </c>
      <c r="BK112" s="151">
        <f>BK31+BK53+BK82+BK111</f>
        <v>48654.186999999998</v>
      </c>
      <c r="BL112" s="151">
        <f>BL31+BL53+BL82+BL111</f>
        <v>50256.978999999992</v>
      </c>
      <c r="BN112" s="161">
        <f>BN31+BN53+BN82+BN111</f>
        <v>4715.6705000000002</v>
      </c>
    </row>
    <row r="113" spans="1:58" ht="13.5" thickTop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8"/>
    </row>
    <row r="114" spans="1:58">
      <c r="BF114" s="41"/>
    </row>
    <row r="126" spans="1:58">
      <c r="BF126" s="157"/>
    </row>
  </sheetData>
  <mergeCells count="121">
    <mergeCell ref="BH32:BI32"/>
    <mergeCell ref="K32:L32"/>
    <mergeCell ref="AA3:AB3"/>
    <mergeCell ref="BA3:BB3"/>
    <mergeCell ref="AI3:AJ3"/>
    <mergeCell ref="AI32:AJ32"/>
    <mergeCell ref="AO32:AP32"/>
    <mergeCell ref="AS3:AT3"/>
    <mergeCell ref="AO3:AP3"/>
    <mergeCell ref="AQ3:AR3"/>
    <mergeCell ref="AW32:AX32"/>
    <mergeCell ref="AU32:AV32"/>
    <mergeCell ref="BA32:BB32"/>
    <mergeCell ref="W83:X83"/>
    <mergeCell ref="Y83:Z83"/>
    <mergeCell ref="W54:X54"/>
    <mergeCell ref="BH3:BI3"/>
    <mergeCell ref="AM3:AN3"/>
    <mergeCell ref="O54:P54"/>
    <mergeCell ref="W32:X32"/>
    <mergeCell ref="M32:N32"/>
    <mergeCell ref="S32:T32"/>
    <mergeCell ref="O32:P32"/>
    <mergeCell ref="Q32:R32"/>
    <mergeCell ref="AQ54:AR54"/>
    <mergeCell ref="BC3:BD3"/>
    <mergeCell ref="BG32:BG33"/>
    <mergeCell ref="BG3:BG4"/>
    <mergeCell ref="BA83:BB83"/>
    <mergeCell ref="BC54:BD54"/>
    <mergeCell ref="BA54:BB54"/>
    <mergeCell ref="BC83:BD83"/>
    <mergeCell ref="BH54:BI54"/>
    <mergeCell ref="BG83:BG84"/>
    <mergeCell ref="BH83:BI83"/>
    <mergeCell ref="BG54:BG55"/>
    <mergeCell ref="BC32:BD32"/>
    <mergeCell ref="A3:A4"/>
    <mergeCell ref="G3:H3"/>
    <mergeCell ref="C3:D3"/>
    <mergeCell ref="O3:P3"/>
    <mergeCell ref="M3:N3"/>
    <mergeCell ref="AK3:AL3"/>
    <mergeCell ref="I32:J32"/>
    <mergeCell ref="AC32:AD32"/>
    <mergeCell ref="AE3:AF3"/>
    <mergeCell ref="AA32:AB32"/>
    <mergeCell ref="Y3:Z3"/>
    <mergeCell ref="Y32:Z32"/>
    <mergeCell ref="W3:X3"/>
    <mergeCell ref="Q3:R3"/>
    <mergeCell ref="S3:T3"/>
    <mergeCell ref="U3:V3"/>
    <mergeCell ref="AC3:AD3"/>
    <mergeCell ref="AG3:AH3"/>
    <mergeCell ref="B3:B4"/>
    <mergeCell ref="E3:F3"/>
    <mergeCell ref="I3:J3"/>
    <mergeCell ref="K3:L3"/>
    <mergeCell ref="AK32:AL32"/>
    <mergeCell ref="U32:V32"/>
    <mergeCell ref="B32:B33"/>
    <mergeCell ref="C32:D32"/>
    <mergeCell ref="E32:F32"/>
    <mergeCell ref="G32:H32"/>
    <mergeCell ref="AM32:AN32"/>
    <mergeCell ref="Q83:R83"/>
    <mergeCell ref="Q54:R54"/>
    <mergeCell ref="AA54:AB54"/>
    <mergeCell ref="AE83:AF83"/>
    <mergeCell ref="AE32:AF32"/>
    <mergeCell ref="AI83:AJ83"/>
    <mergeCell ref="AG83:AH83"/>
    <mergeCell ref="AM54:AN54"/>
    <mergeCell ref="AC54:AD54"/>
    <mergeCell ref="Y54:Z54"/>
    <mergeCell ref="AE54:AF54"/>
    <mergeCell ref="B83:B84"/>
    <mergeCell ref="K83:L83"/>
    <mergeCell ref="M83:N83"/>
    <mergeCell ref="B54:B55"/>
    <mergeCell ref="E83:F83"/>
    <mergeCell ref="K54:L54"/>
    <mergeCell ref="M54:N54"/>
    <mergeCell ref="AG32:AH32"/>
    <mergeCell ref="C83:D83"/>
    <mergeCell ref="C54:D54"/>
    <mergeCell ref="E54:F54"/>
    <mergeCell ref="G54:H54"/>
    <mergeCell ref="I54:J54"/>
    <mergeCell ref="O83:P83"/>
    <mergeCell ref="G83:H83"/>
    <mergeCell ref="I83:J83"/>
    <mergeCell ref="AS83:AT83"/>
    <mergeCell ref="AI54:AJ54"/>
    <mergeCell ref="AG54:AH54"/>
    <mergeCell ref="AO83:AP83"/>
    <mergeCell ref="AK83:AL83"/>
    <mergeCell ref="AM83:AN83"/>
    <mergeCell ref="AQ83:AR83"/>
    <mergeCell ref="AO54:AP54"/>
    <mergeCell ref="AK54:AL54"/>
    <mergeCell ref="AS54:AT54"/>
    <mergeCell ref="S83:T83"/>
    <mergeCell ref="S54:T54"/>
    <mergeCell ref="AC83:AD83"/>
    <mergeCell ref="U83:V83"/>
    <mergeCell ref="AA83:AB83"/>
    <mergeCell ref="U54:V54"/>
    <mergeCell ref="AQ32:AR32"/>
    <mergeCell ref="AS32:AT32"/>
    <mergeCell ref="AY32:AZ32"/>
    <mergeCell ref="AY3:AZ3"/>
    <mergeCell ref="AW3:AX3"/>
    <mergeCell ref="AU3:AV3"/>
    <mergeCell ref="AY83:AZ83"/>
    <mergeCell ref="AW54:AX54"/>
    <mergeCell ref="AU54:AV54"/>
    <mergeCell ref="AY54:AZ54"/>
    <mergeCell ref="AW83:AX83"/>
    <mergeCell ref="AU83:AV83"/>
  </mergeCells>
  <phoneticPr fontId="15" type="noConversion"/>
  <dataValidations count="1">
    <dataValidation allowBlank="1" showInputMessage="1" showErrorMessage="1" sqref="BM31:BN31"/>
  </dataValidations>
  <pageMargins left="0.15748031496062992" right="0.17" top="0.51" bottom="0.23622047244094491" header="0.34" footer="0.26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13"/>
  <sheetViews>
    <sheetView workbookViewId="0">
      <pane xSplit="2" ySplit="3" topLeftCell="AP83" activePane="bottomRight" state="frozen"/>
      <selection pane="topRight" activeCell="C1" sqref="C1"/>
      <selection pane="bottomLeft" activeCell="A4" sqref="A4"/>
      <selection pane="bottomRight" activeCell="BF110" sqref="BF110"/>
    </sheetView>
  </sheetViews>
  <sheetFormatPr defaultRowHeight="12.75"/>
  <cols>
    <col min="1" max="1" width="3" style="1" bestFit="1" customWidth="1"/>
    <col min="2" max="2" width="29.42578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4.570312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5.7109375" style="1" customWidth="1"/>
    <col min="48" max="48" width="7.7109375" style="1" customWidth="1"/>
    <col min="49" max="49" width="3.7109375" style="1" customWidth="1"/>
    <col min="50" max="50" width="9.140625" style="1"/>
    <col min="51" max="51" width="3.42578125" style="1" customWidth="1"/>
    <col min="52" max="52" width="9.140625" style="1"/>
    <col min="53" max="53" width="6.7109375" style="1" customWidth="1"/>
    <col min="54" max="56" width="9.140625" style="1"/>
    <col min="57" max="57" width="7.7109375" style="1" customWidth="1"/>
    <col min="58" max="60" width="9.140625" style="2"/>
    <col min="61" max="85" width="9.140625" style="40"/>
    <col min="86" max="16384" width="9.140625" style="3"/>
  </cols>
  <sheetData>
    <row r="1" spans="1:85" ht="13.5" thickBot="1"/>
    <row r="2" spans="1:85" s="9" customFormat="1" ht="45.75" customHeight="1">
      <c r="A2" s="4"/>
      <c r="B2" s="191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80" t="s">
        <v>11</v>
      </c>
      <c r="Z2" s="181"/>
      <c r="AA2" s="180" t="s">
        <v>12</v>
      </c>
      <c r="AB2" s="181"/>
      <c r="AC2" s="180" t="s">
        <v>13</v>
      </c>
      <c r="AD2" s="181"/>
      <c r="AE2" s="180" t="s">
        <v>58</v>
      </c>
      <c r="AF2" s="181"/>
      <c r="AG2" s="180" t="s">
        <v>14</v>
      </c>
      <c r="AH2" s="181"/>
      <c r="AI2" s="180" t="s">
        <v>15</v>
      </c>
      <c r="AJ2" s="181"/>
      <c r="AK2" s="180" t="s">
        <v>16</v>
      </c>
      <c r="AL2" s="181"/>
      <c r="AM2" s="180" t="s">
        <v>17</v>
      </c>
      <c r="AN2" s="181"/>
      <c r="AO2" s="180" t="s">
        <v>18</v>
      </c>
      <c r="AP2" s="190"/>
      <c r="AQ2" s="188" t="s">
        <v>19</v>
      </c>
      <c r="AR2" s="188"/>
      <c r="AS2" s="184" t="s">
        <v>20</v>
      </c>
      <c r="AT2" s="185"/>
      <c r="AU2" s="184" t="s">
        <v>21</v>
      </c>
      <c r="AV2" s="185"/>
      <c r="AW2" s="184" t="s">
        <v>22</v>
      </c>
      <c r="AX2" s="185"/>
      <c r="AY2" s="184" t="s">
        <v>23</v>
      </c>
      <c r="AZ2" s="185"/>
      <c r="BA2" s="184" t="s">
        <v>24</v>
      </c>
      <c r="BB2" s="189"/>
      <c r="BC2" s="188"/>
      <c r="BD2" s="188"/>
      <c r="BE2" s="108" t="s">
        <v>59</v>
      </c>
      <c r="BF2" s="109" t="s">
        <v>25</v>
      </c>
      <c r="BG2" s="110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</row>
    <row r="3" spans="1:85" s="9" customFormat="1" thickBot="1">
      <c r="A3" s="4"/>
      <c r="B3" s="192"/>
      <c r="C3" s="106" t="s">
        <v>26</v>
      </c>
      <c r="D3" s="107" t="s">
        <v>27</v>
      </c>
      <c r="E3" s="106" t="s">
        <v>28</v>
      </c>
      <c r="F3" s="107" t="s">
        <v>27</v>
      </c>
      <c r="G3" s="111" t="s">
        <v>26</v>
      </c>
      <c r="H3" s="107" t="s">
        <v>27</v>
      </c>
      <c r="I3" s="111" t="s">
        <v>29</v>
      </c>
      <c r="J3" s="107" t="s">
        <v>27</v>
      </c>
      <c r="K3" s="111" t="s">
        <v>30</v>
      </c>
      <c r="L3" s="107" t="s">
        <v>27</v>
      </c>
      <c r="M3" s="111" t="s">
        <v>26</v>
      </c>
      <c r="N3" s="107" t="s">
        <v>27</v>
      </c>
      <c r="O3" s="111" t="s">
        <v>30</v>
      </c>
      <c r="P3" s="107" t="s">
        <v>27</v>
      </c>
      <c r="Q3" s="111" t="s">
        <v>26</v>
      </c>
      <c r="R3" s="107" t="s">
        <v>31</v>
      </c>
      <c r="S3" s="111" t="s">
        <v>30</v>
      </c>
      <c r="T3" s="107" t="s">
        <v>31</v>
      </c>
      <c r="U3" s="111" t="s">
        <v>30</v>
      </c>
      <c r="V3" s="107" t="s">
        <v>31</v>
      </c>
      <c r="W3" s="111" t="s">
        <v>30</v>
      </c>
      <c r="X3" s="107" t="s">
        <v>27</v>
      </c>
      <c r="Y3" s="111" t="s">
        <v>26</v>
      </c>
      <c r="Z3" s="107" t="s">
        <v>27</v>
      </c>
      <c r="AA3" s="111" t="s">
        <v>26</v>
      </c>
      <c r="AB3" s="107" t="s">
        <v>27</v>
      </c>
      <c r="AC3" s="111" t="s">
        <v>30</v>
      </c>
      <c r="AD3" s="107" t="s">
        <v>27</v>
      </c>
      <c r="AE3" s="111" t="s">
        <v>32</v>
      </c>
      <c r="AF3" s="111" t="s">
        <v>27</v>
      </c>
      <c r="AG3" s="111" t="s">
        <v>28</v>
      </c>
      <c r="AH3" s="107" t="s">
        <v>27</v>
      </c>
      <c r="AI3" s="111" t="s">
        <v>28</v>
      </c>
      <c r="AJ3" s="107" t="s">
        <v>27</v>
      </c>
      <c r="AK3" s="111" t="s">
        <v>28</v>
      </c>
      <c r="AL3" s="107" t="s">
        <v>27</v>
      </c>
      <c r="AM3" s="111" t="s">
        <v>28</v>
      </c>
      <c r="AN3" s="107" t="s">
        <v>27</v>
      </c>
      <c r="AO3" s="111" t="s">
        <v>30</v>
      </c>
      <c r="AP3" s="107" t="s">
        <v>27</v>
      </c>
      <c r="AQ3" s="111" t="s">
        <v>30</v>
      </c>
      <c r="AR3" s="107" t="s">
        <v>27</v>
      </c>
      <c r="AS3" s="107" t="s">
        <v>30</v>
      </c>
      <c r="AT3" s="107" t="s">
        <v>27</v>
      </c>
      <c r="AU3" s="107" t="s">
        <v>28</v>
      </c>
      <c r="AV3" s="107" t="s">
        <v>27</v>
      </c>
      <c r="AW3" s="107" t="s">
        <v>30</v>
      </c>
      <c r="AX3" s="107" t="s">
        <v>27</v>
      </c>
      <c r="AY3" s="107" t="s">
        <v>30</v>
      </c>
      <c r="AZ3" s="107" t="s">
        <v>27</v>
      </c>
      <c r="BA3" s="107" t="s">
        <v>26</v>
      </c>
      <c r="BB3" s="107" t="s">
        <v>27</v>
      </c>
      <c r="BC3" s="107" t="s">
        <v>26</v>
      </c>
      <c r="BD3" s="107" t="s">
        <v>27</v>
      </c>
      <c r="BE3" s="107" t="s">
        <v>27</v>
      </c>
      <c r="BF3" s="112" t="s">
        <v>27</v>
      </c>
      <c r="BG3" s="1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1:85" s="18" customFormat="1" ht="17.25" customHeigh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</row>
    <row r="5" spans="1:85" s="18" customFormat="1" ht="17.25" customHeigh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>
        <v>1</v>
      </c>
      <c r="AR5" s="16">
        <v>0.56999999999999995</v>
      </c>
      <c r="AS5" s="16"/>
      <c r="AT5" s="16"/>
      <c r="AU5" s="16"/>
      <c r="AV5" s="16"/>
      <c r="AW5" s="16">
        <v>7</v>
      </c>
      <c r="AX5" s="16">
        <v>5.36</v>
      </c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5.9300000000000006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</row>
    <row r="6" spans="1:85" s="18" customFormat="1" ht="17.25" customHeigh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85" s="18" customFormat="1" ht="17.25" customHeigh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</row>
    <row r="8" spans="1:85" s="18" customFormat="1" ht="17.25" customHeigh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1:85" s="18" customFormat="1" ht="17.25" customHeigh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1</v>
      </c>
      <c r="T9" s="16">
        <v>1.212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>
        <v>3.9460000000000002</v>
      </c>
      <c r="BF9" s="15">
        <f t="shared" si="0"/>
        <v>5.1580000000000004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</row>
    <row r="10" spans="1:85" s="18" customFormat="1" ht="17.25" customHeigh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>
        <v>18</v>
      </c>
      <c r="AX10" s="16">
        <v>14.077</v>
      </c>
      <c r="AY10" s="16"/>
      <c r="AZ10" s="16"/>
      <c r="BA10" s="16"/>
      <c r="BB10" s="16"/>
      <c r="BC10" s="16"/>
      <c r="BD10" s="16"/>
      <c r="BE10" s="13"/>
      <c r="BF10" s="15">
        <f t="shared" si="0"/>
        <v>14.077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</row>
    <row r="11" spans="1:85" s="18" customFormat="1" ht="17.25" customHeigh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>
        <v>1</v>
      </c>
      <c r="AP11" s="16">
        <v>5.2430000000000003</v>
      </c>
      <c r="AQ11" s="16"/>
      <c r="AR11" s="16"/>
      <c r="AS11" s="16"/>
      <c r="AT11" s="16"/>
      <c r="AU11" s="16"/>
      <c r="AV11" s="16"/>
      <c r="AW11" s="16">
        <v>2</v>
      </c>
      <c r="AX11" s="16">
        <v>1.206</v>
      </c>
      <c r="AY11" s="16"/>
      <c r="AZ11" s="16"/>
      <c r="BA11" s="16"/>
      <c r="BB11" s="16"/>
      <c r="BC11" s="16"/>
      <c r="BD11" s="16"/>
      <c r="BE11" s="13"/>
      <c r="BF11" s="15">
        <f t="shared" si="0"/>
        <v>6.4489999999999998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</row>
    <row r="12" spans="1:85" s="18" customFormat="1" ht="17.25" customHeigh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v>9</v>
      </c>
      <c r="AX12" s="16">
        <v>6.24</v>
      </c>
      <c r="AY12" s="16"/>
      <c r="AZ12" s="16"/>
      <c r="BA12" s="16"/>
      <c r="BB12" s="16"/>
      <c r="BC12" s="16"/>
      <c r="BD12" s="16"/>
      <c r="BF12" s="15">
        <f t="shared" si="0"/>
        <v>6.24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</row>
    <row r="13" spans="1:85" s="18" customFormat="1" ht="17.25" customHeigh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22</v>
      </c>
      <c r="T13" s="16">
        <v>15.082000000000001</v>
      </c>
      <c r="U13" s="16"/>
      <c r="V13" s="16"/>
      <c r="W13" s="16">
        <v>36</v>
      </c>
      <c r="X13" s="16">
        <v>8.9749999999999996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15</v>
      </c>
      <c r="AR13" s="16">
        <v>22.152000000000001</v>
      </c>
      <c r="AS13" s="16"/>
      <c r="AT13" s="16"/>
      <c r="AU13" s="16"/>
      <c r="AV13" s="16"/>
      <c r="AW13" s="16">
        <v>10</v>
      </c>
      <c r="AX13" s="16">
        <v>7.657</v>
      </c>
      <c r="AY13" s="16"/>
      <c r="AZ13" s="16"/>
      <c r="BA13" s="16"/>
      <c r="BB13" s="16"/>
      <c r="BC13" s="16"/>
      <c r="BD13" s="16"/>
      <c r="BE13" s="13"/>
      <c r="BF13" s="15">
        <f t="shared" si="0"/>
        <v>53.866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</row>
    <row r="14" spans="1:85" s="18" customFormat="1" ht="17.25" customHeigh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6</v>
      </c>
      <c r="V14" s="16">
        <v>2.38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v>3</v>
      </c>
      <c r="AP14" s="16">
        <v>8.7899999999999991</v>
      </c>
      <c r="AQ14" s="16">
        <v>3</v>
      </c>
      <c r="AR14" s="16">
        <v>1.71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12.879999999999999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</row>
    <row r="15" spans="1:85" s="18" customFormat="1" ht="17.25" customHeigh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3</v>
      </c>
      <c r="V15" s="16">
        <v>3.077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3.077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</row>
    <row r="16" spans="1:85" s="18" customFormat="1" ht="17.25" customHeigh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6</v>
      </c>
      <c r="V16" s="16">
        <v>2.38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v>3</v>
      </c>
      <c r="AR16" s="16">
        <v>1.71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4.09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</row>
    <row r="17" spans="1:85" s="40" customFormat="1" ht="17.25" customHeight="1">
      <c r="A17" s="16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</v>
      </c>
      <c r="AN17" s="16">
        <v>1.1000000000000001</v>
      </c>
      <c r="AO17" s="16"/>
      <c r="AP17" s="16"/>
      <c r="AQ17" s="16">
        <v>2</v>
      </c>
      <c r="AR17" s="16">
        <v>1.1399999999999999</v>
      </c>
      <c r="AS17" s="16"/>
      <c r="AT17" s="16"/>
      <c r="AU17" s="16"/>
      <c r="AV17" s="16"/>
      <c r="AW17" s="16">
        <v>13</v>
      </c>
      <c r="AX17" s="16">
        <v>10.167</v>
      </c>
      <c r="AY17" s="16"/>
      <c r="AZ17" s="16"/>
      <c r="BA17" s="16"/>
      <c r="BB17" s="16"/>
      <c r="BC17" s="16"/>
      <c r="BD17" s="16"/>
      <c r="BE17" s="16"/>
      <c r="BF17" s="15">
        <f t="shared" si="0"/>
        <v>12.407</v>
      </c>
      <c r="BG17" s="16"/>
      <c r="BH17" s="95"/>
    </row>
    <row r="18" spans="1:85" s="18" customFormat="1" ht="17.2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v>5</v>
      </c>
      <c r="AX18" s="16">
        <v>3.91</v>
      </c>
      <c r="AY18" s="16"/>
      <c r="AZ18" s="16"/>
      <c r="BA18" s="16"/>
      <c r="BB18" s="16"/>
      <c r="BC18" s="16"/>
      <c r="BD18" s="16"/>
      <c r="BE18" s="13"/>
      <c r="BF18" s="15">
        <f t="shared" si="0"/>
        <v>3.91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</row>
    <row r="19" spans="1:85" s="18" customFormat="1" ht="17.2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2</v>
      </c>
      <c r="AH19" s="16">
        <v>4.1040000000000001</v>
      </c>
      <c r="AI19" s="16"/>
      <c r="AJ19" s="16"/>
      <c r="AK19" s="16"/>
      <c r="AL19" s="16"/>
      <c r="AM19" s="16"/>
      <c r="AN19" s="16"/>
      <c r="AO19" s="16"/>
      <c r="AP19" s="16"/>
      <c r="AQ19" s="16">
        <v>6</v>
      </c>
      <c r="AR19" s="16">
        <v>3.383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7.4870000000000001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</row>
    <row r="20" spans="1:85" s="18" customFormat="1" ht="17.2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1</v>
      </c>
      <c r="AR20" s="16">
        <v>0.56899999999999995</v>
      </c>
      <c r="AS20" s="16"/>
      <c r="AT20" s="16"/>
      <c r="AU20" s="16"/>
      <c r="AV20" s="16"/>
      <c r="AW20" s="16">
        <v>1</v>
      </c>
      <c r="AX20" s="16">
        <v>1.2150000000000001</v>
      </c>
      <c r="AY20" s="16"/>
      <c r="AZ20" s="16"/>
      <c r="BA20" s="16"/>
      <c r="BB20" s="16"/>
      <c r="BC20" s="16"/>
      <c r="BD20" s="16"/>
      <c r="BE20" s="13"/>
      <c r="BF20" s="27">
        <f t="shared" si="0"/>
        <v>1.784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</row>
    <row r="21" spans="1:85" s="18" customFormat="1" ht="17.2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5</v>
      </c>
      <c r="AJ21" s="16">
        <v>6.5209999999999999</v>
      </c>
      <c r="AK21" s="16"/>
      <c r="AL21" s="16"/>
      <c r="AM21" s="16"/>
      <c r="AN21" s="16"/>
      <c r="AO21" s="16"/>
      <c r="AP21" s="16"/>
      <c r="AQ21" s="16">
        <v>2</v>
      </c>
      <c r="AR21" s="16">
        <v>1.153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27">
        <f t="shared" si="0"/>
        <v>7.6739999999999995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</row>
    <row r="22" spans="1:85" s="18" customFormat="1" ht="17.2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9</v>
      </c>
      <c r="AJ22" s="16">
        <v>7.0670000000000002</v>
      </c>
      <c r="AK22" s="16"/>
      <c r="AL22" s="16"/>
      <c r="AM22" s="16"/>
      <c r="AN22" s="16"/>
      <c r="AO22" s="16">
        <v>2</v>
      </c>
      <c r="AP22" s="16">
        <v>5.7779999999999996</v>
      </c>
      <c r="AQ22" s="16">
        <v>7</v>
      </c>
      <c r="AR22" s="16">
        <v>3.99</v>
      </c>
      <c r="AS22" s="16"/>
      <c r="AT22" s="16"/>
      <c r="AU22" s="16"/>
      <c r="AV22" s="16"/>
      <c r="AW22" s="16">
        <v>2</v>
      </c>
      <c r="AX22" s="16">
        <v>1.5640000000000001</v>
      </c>
      <c r="AY22" s="16"/>
      <c r="AZ22" s="16"/>
      <c r="BA22" s="16"/>
      <c r="BB22" s="16"/>
      <c r="BC22" s="16"/>
      <c r="BD22" s="16"/>
      <c r="BE22" s="13"/>
      <c r="BF22" s="27">
        <f t="shared" si="0"/>
        <v>18.399000000000001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</row>
    <row r="23" spans="1:85" s="18" customFormat="1" ht="17.2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</row>
    <row r="24" spans="1:85" s="18" customFormat="1" ht="17.2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</row>
    <row r="25" spans="1:85" s="18" customFormat="1" ht="17.2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</row>
    <row r="26" spans="1:85" s="18" customFormat="1" ht="17.2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>
        <v>2</v>
      </c>
      <c r="AX26" s="16">
        <v>1.206</v>
      </c>
      <c r="AY26" s="16"/>
      <c r="AZ26" s="16"/>
      <c r="BA26" s="16"/>
      <c r="BB26" s="16"/>
      <c r="BC26" s="16"/>
      <c r="BD26" s="16"/>
      <c r="BE26" s="13"/>
      <c r="BF26" s="15">
        <f t="shared" si="0"/>
        <v>1.206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</row>
    <row r="27" spans="1:85" s="18" customFormat="1" ht="17.2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</row>
    <row r="28" spans="1:85" s="18" customFormat="1" ht="17.2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v>2</v>
      </c>
      <c r="AX28" s="16">
        <v>1.206</v>
      </c>
      <c r="AY28" s="16"/>
      <c r="AZ28" s="16"/>
      <c r="BA28" s="16"/>
      <c r="BB28" s="16"/>
      <c r="BC28" s="16"/>
      <c r="BD28" s="16"/>
      <c r="BE28" s="13"/>
      <c r="BF28" s="15">
        <f t="shared" si="0"/>
        <v>1.206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</row>
    <row r="29" spans="1:85" s="18" customFormat="1" ht="17.2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2</v>
      </c>
      <c r="AP29" s="16">
        <v>11.971</v>
      </c>
      <c r="AQ29" s="16">
        <v>1</v>
      </c>
      <c r="AR29" s="16">
        <v>0.872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>
        <v>0.34599999999999997</v>
      </c>
      <c r="BF29" s="15">
        <f t="shared" si="0"/>
        <v>13.189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</row>
    <row r="30" spans="1:85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23</v>
      </c>
      <c r="T30" s="21">
        <f t="shared" si="1"/>
        <v>16.294</v>
      </c>
      <c r="U30" s="21">
        <f t="shared" si="1"/>
        <v>15</v>
      </c>
      <c r="V30" s="21">
        <f t="shared" si="1"/>
        <v>7.8369999999999997</v>
      </c>
      <c r="W30" s="21">
        <f t="shared" si="1"/>
        <v>36</v>
      </c>
      <c r="X30" s="21">
        <f t="shared" si="1"/>
        <v>8.9749999999999996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2</v>
      </c>
      <c r="AH30" s="21">
        <f t="shared" si="1"/>
        <v>4.1040000000000001</v>
      </c>
      <c r="AI30" s="23">
        <f t="shared" si="1"/>
        <v>14</v>
      </c>
      <c r="AJ30" s="21">
        <f t="shared" si="1"/>
        <v>13.588000000000001</v>
      </c>
      <c r="AK30" s="23">
        <f t="shared" si="1"/>
        <v>0</v>
      </c>
      <c r="AL30" s="21">
        <f t="shared" si="1"/>
        <v>0</v>
      </c>
      <c r="AM30" s="23">
        <f t="shared" si="1"/>
        <v>1</v>
      </c>
      <c r="AN30" s="21">
        <f t="shared" si="1"/>
        <v>1.1000000000000001</v>
      </c>
      <c r="AO30" s="23">
        <f t="shared" si="1"/>
        <v>8</v>
      </c>
      <c r="AP30" s="21">
        <f t="shared" si="1"/>
        <v>31.782</v>
      </c>
      <c r="AQ30" s="23">
        <f t="shared" si="1"/>
        <v>41</v>
      </c>
      <c r="AR30" s="21">
        <f t="shared" si="1"/>
        <v>37.249000000000002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71</v>
      </c>
      <c r="AX30" s="21">
        <f t="shared" si="1"/>
        <v>53.808000000000014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4.2919999999999998</v>
      </c>
      <c r="BF30" s="24">
        <f t="shared" si="1"/>
        <v>179.02899999999997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</row>
    <row r="31" spans="1:85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</row>
    <row r="32" spans="1:85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</row>
    <row r="33" spans="1:85" s="18" customFormat="1" ht="19.5" customHeigh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</v>
      </c>
      <c r="T33" s="16">
        <v>0.17699999999999999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70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v>30</v>
      </c>
      <c r="AR33" s="16">
        <v>22.97</v>
      </c>
      <c r="AS33" s="16"/>
      <c r="AT33" s="16"/>
      <c r="AU33" s="16">
        <v>6</v>
      </c>
      <c r="AV33" s="16">
        <v>0.66900000000000004</v>
      </c>
      <c r="AW33" s="16"/>
      <c r="AX33" s="16"/>
      <c r="AY33" s="16">
        <v>1</v>
      </c>
      <c r="AZ33" s="16">
        <v>2.62</v>
      </c>
      <c r="BA33" s="16"/>
      <c r="BB33" s="16"/>
      <c r="BC33" s="16"/>
      <c r="BD33" s="16"/>
      <c r="BE33" s="16"/>
      <c r="BF33" s="27">
        <f>D33+F33+H33+J33+L33+N33+P33+R33+T33+V33+X33+Z33+AB33+AD33+AF33+AH33+AJ33+AL33+AN33+AP33+AR33+AT33+AV33+AX33+AZ33+BB33+BD33+BE33</f>
        <v>26.436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</row>
    <row r="34" spans="1:85" s="18" customFormat="1" ht="19.5" customHeigh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>
        <v>0.25</v>
      </c>
      <c r="AH34" s="16">
        <v>1.365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>
        <v>1.4019999999999999</v>
      </c>
      <c r="BF34" s="27">
        <f t="shared" si="0"/>
        <v>2.7669999999999999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</row>
    <row r="35" spans="1:85" s="18" customFormat="1" ht="19.5" customHeigh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4</v>
      </c>
      <c r="T35" s="16">
        <v>0.83799999999999997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2.0489999999999999</v>
      </c>
      <c r="BF35" s="27">
        <f t="shared" si="0"/>
        <v>2.887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</row>
    <row r="36" spans="1:85" ht="19.5" customHeight="1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2</v>
      </c>
      <c r="T36" s="16">
        <v>0.41799999999999998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>
        <v>2.5609999999999999</v>
      </c>
      <c r="BF36" s="27">
        <f t="shared" si="0"/>
        <v>2.9790000000000001</v>
      </c>
      <c r="BG36" s="13"/>
      <c r="BH36" s="17"/>
    </row>
    <row r="37" spans="1:85" ht="19.5" customHeight="1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5" ht="19.5" customHeight="1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70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1.4019999999999999</v>
      </c>
      <c r="BF38" s="27">
        <f t="shared" si="0"/>
        <v>1.4019999999999999</v>
      </c>
      <c r="BG38" s="13"/>
      <c r="BH38" s="17"/>
    </row>
    <row r="39" spans="1:85" ht="19.5" customHeight="1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>
        <v>10.135999999999999</v>
      </c>
      <c r="Q39" s="16"/>
      <c r="R39" s="16"/>
      <c r="S39" s="16">
        <v>3</v>
      </c>
      <c r="T39" s="16">
        <v>0.53100000000000003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10.667</v>
      </c>
      <c r="BG39" s="13"/>
      <c r="BH39" s="17"/>
    </row>
    <row r="40" spans="1:85" ht="19.5" customHeight="1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>
        <v>139.07</v>
      </c>
      <c r="BF40" s="27">
        <f t="shared" si="0"/>
        <v>139.07</v>
      </c>
      <c r="BG40" s="13"/>
      <c r="BH40" s="17"/>
    </row>
    <row r="41" spans="1:85" ht="19.5" customHeight="1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5" ht="19.5" customHeight="1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5" ht="19.5" customHeight="1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5" ht="19.5" customHeight="1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>
        <v>1</v>
      </c>
      <c r="AZ44" s="16">
        <v>1.669</v>
      </c>
      <c r="BA44" s="16"/>
      <c r="BB44" s="16"/>
      <c r="BC44" s="16"/>
      <c r="BD44" s="16"/>
      <c r="BE44" s="16"/>
      <c r="BF44" s="27">
        <f t="shared" si="0"/>
        <v>1.669</v>
      </c>
      <c r="BG44" s="13"/>
      <c r="BH44" s="17"/>
    </row>
    <row r="45" spans="1:85" ht="19.5" customHeight="1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f>117.868+138.749</f>
        <v>256.61699999999996</v>
      </c>
      <c r="BF45" s="27">
        <f t="shared" si="0"/>
        <v>256.61699999999996</v>
      </c>
      <c r="BG45" s="13"/>
      <c r="BH45" s="17"/>
    </row>
    <row r="46" spans="1:85" ht="19.5" customHeight="1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1</v>
      </c>
      <c r="T46" s="16">
        <v>1.212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1.212</v>
      </c>
      <c r="BG46" s="13"/>
      <c r="BH46" s="17"/>
    </row>
    <row r="47" spans="1:85" ht="19.5" customHeight="1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>
        <v>1</v>
      </c>
      <c r="AZ47" s="16">
        <v>0.73499999999999999</v>
      </c>
      <c r="BA47" s="16"/>
      <c r="BB47" s="16"/>
      <c r="BC47" s="16"/>
      <c r="BD47" s="16"/>
      <c r="BE47" s="16"/>
      <c r="BF47" s="27">
        <f t="shared" si="0"/>
        <v>0.73499999999999999</v>
      </c>
      <c r="BG47" s="13"/>
      <c r="BH47" s="17"/>
    </row>
    <row r="48" spans="1:85" ht="19.5" customHeight="1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5" ht="19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v>6</v>
      </c>
      <c r="AH49" s="16">
        <v>10.007999999999999</v>
      </c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0.23100000000000001</v>
      </c>
      <c r="BF49" s="27">
        <f t="shared" si="0"/>
        <v>10.238999999999999</v>
      </c>
      <c r="BG49" s="13"/>
      <c r="BH49" s="17"/>
    </row>
    <row r="50" spans="1:85" ht="19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4</v>
      </c>
      <c r="T50" s="16">
        <v>2.0950000000000002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7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2.0950000000000002</v>
      </c>
      <c r="BG50" s="13"/>
      <c r="BH50" s="77"/>
    </row>
    <row r="51" spans="1:85" ht="19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>
        <v>2</v>
      </c>
      <c r="AH51" s="16">
        <v>3.5880000000000001</v>
      </c>
      <c r="AI51" s="16">
        <v>3</v>
      </c>
      <c r="AJ51" s="16">
        <v>2.891</v>
      </c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>
        <v>2.883</v>
      </c>
      <c r="BF51" s="27">
        <f t="shared" si="0"/>
        <v>9.3620000000000001</v>
      </c>
      <c r="BG51" s="13"/>
      <c r="BH51" s="17"/>
    </row>
    <row r="52" spans="1:85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1</v>
      </c>
      <c r="P52" s="19">
        <f t="shared" si="2"/>
        <v>10.135999999999999</v>
      </c>
      <c r="Q52" s="19"/>
      <c r="R52" s="19">
        <f>SUM(R33:R51)</f>
        <v>0</v>
      </c>
      <c r="S52" s="19">
        <f t="shared" ref="S52:BE52" si="3">SUM(S33:S51)</f>
        <v>15</v>
      </c>
      <c r="T52" s="19">
        <f t="shared" si="3"/>
        <v>5.2710000000000008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8.25</v>
      </c>
      <c r="AH52" s="19">
        <f>SUM(AH33:AH51)</f>
        <v>14.960999999999999</v>
      </c>
      <c r="AI52" s="19">
        <f t="shared" si="3"/>
        <v>3</v>
      </c>
      <c r="AJ52" s="19">
        <f t="shared" si="3"/>
        <v>2.891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30</v>
      </c>
      <c r="AR52" s="19">
        <f t="shared" si="3"/>
        <v>22.97</v>
      </c>
      <c r="AS52" s="19">
        <f t="shared" si="3"/>
        <v>0</v>
      </c>
      <c r="AT52" s="19">
        <f t="shared" si="3"/>
        <v>0</v>
      </c>
      <c r="AU52" s="19">
        <f t="shared" si="3"/>
        <v>6</v>
      </c>
      <c r="AV52" s="19">
        <f t="shared" si="3"/>
        <v>0.66900000000000004</v>
      </c>
      <c r="AW52" s="19">
        <f t="shared" si="3"/>
        <v>0</v>
      </c>
      <c r="AX52" s="19">
        <f t="shared" si="3"/>
        <v>0</v>
      </c>
      <c r="AY52" s="19">
        <f t="shared" si="3"/>
        <v>3</v>
      </c>
      <c r="AZ52" s="19">
        <f t="shared" si="3"/>
        <v>5.024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406.21499999999992</v>
      </c>
      <c r="BF52" s="24">
        <f>SUM(BF33:BF51)</f>
        <v>468.137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</row>
    <row r="53" spans="1:85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</row>
    <row r="54" spans="1:85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</row>
    <row r="55" spans="1:85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>
        <v>2</v>
      </c>
      <c r="AR55" s="44">
        <v>1.839</v>
      </c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>
        <v>0.83</v>
      </c>
      <c r="BF55" s="17">
        <f t="shared" si="0"/>
        <v>2.669</v>
      </c>
      <c r="BG55" s="31"/>
      <c r="BH55" s="17"/>
    </row>
    <row r="56" spans="1:85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5</v>
      </c>
      <c r="T56" s="16">
        <v>8.2089999999999996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>
        <v>1</v>
      </c>
      <c r="AF56" s="16">
        <v>83.299000000000007</v>
      </c>
      <c r="AG56" s="16"/>
      <c r="AH56" s="16"/>
      <c r="AI56" s="16"/>
      <c r="AJ56" s="16"/>
      <c r="AK56" s="16"/>
      <c r="AL56" s="16"/>
      <c r="AM56" s="16">
        <v>0.5</v>
      </c>
      <c r="AN56" s="16">
        <v>1.9630000000000001</v>
      </c>
      <c r="AO56" s="16"/>
      <c r="AP56" s="16"/>
      <c r="AQ56" s="44"/>
      <c r="AR56" s="44"/>
      <c r="AS56" s="44"/>
      <c r="AT56" s="16"/>
      <c r="AU56" s="16"/>
      <c r="AV56" s="16"/>
      <c r="AW56" s="16">
        <v>18</v>
      </c>
      <c r="AX56" s="16">
        <v>13.275</v>
      </c>
      <c r="AY56" s="16"/>
      <c r="AZ56" s="16"/>
      <c r="BA56" s="16"/>
      <c r="BB56" s="16"/>
      <c r="BC56" s="16"/>
      <c r="BD56" s="16"/>
      <c r="BE56" s="14"/>
      <c r="BF56" s="17">
        <f t="shared" si="0"/>
        <v>106.74600000000001</v>
      </c>
      <c r="BG56" s="28"/>
      <c r="BH56" s="17"/>
    </row>
    <row r="57" spans="1:85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1</v>
      </c>
      <c r="T57" s="16">
        <v>0.95599999999999996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>
        <v>2</v>
      </c>
      <c r="AR57" s="44">
        <v>2.5379999999999998</v>
      </c>
      <c r="AS57" s="44"/>
      <c r="AT57" s="16"/>
      <c r="AU57" s="16"/>
      <c r="AV57" s="16"/>
      <c r="AW57" s="16">
        <v>76</v>
      </c>
      <c r="AX57" s="16">
        <v>56.686999999999998</v>
      </c>
      <c r="AY57" s="16"/>
      <c r="AZ57" s="16"/>
      <c r="BA57" s="16"/>
      <c r="BB57" s="16"/>
      <c r="BC57" s="16"/>
      <c r="BD57" s="16"/>
      <c r="BE57" s="14">
        <v>0.52200000000000002</v>
      </c>
      <c r="BF57" s="17">
        <f t="shared" si="0"/>
        <v>60.702999999999996</v>
      </c>
      <c r="BG57" s="28"/>
      <c r="BH57" s="17"/>
    </row>
    <row r="58" spans="1:85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5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5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3</v>
      </c>
      <c r="X60" s="16">
        <v>11.407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>
        <v>3</v>
      </c>
      <c r="AN60" s="16">
        <v>3.5049999999999999</v>
      </c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14.911999999999999</v>
      </c>
      <c r="BG60" s="28"/>
      <c r="BH60" s="14"/>
    </row>
    <row r="61" spans="1:85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2</v>
      </c>
      <c r="T61" s="16">
        <v>5.9379999999999997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>
        <v>1.3360000000000001</v>
      </c>
      <c r="BF61" s="27">
        <f t="shared" si="0"/>
        <v>7.274</v>
      </c>
      <c r="BG61" s="28"/>
      <c r="BH61" s="14"/>
    </row>
    <row r="62" spans="1:85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>
        <v>4</v>
      </c>
      <c r="AD62" s="16">
        <v>0.23899999999999999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>
        <v>3</v>
      </c>
      <c r="AR62" s="44">
        <v>1.71</v>
      </c>
      <c r="AS62" s="44"/>
      <c r="AT62" s="16"/>
      <c r="AU62" s="16"/>
      <c r="AV62" s="16"/>
      <c r="AW62" s="16">
        <v>57</v>
      </c>
      <c r="AX62" s="16">
        <v>44.578000000000003</v>
      </c>
      <c r="AY62" s="16"/>
      <c r="AZ62" s="42"/>
      <c r="BA62" s="42"/>
      <c r="BB62" s="42"/>
      <c r="BC62" s="42"/>
      <c r="BD62" s="42"/>
      <c r="BE62" s="29">
        <v>0.30299999999999999</v>
      </c>
      <c r="BF62" s="27">
        <f t="shared" si="0"/>
        <v>46.83</v>
      </c>
      <c r="BG62" s="28"/>
      <c r="BH62" s="14"/>
    </row>
    <row r="63" spans="1:85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36"/>
      <c r="BF63" s="27">
        <f t="shared" si="0"/>
        <v>0</v>
      </c>
      <c r="BG63" s="28"/>
      <c r="BH63" s="17"/>
    </row>
    <row r="64" spans="1:85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1</v>
      </c>
      <c r="X64" s="16">
        <v>2.8639999999999999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>
        <v>1</v>
      </c>
      <c r="AN64" s="16">
        <v>1.349</v>
      </c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>
        <v>6.109</v>
      </c>
      <c r="BF64" s="27">
        <f t="shared" si="0"/>
        <v>10.321999999999999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>
        <v>1</v>
      </c>
      <c r="T65" s="16">
        <v>6.9749999999999996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>
        <v>2</v>
      </c>
      <c r="AL65" s="16">
        <v>1.8520000000000001</v>
      </c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8.827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42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>
        <v>2</v>
      </c>
      <c r="AR66" s="44">
        <v>1.744</v>
      </c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>
        <v>0.51</v>
      </c>
      <c r="BF66" s="27">
        <f t="shared" si="0"/>
        <v>2.254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>
        <v>0.5</v>
      </c>
      <c r="AN68" s="16">
        <v>0.72699999999999998</v>
      </c>
      <c r="AO68" s="16">
        <v>1</v>
      </c>
      <c r="AP68" s="16">
        <v>3.8660000000000001</v>
      </c>
      <c r="AQ68" s="44"/>
      <c r="AR68" s="44"/>
      <c r="AS68" s="44"/>
      <c r="AT68" s="16"/>
      <c r="AU68" s="16"/>
      <c r="AV68" s="16"/>
      <c r="AW68" s="16">
        <v>7</v>
      </c>
      <c r="AX68" s="16">
        <v>0.44500000000000001</v>
      </c>
      <c r="AY68" s="16"/>
      <c r="AZ68" s="42"/>
      <c r="BA68" s="42"/>
      <c r="BB68" s="42"/>
      <c r="BC68" s="42"/>
      <c r="BD68" s="42"/>
      <c r="BE68" s="29"/>
      <c r="BF68" s="27">
        <f t="shared" si="0"/>
        <v>5.0380000000000003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>
        <v>10</v>
      </c>
      <c r="L69" s="16">
        <v>3.407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3.407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1</v>
      </c>
      <c r="X71" s="16">
        <v>0.156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0.5</v>
      </c>
      <c r="AN71" s="16">
        <v>0.72699999999999998</v>
      </c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80" si="4">D71+F71+H71+J71+L71+N71+P71+R71+T71+V71+X71+Z71+AB71+AD71+AF71+AH71+AJ71+AL71+AN71+AP71+AR71+AT71+AV71+AX71+AZ71+BB71+BD71+BE71</f>
        <v>0.88300000000000001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3</v>
      </c>
      <c r="T73" s="16">
        <v>1.4570000000000001</v>
      </c>
      <c r="U73" s="16"/>
      <c r="V73" s="16"/>
      <c r="W73" s="16">
        <v>1</v>
      </c>
      <c r="X73" s="16">
        <v>2.823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2</v>
      </c>
      <c r="AN73" s="16">
        <v>2.2719999999999998</v>
      </c>
      <c r="AO73" s="16"/>
      <c r="AP73" s="16"/>
      <c r="AQ73" s="44"/>
      <c r="AR73" s="44"/>
      <c r="AS73" s="44"/>
      <c r="AT73" s="16"/>
      <c r="AU73" s="16"/>
      <c r="AV73" s="16"/>
      <c r="AW73" s="16">
        <v>1</v>
      </c>
      <c r="AX73" s="16">
        <v>0.78200000000000003</v>
      </c>
      <c r="AY73" s="16"/>
      <c r="AZ73" s="42"/>
      <c r="BA73" s="42"/>
      <c r="BB73" s="42"/>
      <c r="BC73" s="42"/>
      <c r="BD73" s="42"/>
      <c r="BE73" s="29">
        <v>4.6970000000000001</v>
      </c>
      <c r="BF73" s="27">
        <f t="shared" si="4"/>
        <v>12.030999999999999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0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>
        <v>2</v>
      </c>
      <c r="P76" s="16">
        <v>12.244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>
        <v>10</v>
      </c>
      <c r="AX76" s="16">
        <v>7.657</v>
      </c>
      <c r="AY76" s="16"/>
      <c r="AZ76" s="42"/>
      <c r="BA76" s="42"/>
      <c r="BB76" s="42"/>
      <c r="BC76" s="42"/>
      <c r="BD76" s="42"/>
      <c r="BE76" s="36">
        <v>46.756</v>
      </c>
      <c r="BF76" s="27">
        <f t="shared" si="4"/>
        <v>66.656999999999996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5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10</v>
      </c>
      <c r="L81" s="19">
        <f t="shared" si="6"/>
        <v>3.407</v>
      </c>
      <c r="M81" s="19">
        <f t="shared" si="6"/>
        <v>0</v>
      </c>
      <c r="N81" s="19">
        <f t="shared" si="6"/>
        <v>0</v>
      </c>
      <c r="O81" s="19">
        <f t="shared" si="6"/>
        <v>2</v>
      </c>
      <c r="P81" s="19">
        <f t="shared" si="6"/>
        <v>12.244</v>
      </c>
      <c r="Q81" s="19">
        <f t="shared" si="6"/>
        <v>0</v>
      </c>
      <c r="R81" s="19">
        <f t="shared" si="6"/>
        <v>0</v>
      </c>
      <c r="S81" s="19">
        <f t="shared" si="6"/>
        <v>12</v>
      </c>
      <c r="T81" s="19">
        <f t="shared" si="6"/>
        <v>23.534999999999997</v>
      </c>
      <c r="U81" s="19">
        <f t="shared" si="6"/>
        <v>0</v>
      </c>
      <c r="V81" s="19">
        <f t="shared" si="6"/>
        <v>0</v>
      </c>
      <c r="W81" s="19">
        <f t="shared" si="6"/>
        <v>6</v>
      </c>
      <c r="X81" s="19">
        <f t="shared" si="6"/>
        <v>17.25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4</v>
      </c>
      <c r="AD81" s="19">
        <f t="shared" si="6"/>
        <v>0.23899999999999999</v>
      </c>
      <c r="AE81" s="19">
        <f t="shared" si="6"/>
        <v>1</v>
      </c>
      <c r="AF81" s="19">
        <f t="shared" si="6"/>
        <v>83.299000000000007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2</v>
      </c>
      <c r="AL81" s="19">
        <f t="shared" si="6"/>
        <v>1.8520000000000001</v>
      </c>
      <c r="AM81" s="19">
        <f t="shared" si="6"/>
        <v>7.5</v>
      </c>
      <c r="AN81" s="19">
        <f t="shared" si="6"/>
        <v>10.543000000000001</v>
      </c>
      <c r="AO81" s="19">
        <f t="shared" si="6"/>
        <v>1</v>
      </c>
      <c r="AP81" s="19">
        <f t="shared" si="6"/>
        <v>3.8660000000000001</v>
      </c>
      <c r="AQ81" s="19">
        <f t="shared" si="6"/>
        <v>9</v>
      </c>
      <c r="AR81" s="19">
        <f t="shared" si="6"/>
        <v>7.8309999999999995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169</v>
      </c>
      <c r="AX81" s="19">
        <f t="shared" si="6"/>
        <v>123.42399999999999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61.063000000000002</v>
      </c>
      <c r="BF81" s="24">
        <f>SUM(BF55:BF80)</f>
        <v>348.553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</row>
    <row r="82" spans="1:85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</row>
    <row r="83" spans="1:85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</row>
    <row r="84" spans="1:85" s="18" customFormat="1" ht="16.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2</v>
      </c>
      <c r="X84" s="16">
        <v>0.94899999999999995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>
        <v>3</v>
      </c>
      <c r="AR84" s="44">
        <v>1.71</v>
      </c>
      <c r="AS84" s="44"/>
      <c r="AT84" s="16"/>
      <c r="AU84" s="16"/>
      <c r="AV84" s="16"/>
      <c r="AW84" s="16">
        <v>1</v>
      </c>
      <c r="AX84" s="16">
        <v>2.6520000000000001</v>
      </c>
      <c r="AY84" s="16">
        <v>1</v>
      </c>
      <c r="AZ84" s="16">
        <v>0.63200000000000001</v>
      </c>
      <c r="BA84" s="16"/>
      <c r="BB84" s="16"/>
      <c r="BC84" s="16"/>
      <c r="BD84" s="16"/>
      <c r="BE84" s="13">
        <v>0.23699999999999999</v>
      </c>
      <c r="BF84" s="27">
        <f>D84+F84+H84+J84+L84+N84+P84+R84+T84+V84+X84+Z84+AB84+AD84+AF84+AH84+AJ84+AL84+AN84+AP84+AR84+AT84+AV84+AX84+AZ84+BB84+BD84+BE84</f>
        <v>6.18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</row>
    <row r="85" spans="1:85" s="18" customFormat="1" ht="16.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>
        <v>6</v>
      </c>
      <c r="AR85" s="44">
        <v>2.6259999999999999</v>
      </c>
      <c r="AS85" s="44"/>
      <c r="AT85" s="16"/>
      <c r="AU85" s="16"/>
      <c r="AV85" s="16"/>
      <c r="AW85" s="16">
        <v>36</v>
      </c>
      <c r="AX85" s="16">
        <v>29.574000000000002</v>
      </c>
      <c r="AY85" s="16">
        <v>3</v>
      </c>
      <c r="AZ85" s="16">
        <v>2.9319999999999999</v>
      </c>
      <c r="BA85" s="16"/>
      <c r="BB85" s="16"/>
      <c r="BC85" s="16"/>
      <c r="BD85" s="16"/>
      <c r="BE85" s="13">
        <v>0.23699999999999999</v>
      </c>
      <c r="BF85" s="27">
        <f t="shared" ref="BF85:BF109" si="7">D85+F85+H85+J85+L85+N85+P85+R85+T85+V85+X85+Z85+AB85+AD85+AF85+AH85+AJ85+AL85+AN85+AP85+AR85+AT85+AV85+AX85+AZ85+BB85+BD85+BE85</f>
        <v>35.369000000000007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</row>
    <row r="86" spans="1:85" s="18" customFormat="1" ht="16.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2</v>
      </c>
      <c r="T86" s="16">
        <v>1.048</v>
      </c>
      <c r="U86" s="16"/>
      <c r="V86" s="16"/>
      <c r="W86" s="16"/>
      <c r="X86" s="16"/>
      <c r="Y86" s="16">
        <v>1.8</v>
      </c>
      <c r="Z86" s="16">
        <v>1.091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>
        <v>8</v>
      </c>
      <c r="AR86" s="44">
        <v>3.5019999999999998</v>
      </c>
      <c r="AS86" s="44"/>
      <c r="AT86" s="16"/>
      <c r="AU86" s="16"/>
      <c r="AV86" s="16"/>
      <c r="AW86" s="16">
        <v>1</v>
      </c>
      <c r="AX86" s="16">
        <v>2.6520000000000001</v>
      </c>
      <c r="AY86" s="16">
        <v>2</v>
      </c>
      <c r="AZ86" s="16">
        <v>1.264</v>
      </c>
      <c r="BA86" s="16"/>
      <c r="BB86" s="16"/>
      <c r="BC86" s="16"/>
      <c r="BD86" s="16"/>
      <c r="BE86" s="13"/>
      <c r="BF86" s="27">
        <f t="shared" si="7"/>
        <v>9.5569999999999986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</row>
    <row r="87" spans="1:85" s="18" customFormat="1" ht="16.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>
        <v>1</v>
      </c>
      <c r="J87" s="16">
        <v>222.67099999999999</v>
      </c>
      <c r="K87" s="16"/>
      <c r="L87" s="16"/>
      <c r="M87" s="16"/>
      <c r="N87" s="16"/>
      <c r="O87" s="16"/>
      <c r="P87" s="16"/>
      <c r="Q87" s="16"/>
      <c r="R87" s="16"/>
      <c r="S87" s="16">
        <v>7</v>
      </c>
      <c r="T87" s="16">
        <v>3.4239999999999999</v>
      </c>
      <c r="U87" s="16"/>
      <c r="V87" s="16"/>
      <c r="W87" s="16">
        <v>3</v>
      </c>
      <c r="X87" s="16">
        <v>6.17</v>
      </c>
      <c r="Y87" s="16">
        <v>1.8</v>
      </c>
      <c r="Z87" s="16">
        <v>1.091</v>
      </c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>
        <v>7</v>
      </c>
      <c r="AR87" s="44">
        <v>3.0640000000000001</v>
      </c>
      <c r="AS87" s="44"/>
      <c r="AT87" s="16"/>
      <c r="AU87" s="16"/>
      <c r="AV87" s="16"/>
      <c r="AW87" s="16">
        <v>1</v>
      </c>
      <c r="AX87" s="16">
        <v>2.6520000000000001</v>
      </c>
      <c r="AY87" s="16">
        <v>8</v>
      </c>
      <c r="AZ87" s="16">
        <v>5.0519999999999996</v>
      </c>
      <c r="BA87" s="16"/>
      <c r="BB87" s="16"/>
      <c r="BC87" s="16"/>
      <c r="BD87" s="16"/>
      <c r="BE87" s="13">
        <v>0.38800000000000001</v>
      </c>
      <c r="BF87" s="27">
        <f t="shared" si="7"/>
        <v>244.51199999999997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</row>
    <row r="88" spans="1:85" s="18" customFormat="1" ht="16.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>
        <v>1</v>
      </c>
      <c r="T88" s="16">
        <v>0.52400000000000002</v>
      </c>
      <c r="U88" s="16"/>
      <c r="V88" s="16"/>
      <c r="W88" s="16"/>
      <c r="X88" s="16"/>
      <c r="Y88" s="16">
        <v>2</v>
      </c>
      <c r="Z88" s="16">
        <v>0.23599999999999999</v>
      </c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>
        <v>2</v>
      </c>
      <c r="AZ88" s="16">
        <v>4.5759999999999996</v>
      </c>
      <c r="BA88" s="16"/>
      <c r="BB88" s="16"/>
      <c r="BC88" s="16"/>
      <c r="BD88" s="16"/>
      <c r="BE88" s="13">
        <v>0.45600000000000002</v>
      </c>
      <c r="BF88" s="27">
        <f t="shared" si="7"/>
        <v>5.7919999999999998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</row>
    <row r="89" spans="1:85" s="18" customFormat="1" ht="16.5" customHeight="1">
      <c r="A89" s="13">
        <v>6</v>
      </c>
      <c r="B89" s="30" t="s">
        <v>116</v>
      </c>
      <c r="C89" s="16">
        <v>2</v>
      </c>
      <c r="D89" s="16">
        <v>1.0489999999999999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>
        <v>2</v>
      </c>
      <c r="T89" s="16">
        <v>1.425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>
        <v>1</v>
      </c>
      <c r="AR89" s="44">
        <v>0.56999999999999995</v>
      </c>
      <c r="AS89" s="44"/>
      <c r="AT89" s="16"/>
      <c r="AU89" s="16"/>
      <c r="AV89" s="16"/>
      <c r="AW89" s="16"/>
      <c r="AX89" s="16"/>
      <c r="AY89" s="16">
        <v>3</v>
      </c>
      <c r="AZ89" s="16">
        <v>1.895</v>
      </c>
      <c r="BA89" s="16"/>
      <c r="BB89" s="16"/>
      <c r="BC89" s="16"/>
      <c r="BD89" s="16"/>
      <c r="BE89" s="13"/>
      <c r="BF89" s="27">
        <f t="shared" si="7"/>
        <v>4.9390000000000001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</row>
    <row r="90" spans="1:85" s="18" customFormat="1" ht="16.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>
        <v>1.8</v>
      </c>
      <c r="Z90" s="16">
        <v>1.091</v>
      </c>
      <c r="AA90" s="16"/>
      <c r="AB90" s="16"/>
      <c r="AC90" s="16"/>
      <c r="AD90" s="16"/>
      <c r="AE90" s="16"/>
      <c r="AF90" s="16"/>
      <c r="AG90" s="16"/>
      <c r="AH90" s="16"/>
      <c r="AI90" s="16">
        <v>3</v>
      </c>
      <c r="AJ90" s="16">
        <v>8.093</v>
      </c>
      <c r="AK90" s="16"/>
      <c r="AL90" s="16"/>
      <c r="AM90" s="16"/>
      <c r="AN90" s="16"/>
      <c r="AO90" s="16"/>
      <c r="AP90" s="16"/>
      <c r="AQ90" s="44">
        <v>7</v>
      </c>
      <c r="AR90" s="44">
        <v>4.7889999999999997</v>
      </c>
      <c r="AS90" s="44"/>
      <c r="AT90" s="16"/>
      <c r="AU90" s="16"/>
      <c r="AV90" s="16"/>
      <c r="AW90" s="16"/>
      <c r="AX90" s="16"/>
      <c r="AY90" s="16">
        <v>7</v>
      </c>
      <c r="AZ90" s="16">
        <v>5.4580000000000002</v>
      </c>
      <c r="BA90" s="16"/>
      <c r="BB90" s="16"/>
      <c r="BC90" s="16"/>
      <c r="BD90" s="16"/>
      <c r="BE90" s="13">
        <v>13.622999999999999</v>
      </c>
      <c r="BF90" s="27">
        <f t="shared" si="7"/>
        <v>33.053999999999995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</row>
    <row r="91" spans="1:85" s="18" customFormat="1" ht="16.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3</v>
      </c>
      <c r="T91" s="16">
        <v>2.1379999999999999</v>
      </c>
      <c r="U91" s="16">
        <v>1</v>
      </c>
      <c r="V91" s="16">
        <v>9.6080000000000005</v>
      </c>
      <c r="W91" s="16"/>
      <c r="X91" s="16"/>
      <c r="Y91" s="16"/>
      <c r="Z91" s="16"/>
      <c r="AA91" s="16">
        <v>7</v>
      </c>
      <c r="AB91" s="16">
        <v>2.758</v>
      </c>
      <c r="AC91" s="16"/>
      <c r="AD91" s="16"/>
      <c r="AE91" s="16"/>
      <c r="AF91" s="16"/>
      <c r="AG91" s="16"/>
      <c r="AH91" s="16"/>
      <c r="AI91" s="16">
        <v>3</v>
      </c>
      <c r="AJ91" s="16">
        <v>8.1679999999999993</v>
      </c>
      <c r="AK91" s="16"/>
      <c r="AL91" s="16"/>
      <c r="AM91" s="16"/>
      <c r="AN91" s="16"/>
      <c r="AO91" s="16"/>
      <c r="AP91" s="16"/>
      <c r="AQ91" s="44">
        <v>6</v>
      </c>
      <c r="AR91" s="44">
        <v>2.6259999999999999</v>
      </c>
      <c r="AS91" s="44"/>
      <c r="AT91" s="16"/>
      <c r="AU91" s="16"/>
      <c r="AV91" s="16"/>
      <c r="AW91" s="16"/>
      <c r="AX91" s="16"/>
      <c r="AY91" s="16">
        <v>4</v>
      </c>
      <c r="AZ91" s="16">
        <v>8.0860000000000003</v>
      </c>
      <c r="BA91" s="16"/>
      <c r="BB91" s="16"/>
      <c r="BC91" s="16"/>
      <c r="BD91" s="16"/>
      <c r="BE91" s="13">
        <v>0.81799999999999995</v>
      </c>
      <c r="BF91" s="27">
        <f t="shared" si="7"/>
        <v>34.201999999999998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</row>
    <row r="92" spans="1:85" ht="16.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2</v>
      </c>
      <c r="T92" s="16">
        <v>1.425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>
        <v>1</v>
      </c>
      <c r="AR92" s="44">
        <v>0.56999999999999995</v>
      </c>
      <c r="AS92" s="44"/>
      <c r="AT92" s="16"/>
      <c r="AU92" s="16"/>
      <c r="AV92" s="16"/>
      <c r="AW92" s="16"/>
      <c r="AX92" s="16"/>
      <c r="AY92" s="16">
        <v>1</v>
      </c>
      <c r="AZ92" s="16">
        <v>6.1909999999999998</v>
      </c>
      <c r="BA92" s="16"/>
      <c r="BB92" s="16"/>
      <c r="BC92" s="16"/>
      <c r="BD92" s="16"/>
      <c r="BE92" s="14"/>
      <c r="BF92" s="27">
        <f t="shared" si="7"/>
        <v>8.1859999999999999</v>
      </c>
      <c r="BG92" s="28"/>
      <c r="BH92" s="17"/>
    </row>
    <row r="93" spans="1:85" s="18" customFormat="1" ht="16.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2</v>
      </c>
      <c r="T93" s="16">
        <v>1.048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>
        <v>1</v>
      </c>
      <c r="AR93" s="44">
        <v>0.438</v>
      </c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>
        <v>7.2290000000000001</v>
      </c>
      <c r="BF93" s="27">
        <f t="shared" si="7"/>
        <v>8.7149999999999999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</row>
    <row r="94" spans="1:85" s="18" customFormat="1" ht="16.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2</v>
      </c>
      <c r="T94" s="16">
        <v>2.379</v>
      </c>
      <c r="U94" s="16">
        <v>1</v>
      </c>
      <c r="V94" s="16">
        <v>12.811999999999999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>
        <v>1</v>
      </c>
      <c r="AR94" s="44">
        <v>0.56999999999999995</v>
      </c>
      <c r="AS94" s="44"/>
      <c r="AT94" s="16"/>
      <c r="AU94" s="16"/>
      <c r="AV94" s="16"/>
      <c r="AW94" s="16">
        <v>54</v>
      </c>
      <c r="AX94" s="16">
        <v>41.536000000000001</v>
      </c>
      <c r="AY94" s="16"/>
      <c r="AZ94" s="16"/>
      <c r="BA94" s="16"/>
      <c r="BB94" s="16"/>
      <c r="BC94" s="16">
        <v>4</v>
      </c>
      <c r="BD94" s="16">
        <v>1.671</v>
      </c>
      <c r="BE94" s="13"/>
      <c r="BF94" s="27">
        <f t="shared" si="7"/>
        <v>58.967999999999996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</row>
    <row r="95" spans="1:85" s="18" customFormat="1" ht="16.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7</v>
      </c>
      <c r="T95" s="16">
        <v>5.1929999999999996</v>
      </c>
      <c r="U95" s="16">
        <v>8</v>
      </c>
      <c r="V95" s="16">
        <v>3.0419999999999998</v>
      </c>
      <c r="W95" s="16">
        <v>10</v>
      </c>
      <c r="X95" s="16">
        <v>2.4929999999999999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3</v>
      </c>
      <c r="AJ95" s="16">
        <v>8.1679999999999993</v>
      </c>
      <c r="AK95" s="16"/>
      <c r="AL95" s="16"/>
      <c r="AM95" s="16"/>
      <c r="AN95" s="16"/>
      <c r="AO95" s="16"/>
      <c r="AP95" s="16"/>
      <c r="AQ95" s="44">
        <v>4</v>
      </c>
      <c r="AR95" s="44">
        <v>1.7509999999999999</v>
      </c>
      <c r="AS95" s="44"/>
      <c r="AT95" s="16"/>
      <c r="AU95" s="16"/>
      <c r="AV95" s="16"/>
      <c r="AW95" s="16">
        <v>20</v>
      </c>
      <c r="AX95" s="16">
        <v>15.641</v>
      </c>
      <c r="AY95" s="16">
        <v>1</v>
      </c>
      <c r="AZ95" s="16">
        <v>0.63200000000000001</v>
      </c>
      <c r="BA95" s="16"/>
      <c r="BB95" s="16"/>
      <c r="BC95" s="16"/>
      <c r="BD95" s="16"/>
      <c r="BE95" s="13"/>
      <c r="BF95" s="27">
        <f t="shared" si="7"/>
        <v>36.92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</row>
    <row r="96" spans="1:85" s="18" customFormat="1" ht="16.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3</v>
      </c>
      <c r="T96" s="16">
        <v>3.2170000000000001</v>
      </c>
      <c r="U96" s="16"/>
      <c r="V96" s="16"/>
      <c r="W96" s="16">
        <v>1</v>
      </c>
      <c r="X96" s="16">
        <v>3.4889999999999999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>
        <v>3</v>
      </c>
      <c r="AJ96" s="16">
        <v>7.0960000000000001</v>
      </c>
      <c r="AK96" s="16"/>
      <c r="AL96" s="16"/>
      <c r="AM96" s="16"/>
      <c r="AN96" s="16"/>
      <c r="AO96" s="16"/>
      <c r="AP96" s="16"/>
      <c r="AQ96" s="44">
        <v>2</v>
      </c>
      <c r="AR96" s="44">
        <v>1.1399999999999999</v>
      </c>
      <c r="AS96" s="44"/>
      <c r="AT96" s="16"/>
      <c r="AU96" s="16"/>
      <c r="AV96" s="16"/>
      <c r="AW96" s="16"/>
      <c r="AX96" s="16"/>
      <c r="AY96" s="16">
        <v>1</v>
      </c>
      <c r="AZ96" s="16">
        <v>0.63300000000000001</v>
      </c>
      <c r="BA96" s="16"/>
      <c r="BB96" s="16"/>
      <c r="BC96" s="16"/>
      <c r="BD96" s="16"/>
      <c r="BE96" s="13"/>
      <c r="BF96" s="27">
        <f t="shared" si="7"/>
        <v>15.574999999999999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</row>
    <row r="97" spans="1:85" s="18" customFormat="1" ht="16.5" customHeigh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2</v>
      </c>
      <c r="T97" s="16">
        <v>2.5830000000000002</v>
      </c>
      <c r="U97" s="16"/>
      <c r="V97" s="16"/>
      <c r="W97" s="16">
        <v>3</v>
      </c>
      <c r="X97" s="16">
        <v>0.748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7"/>
        <v>3.3310000000000004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</row>
    <row r="98" spans="1:85" s="18" customFormat="1" ht="16.5" customHeigh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2</v>
      </c>
      <c r="X98" s="16">
        <v>5.4050000000000002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>
        <v>3</v>
      </c>
      <c r="AR98" s="44">
        <v>1.4450000000000001</v>
      </c>
      <c r="AS98" s="44"/>
      <c r="AT98" s="16"/>
      <c r="AU98" s="16"/>
      <c r="AV98" s="16"/>
      <c r="AW98" s="16">
        <v>3</v>
      </c>
      <c r="AX98" s="16">
        <v>1.895</v>
      </c>
      <c r="AY98" s="16"/>
      <c r="AZ98" s="16"/>
      <c r="BA98" s="16"/>
      <c r="BB98" s="16"/>
      <c r="BC98" s="16"/>
      <c r="BD98" s="16"/>
      <c r="BE98" s="13"/>
      <c r="BF98" s="27">
        <f t="shared" si="7"/>
        <v>8.745000000000001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</row>
    <row r="99" spans="1:85" s="18" customFormat="1" ht="16.5" customHeigh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>
        <v>2</v>
      </c>
      <c r="T99" s="16">
        <v>1.048</v>
      </c>
      <c r="U99" s="16"/>
      <c r="V99" s="16"/>
      <c r="W99" s="16">
        <v>5</v>
      </c>
      <c r="X99" s="16">
        <v>1.2470000000000001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>
        <v>1</v>
      </c>
      <c r="AX99" s="16">
        <v>4.8109999999999999</v>
      </c>
      <c r="AY99" s="16">
        <v>3</v>
      </c>
      <c r="AZ99" s="16">
        <v>7.4539999999999997</v>
      </c>
      <c r="BA99" s="16"/>
      <c r="BB99" s="16"/>
      <c r="BC99" s="16"/>
      <c r="BD99" s="16"/>
      <c r="BE99" s="13">
        <v>0.38800000000000001</v>
      </c>
      <c r="BF99" s="27">
        <f t="shared" si="7"/>
        <v>14.947999999999999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</row>
    <row r="100" spans="1:85" s="18" customFormat="1" ht="16.5" customHeight="1">
      <c r="A100" s="13">
        <v>17</v>
      </c>
      <c r="B100" s="30" t="s">
        <v>127</v>
      </c>
      <c r="C100" s="16">
        <v>1</v>
      </c>
      <c r="D100" s="16">
        <v>0.18099999999999999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3</v>
      </c>
      <c r="T100" s="16">
        <v>2.95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>
        <v>3</v>
      </c>
      <c r="AZ100" s="16">
        <v>1.895</v>
      </c>
      <c r="BA100" s="16"/>
      <c r="BB100" s="16"/>
      <c r="BC100" s="16"/>
      <c r="BD100" s="16"/>
      <c r="BE100" s="13"/>
      <c r="BF100" s="27">
        <f t="shared" si="7"/>
        <v>5.0259999999999998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</row>
    <row r="101" spans="1:85" s="18" customFormat="1" ht="16.5" customHeigh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>
        <v>11</v>
      </c>
      <c r="AX101" s="16">
        <v>8.4610000000000003</v>
      </c>
      <c r="AY101" s="16">
        <v>4</v>
      </c>
      <c r="AZ101" s="16">
        <v>2.5259999999999998</v>
      </c>
      <c r="BA101" s="16"/>
      <c r="BB101" s="16"/>
      <c r="BC101" s="16"/>
      <c r="BD101" s="16"/>
      <c r="BE101" s="13">
        <v>0.78500000000000003</v>
      </c>
      <c r="BF101" s="27">
        <f t="shared" si="7"/>
        <v>11.772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</row>
    <row r="102" spans="1:85" s="18" customFormat="1" ht="16.5" customHeigh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2</v>
      </c>
      <c r="T102" s="16">
        <v>2.5830000000000002</v>
      </c>
      <c r="U102" s="16"/>
      <c r="V102" s="16"/>
      <c r="W102" s="16">
        <v>1</v>
      </c>
      <c r="X102" s="16">
        <v>2.5630000000000002</v>
      </c>
      <c r="Y102" s="16">
        <v>1.8</v>
      </c>
      <c r="Z102" s="16">
        <v>1.091</v>
      </c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>
        <v>8</v>
      </c>
      <c r="AR102" s="44">
        <v>3.5030000000000001</v>
      </c>
      <c r="AS102" s="44"/>
      <c r="AT102" s="16"/>
      <c r="AU102" s="16"/>
      <c r="AV102" s="16"/>
      <c r="AW102" s="16"/>
      <c r="AX102" s="16"/>
      <c r="AY102" s="16">
        <v>2</v>
      </c>
      <c r="AZ102" s="16">
        <v>1.264</v>
      </c>
      <c r="BA102" s="16"/>
      <c r="BB102" s="16"/>
      <c r="BC102" s="16"/>
      <c r="BD102" s="16"/>
      <c r="BE102" s="13">
        <v>14.247</v>
      </c>
      <c r="BF102" s="27">
        <f t="shared" si="7"/>
        <v>25.251000000000001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</row>
    <row r="103" spans="1:85" s="18" customFormat="1" ht="16.5" customHeight="1">
      <c r="A103" s="13">
        <v>20</v>
      </c>
      <c r="B103" s="30" t="s">
        <v>130</v>
      </c>
      <c r="C103" s="16">
        <v>2</v>
      </c>
      <c r="D103" s="16">
        <v>1.079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>
        <v>1</v>
      </c>
      <c r="X103" s="16">
        <v>2.5630000000000002</v>
      </c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>
        <v>1</v>
      </c>
      <c r="AZ103" s="16">
        <v>0.63200000000000001</v>
      </c>
      <c r="BA103" s="16"/>
      <c r="BB103" s="16"/>
      <c r="BC103" s="16"/>
      <c r="BD103" s="16"/>
      <c r="BE103" s="13"/>
      <c r="BF103" s="27">
        <f t="shared" si="7"/>
        <v>4.274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</row>
    <row r="104" spans="1:85" s="18" customFormat="1" ht="16.5" customHeigh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3.5</v>
      </c>
      <c r="AB104" s="16">
        <v>1.379</v>
      </c>
      <c r="AC104" s="16"/>
      <c r="AD104" s="16"/>
      <c r="AE104" s="16"/>
      <c r="AF104" s="16"/>
      <c r="AG104" s="16"/>
      <c r="AH104" s="16"/>
      <c r="AI104" s="16">
        <v>2</v>
      </c>
      <c r="AJ104" s="16">
        <v>6.1349999999999998</v>
      </c>
      <c r="AK104" s="16"/>
      <c r="AL104" s="16"/>
      <c r="AM104" s="16"/>
      <c r="AN104" s="16"/>
      <c r="AO104" s="16"/>
      <c r="AP104" s="16"/>
      <c r="AQ104" s="44">
        <v>2</v>
      </c>
      <c r="AR104" s="44">
        <v>2.7320000000000002</v>
      </c>
      <c r="AS104" s="44"/>
      <c r="AT104" s="16"/>
      <c r="AU104" s="16"/>
      <c r="AV104" s="16"/>
      <c r="AW104" s="16"/>
      <c r="AX104" s="16"/>
      <c r="AY104" s="16">
        <v>1</v>
      </c>
      <c r="AZ104" s="16">
        <v>0.63200000000000001</v>
      </c>
      <c r="BA104" s="16"/>
      <c r="BB104" s="16"/>
      <c r="BC104" s="16"/>
      <c r="BD104" s="16"/>
      <c r="BE104" s="13">
        <v>19.795999999999999</v>
      </c>
      <c r="BF104" s="27">
        <f t="shared" si="7"/>
        <v>30.673999999999999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</row>
    <row r="105" spans="1:85" s="18" customFormat="1" ht="16.5" customHeigh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v>2</v>
      </c>
      <c r="T105" s="16">
        <v>1.425</v>
      </c>
      <c r="U105" s="16"/>
      <c r="V105" s="16"/>
      <c r="W105" s="16">
        <v>10</v>
      </c>
      <c r="X105" s="16">
        <v>2.4929999999999999</v>
      </c>
      <c r="Y105" s="16">
        <v>1.8</v>
      </c>
      <c r="Z105" s="16">
        <v>1.091</v>
      </c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>
        <v>1</v>
      </c>
      <c r="AR105" s="44">
        <v>1.016</v>
      </c>
      <c r="AS105" s="44"/>
      <c r="AT105" s="16"/>
      <c r="AU105" s="16"/>
      <c r="AV105" s="16"/>
      <c r="AW105" s="16"/>
      <c r="AX105" s="16"/>
      <c r="AY105" s="16">
        <v>2</v>
      </c>
      <c r="AZ105" s="16">
        <v>1.2629999999999999</v>
      </c>
      <c r="BA105" s="16"/>
      <c r="BB105" s="16"/>
      <c r="BC105" s="16"/>
      <c r="BD105" s="16"/>
      <c r="BE105" s="13">
        <v>1.6779999999999999</v>
      </c>
      <c r="BF105" s="27">
        <f t="shared" si="7"/>
        <v>8.9660000000000011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</row>
    <row r="106" spans="1:85" s="18" customFormat="1" ht="16.5" customHeigh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>
        <v>1</v>
      </c>
      <c r="T106" s="16">
        <v>0.625</v>
      </c>
      <c r="U106" s="16"/>
      <c r="V106" s="16"/>
      <c r="W106" s="16">
        <v>1</v>
      </c>
      <c r="X106" s="16">
        <v>2.5630000000000002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>
        <v>4</v>
      </c>
      <c r="AR106" s="44">
        <v>1.7509999999999999</v>
      </c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>
        <v>0.98199999999999998</v>
      </c>
      <c r="BF106" s="27">
        <f t="shared" si="7"/>
        <v>5.9210000000000003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</row>
    <row r="107" spans="1:85" s="18" customFormat="1" ht="16.5" customHeigh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>
        <v>1</v>
      </c>
      <c r="J107" s="16">
        <v>281.214</v>
      </c>
      <c r="K107" s="16"/>
      <c r="L107" s="16"/>
      <c r="M107" s="16"/>
      <c r="N107" s="16"/>
      <c r="O107" s="16"/>
      <c r="P107" s="16"/>
      <c r="Q107" s="16"/>
      <c r="R107" s="16"/>
      <c r="S107" s="16">
        <v>3</v>
      </c>
      <c r="T107" s="16">
        <v>3.879</v>
      </c>
      <c r="U107" s="16"/>
      <c r="V107" s="16"/>
      <c r="W107" s="16">
        <v>2</v>
      </c>
      <c r="X107" s="16">
        <v>4.2</v>
      </c>
      <c r="Y107" s="16">
        <v>5.4</v>
      </c>
      <c r="Z107" s="16">
        <v>3.274</v>
      </c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>
        <v>6</v>
      </c>
      <c r="AR107" s="44">
        <v>2.6259999999999999</v>
      </c>
      <c r="AS107" s="44"/>
      <c r="AT107" s="16"/>
      <c r="AU107" s="16"/>
      <c r="AV107" s="16"/>
      <c r="AW107" s="16">
        <v>1</v>
      </c>
      <c r="AX107" s="16">
        <v>2.6520000000000001</v>
      </c>
      <c r="AY107" s="16">
        <v>4</v>
      </c>
      <c r="AZ107" s="16">
        <v>3.5640000000000001</v>
      </c>
      <c r="BA107" s="16"/>
      <c r="BB107" s="16"/>
      <c r="BC107" s="16"/>
      <c r="BD107" s="16"/>
      <c r="BE107" s="13">
        <v>1.1339999999999999</v>
      </c>
      <c r="BF107" s="27">
        <f t="shared" si="7"/>
        <v>302.54300000000001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</row>
    <row r="108" spans="1:85" s="18" customFormat="1" ht="16.5" customHeigh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1</v>
      </c>
      <c r="X108" s="16">
        <v>0.45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>
        <v>5</v>
      </c>
      <c r="AR108" s="44">
        <v>2.181</v>
      </c>
      <c r="AS108" s="44"/>
      <c r="AT108" s="16"/>
      <c r="AU108" s="16"/>
      <c r="AV108" s="16"/>
      <c r="AW108" s="16">
        <v>1</v>
      </c>
      <c r="AX108" s="16">
        <v>2.6469999999999998</v>
      </c>
      <c r="AY108" s="16">
        <v>2</v>
      </c>
      <c r="AZ108" s="16">
        <v>1.2589999999999999</v>
      </c>
      <c r="BA108" s="16"/>
      <c r="BB108" s="16"/>
      <c r="BC108" s="16"/>
      <c r="BD108" s="16"/>
      <c r="BE108" s="13">
        <v>1.5449999999999999</v>
      </c>
      <c r="BF108" s="27">
        <f t="shared" si="7"/>
        <v>8.0820000000000007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</row>
    <row r="109" spans="1:85" s="18" customFormat="1" ht="16.5" customHeigh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>
        <v>1</v>
      </c>
      <c r="J109" s="16">
        <v>253.708</v>
      </c>
      <c r="K109" s="16"/>
      <c r="L109" s="16"/>
      <c r="M109" s="16"/>
      <c r="N109" s="16"/>
      <c r="O109" s="16"/>
      <c r="P109" s="16"/>
      <c r="Q109" s="16"/>
      <c r="R109" s="16"/>
      <c r="S109" s="16">
        <v>4</v>
      </c>
      <c r="T109" s="16">
        <v>2.4729999999999999</v>
      </c>
      <c r="U109" s="16"/>
      <c r="V109" s="16"/>
      <c r="W109" s="16">
        <v>2</v>
      </c>
      <c r="X109" s="16">
        <v>5.1269999999999998</v>
      </c>
      <c r="Y109" s="16">
        <v>1.8</v>
      </c>
      <c r="Z109" s="16">
        <v>1.091</v>
      </c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>
        <v>7</v>
      </c>
      <c r="AR109" s="44">
        <v>3.0640000000000001</v>
      </c>
      <c r="AS109" s="44"/>
      <c r="AT109" s="16"/>
      <c r="AU109" s="16"/>
      <c r="AV109" s="16"/>
      <c r="AW109" s="16">
        <v>1</v>
      </c>
      <c r="AX109" s="16">
        <v>2.6520000000000001</v>
      </c>
      <c r="AY109" s="16">
        <v>7</v>
      </c>
      <c r="AZ109" s="16">
        <v>5.4580000000000002</v>
      </c>
      <c r="BA109" s="16"/>
      <c r="BB109" s="16"/>
      <c r="BC109" s="16"/>
      <c r="BD109" s="16"/>
      <c r="BE109" s="13">
        <v>1.5449999999999999</v>
      </c>
      <c r="BF109" s="27">
        <f t="shared" si="7"/>
        <v>275.11800000000005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</row>
    <row r="110" spans="1:85" s="26" customFormat="1" ht="16.5" customHeight="1">
      <c r="A110" s="19"/>
      <c r="B110" s="20" t="s">
        <v>42</v>
      </c>
      <c r="C110" s="19">
        <f>SUM(C84:C109)</f>
        <v>5</v>
      </c>
      <c r="D110" s="19">
        <f t="shared" ref="D110:BE110" si="8">SUM(D84:D109)</f>
        <v>2.3090000000000002</v>
      </c>
      <c r="E110" s="19">
        <f t="shared" si="8"/>
        <v>0</v>
      </c>
      <c r="F110" s="19">
        <f t="shared" si="8"/>
        <v>0</v>
      </c>
      <c r="G110" s="19">
        <f t="shared" si="8"/>
        <v>0</v>
      </c>
      <c r="H110" s="19">
        <f t="shared" si="8"/>
        <v>0</v>
      </c>
      <c r="I110" s="19">
        <f t="shared" si="8"/>
        <v>3</v>
      </c>
      <c r="J110" s="19">
        <f t="shared" si="8"/>
        <v>757.59299999999996</v>
      </c>
      <c r="K110" s="19">
        <f t="shared" si="8"/>
        <v>0</v>
      </c>
      <c r="L110" s="19">
        <f t="shared" si="8"/>
        <v>0</v>
      </c>
      <c r="M110" s="19">
        <f t="shared" si="8"/>
        <v>0</v>
      </c>
      <c r="N110" s="19">
        <f t="shared" si="8"/>
        <v>0</v>
      </c>
      <c r="O110" s="19">
        <f t="shared" si="8"/>
        <v>0</v>
      </c>
      <c r="P110" s="19">
        <f t="shared" si="8"/>
        <v>0</v>
      </c>
      <c r="Q110" s="19">
        <f t="shared" si="8"/>
        <v>0</v>
      </c>
      <c r="R110" s="19">
        <f t="shared" si="8"/>
        <v>0</v>
      </c>
      <c r="S110" s="19">
        <f t="shared" si="8"/>
        <v>50</v>
      </c>
      <c r="T110" s="19">
        <f t="shared" si="8"/>
        <v>39.386999999999993</v>
      </c>
      <c r="U110" s="19">
        <f t="shared" si="8"/>
        <v>10</v>
      </c>
      <c r="V110" s="19">
        <f t="shared" si="8"/>
        <v>25.462000000000003</v>
      </c>
      <c r="W110" s="19">
        <f t="shared" si="8"/>
        <v>44</v>
      </c>
      <c r="X110" s="19">
        <f t="shared" si="8"/>
        <v>40.46</v>
      </c>
      <c r="Y110" s="19">
        <f t="shared" si="8"/>
        <v>18.2</v>
      </c>
      <c r="Z110" s="19">
        <f t="shared" si="8"/>
        <v>10.055999999999999</v>
      </c>
      <c r="AA110" s="19">
        <f t="shared" si="8"/>
        <v>10.5</v>
      </c>
      <c r="AB110" s="19">
        <f t="shared" si="8"/>
        <v>4.1370000000000005</v>
      </c>
      <c r="AC110" s="19">
        <f t="shared" si="8"/>
        <v>0</v>
      </c>
      <c r="AD110" s="19">
        <f t="shared" si="8"/>
        <v>0</v>
      </c>
      <c r="AE110" s="19">
        <f t="shared" si="8"/>
        <v>0</v>
      </c>
      <c r="AF110" s="19">
        <f t="shared" si="8"/>
        <v>0</v>
      </c>
      <c r="AG110" s="19">
        <f t="shared" si="8"/>
        <v>0</v>
      </c>
      <c r="AH110" s="19">
        <f t="shared" si="8"/>
        <v>0</v>
      </c>
      <c r="AI110" s="19">
        <f t="shared" si="8"/>
        <v>14</v>
      </c>
      <c r="AJ110" s="19">
        <f t="shared" si="8"/>
        <v>37.659999999999997</v>
      </c>
      <c r="AK110" s="19">
        <f t="shared" si="8"/>
        <v>0</v>
      </c>
      <c r="AL110" s="19">
        <f t="shared" si="8"/>
        <v>0</v>
      </c>
      <c r="AM110" s="19">
        <f t="shared" si="8"/>
        <v>0</v>
      </c>
      <c r="AN110" s="19">
        <f t="shared" si="8"/>
        <v>0</v>
      </c>
      <c r="AO110" s="19">
        <f t="shared" si="8"/>
        <v>0</v>
      </c>
      <c r="AP110" s="19">
        <f t="shared" si="8"/>
        <v>0</v>
      </c>
      <c r="AQ110" s="19">
        <f t="shared" si="8"/>
        <v>83</v>
      </c>
      <c r="AR110" s="19">
        <f t="shared" si="8"/>
        <v>41.673999999999999</v>
      </c>
      <c r="AS110" s="19">
        <f t="shared" si="8"/>
        <v>0</v>
      </c>
      <c r="AT110" s="19">
        <f t="shared" si="8"/>
        <v>0</v>
      </c>
      <c r="AU110" s="19">
        <f t="shared" si="8"/>
        <v>0</v>
      </c>
      <c r="AV110" s="19">
        <f t="shared" si="8"/>
        <v>0</v>
      </c>
      <c r="AW110" s="19">
        <f t="shared" si="8"/>
        <v>131</v>
      </c>
      <c r="AX110" s="19">
        <f t="shared" si="8"/>
        <v>117.82500000000002</v>
      </c>
      <c r="AY110" s="19">
        <f t="shared" si="8"/>
        <v>62</v>
      </c>
      <c r="AZ110" s="19">
        <f t="shared" si="8"/>
        <v>63.297999999999995</v>
      </c>
      <c r="BA110" s="19">
        <f t="shared" si="8"/>
        <v>0</v>
      </c>
      <c r="BB110" s="19">
        <f t="shared" si="8"/>
        <v>0</v>
      </c>
      <c r="BC110" s="19">
        <f t="shared" si="8"/>
        <v>4</v>
      </c>
      <c r="BD110" s="19">
        <f t="shared" si="8"/>
        <v>1.671</v>
      </c>
      <c r="BE110" s="19">
        <f t="shared" si="8"/>
        <v>65.087999999999994</v>
      </c>
      <c r="BF110" s="24">
        <f>SUM(BF84:BF109)</f>
        <v>1206.6199999999999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</row>
    <row r="111" spans="1:85" ht="16.5" customHeight="1">
      <c r="A111" s="14"/>
      <c r="B111" s="32" t="s">
        <v>56</v>
      </c>
      <c r="C111" s="33">
        <f t="shared" ref="C111:BE111" si="9">C110+C81+C52+C30</f>
        <v>5</v>
      </c>
      <c r="D111" s="27">
        <f t="shared" si="9"/>
        <v>2.3090000000000002</v>
      </c>
      <c r="E111" s="33">
        <f t="shared" si="9"/>
        <v>0</v>
      </c>
      <c r="F111" s="34">
        <f t="shared" si="9"/>
        <v>0</v>
      </c>
      <c r="G111" s="33">
        <f t="shared" si="9"/>
        <v>0</v>
      </c>
      <c r="H111" s="27">
        <f t="shared" si="9"/>
        <v>0</v>
      </c>
      <c r="I111" s="33">
        <f t="shared" si="9"/>
        <v>3</v>
      </c>
      <c r="J111" s="27">
        <f t="shared" si="9"/>
        <v>757.59299999999996</v>
      </c>
      <c r="K111" s="33">
        <f t="shared" si="9"/>
        <v>10</v>
      </c>
      <c r="L111" s="27">
        <f t="shared" si="9"/>
        <v>3.407</v>
      </c>
      <c r="M111" s="33">
        <f t="shared" si="9"/>
        <v>0</v>
      </c>
      <c r="N111" s="27">
        <f t="shared" si="9"/>
        <v>0</v>
      </c>
      <c r="O111" s="33">
        <f t="shared" si="9"/>
        <v>3</v>
      </c>
      <c r="P111" s="27">
        <f t="shared" si="9"/>
        <v>22.38</v>
      </c>
      <c r="Q111" s="33">
        <f t="shared" si="9"/>
        <v>0</v>
      </c>
      <c r="R111" s="34">
        <f t="shared" si="9"/>
        <v>0</v>
      </c>
      <c r="S111" s="33">
        <f t="shared" si="9"/>
        <v>100</v>
      </c>
      <c r="T111" s="27">
        <f t="shared" si="9"/>
        <v>84.486999999999981</v>
      </c>
      <c r="U111" s="33">
        <f t="shared" si="9"/>
        <v>25</v>
      </c>
      <c r="V111" s="27">
        <f t="shared" si="9"/>
        <v>33.299000000000007</v>
      </c>
      <c r="W111" s="33">
        <f t="shared" si="9"/>
        <v>86</v>
      </c>
      <c r="X111" s="27">
        <f t="shared" si="9"/>
        <v>66.685000000000002</v>
      </c>
      <c r="Y111" s="33">
        <f t="shared" si="9"/>
        <v>18.2</v>
      </c>
      <c r="Z111" s="27">
        <f t="shared" si="9"/>
        <v>10.055999999999999</v>
      </c>
      <c r="AA111" s="33">
        <f t="shared" si="9"/>
        <v>10.5</v>
      </c>
      <c r="AB111" s="27">
        <f t="shared" si="9"/>
        <v>4.1370000000000005</v>
      </c>
      <c r="AC111" s="33">
        <f t="shared" si="9"/>
        <v>4</v>
      </c>
      <c r="AD111" s="27">
        <f t="shared" si="9"/>
        <v>0.23899999999999999</v>
      </c>
      <c r="AE111" s="33">
        <f t="shared" si="9"/>
        <v>1</v>
      </c>
      <c r="AF111" s="27">
        <f t="shared" si="9"/>
        <v>83.299000000000007</v>
      </c>
      <c r="AG111" s="33">
        <f t="shared" si="9"/>
        <v>10.25</v>
      </c>
      <c r="AH111" s="27">
        <f t="shared" si="9"/>
        <v>19.064999999999998</v>
      </c>
      <c r="AI111" s="33">
        <f t="shared" si="9"/>
        <v>31</v>
      </c>
      <c r="AJ111" s="27">
        <f t="shared" si="9"/>
        <v>54.138999999999996</v>
      </c>
      <c r="AK111" s="33">
        <f t="shared" si="9"/>
        <v>2</v>
      </c>
      <c r="AL111" s="27">
        <f t="shared" si="9"/>
        <v>1.8520000000000001</v>
      </c>
      <c r="AM111" s="33">
        <f t="shared" si="9"/>
        <v>8.5</v>
      </c>
      <c r="AN111" s="27">
        <f t="shared" si="9"/>
        <v>11.643000000000001</v>
      </c>
      <c r="AO111" s="33">
        <f t="shared" si="9"/>
        <v>9</v>
      </c>
      <c r="AP111" s="27">
        <f t="shared" si="9"/>
        <v>35.648000000000003</v>
      </c>
      <c r="AQ111" s="33">
        <f t="shared" si="9"/>
        <v>163</v>
      </c>
      <c r="AR111" s="27">
        <f t="shared" si="9"/>
        <v>109.72399999999999</v>
      </c>
      <c r="AS111" s="33">
        <f t="shared" si="9"/>
        <v>0</v>
      </c>
      <c r="AT111" s="27">
        <f t="shared" si="9"/>
        <v>0</v>
      </c>
      <c r="AU111" s="33">
        <f t="shared" si="9"/>
        <v>6</v>
      </c>
      <c r="AV111" s="27">
        <f t="shared" si="9"/>
        <v>0.66900000000000004</v>
      </c>
      <c r="AW111" s="33">
        <f t="shared" si="9"/>
        <v>371</v>
      </c>
      <c r="AX111" s="27">
        <f t="shared" si="9"/>
        <v>295.05700000000002</v>
      </c>
      <c r="AY111" s="35">
        <f t="shared" si="9"/>
        <v>65</v>
      </c>
      <c r="AZ111" s="27">
        <f t="shared" si="9"/>
        <v>68.321999999999989</v>
      </c>
      <c r="BA111" s="27">
        <f t="shared" si="9"/>
        <v>0</v>
      </c>
      <c r="BB111" s="27">
        <f t="shared" si="9"/>
        <v>0</v>
      </c>
      <c r="BC111" s="27">
        <f t="shared" si="9"/>
        <v>4</v>
      </c>
      <c r="BD111" s="27">
        <f t="shared" si="9"/>
        <v>1.671</v>
      </c>
      <c r="BE111" s="34">
        <f t="shared" si="9"/>
        <v>536.6579999999999</v>
      </c>
      <c r="BF111" s="27">
        <f>BF110+BF81+BF52+BF30</f>
        <v>2202.3389999999995</v>
      </c>
      <c r="BG111" s="36"/>
      <c r="BH111" s="36"/>
    </row>
    <row r="112" spans="1:85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13"/>
  <sheetViews>
    <sheetView workbookViewId="0">
      <pane xSplit="2" ySplit="3" topLeftCell="AT85" activePane="bottomRight" state="frozen"/>
      <selection pane="topRight" activeCell="C1" sqref="C1"/>
      <selection pane="bottomLeft" activeCell="A4" sqref="A4"/>
      <selection pane="bottomRight" activeCell="AF98" sqref="AF98"/>
    </sheetView>
  </sheetViews>
  <sheetFormatPr defaultRowHeight="12.75"/>
  <cols>
    <col min="1" max="1" width="3" style="1" bestFit="1" customWidth="1"/>
    <col min="2" max="2" width="28.285156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4" style="1" customWidth="1"/>
    <col min="50" max="50" width="9.140625" style="1"/>
    <col min="51" max="51" width="4.140625" style="1" customWidth="1"/>
    <col min="52" max="52" width="9.140625" style="1"/>
    <col min="53" max="53" width="6.7109375" style="1" customWidth="1"/>
    <col min="54" max="56" width="9.140625" style="1"/>
    <col min="57" max="57" width="6.7109375" style="1" customWidth="1"/>
    <col min="58" max="60" width="9.140625" style="2"/>
    <col min="61" max="84" width="9.140625" style="40"/>
    <col min="85" max="16384" width="9.140625" style="3"/>
  </cols>
  <sheetData>
    <row r="1" spans="1:84" ht="13.5" thickBot="1"/>
    <row r="2" spans="1:84" s="9" customFormat="1" ht="36.75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 t="s">
        <v>98</v>
      </c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s="9" customForma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</row>
    <row r="4" spans="1:84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>
        <v>1</v>
      </c>
      <c r="AZ4" s="16">
        <v>0.73499999999999999</v>
      </c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0.73499999999999999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</row>
    <row r="5" spans="1:84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>
        <v>1</v>
      </c>
      <c r="AP5" s="16">
        <v>2.9249999999999998</v>
      </c>
      <c r="AQ5" s="16"/>
      <c r="AR5" s="16"/>
      <c r="AS5" s="16"/>
      <c r="AT5" s="16"/>
      <c r="AU5" s="16"/>
      <c r="AV5" s="16"/>
      <c r="AW5" s="16">
        <v>10</v>
      </c>
      <c r="AX5" s="16">
        <v>6.4580000000000002</v>
      </c>
      <c r="AY5" s="16">
        <v>1</v>
      </c>
      <c r="AZ5" s="16">
        <v>0.746</v>
      </c>
      <c r="BA5" s="16"/>
      <c r="BB5" s="16"/>
      <c r="BC5" s="16"/>
      <c r="BD5" s="16"/>
      <c r="BE5" s="13">
        <v>0.34699999999999998</v>
      </c>
      <c r="BF5" s="15">
        <f>D5+F5+H5+J5+L5+N5+P5+R5+T5+V5+X5+Z5+AB5+AD5+AF5+AH5+AJ5+AL5+AN5+AP5+AR5+AT5+AV5+AX5+AZ5+BB5+BD5+BE5</f>
        <v>10.475999999999999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</row>
    <row r="6" spans="1:84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>
        <v>15</v>
      </c>
      <c r="AX6" s="16">
        <v>9.43</v>
      </c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9.43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84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>
        <v>11</v>
      </c>
      <c r="AX7" s="16">
        <v>7.0519999999999996</v>
      </c>
      <c r="AY7" s="16"/>
      <c r="AZ7" s="16"/>
      <c r="BA7" s="16"/>
      <c r="BB7" s="16"/>
      <c r="BC7" s="16"/>
      <c r="BD7" s="16"/>
      <c r="BE7" s="13"/>
      <c r="BF7" s="15">
        <f t="shared" si="0"/>
        <v>7.0519999999999996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</row>
    <row r="8" spans="1:84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5</v>
      </c>
      <c r="AL8" s="16">
        <v>5.9720000000000004</v>
      </c>
      <c r="AM8" s="16"/>
      <c r="AN8" s="16"/>
      <c r="AO8" s="16"/>
      <c r="AP8" s="16"/>
      <c r="AQ8" s="16">
        <v>1</v>
      </c>
      <c r="AR8" s="16">
        <v>0.57899999999999996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>
        <v>5.3079999999999998</v>
      </c>
      <c r="BF8" s="15">
        <f t="shared" si="0"/>
        <v>11.859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</row>
    <row r="9" spans="1:84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>
        <v>4</v>
      </c>
      <c r="AX9" s="16">
        <v>3.1040000000000001</v>
      </c>
      <c r="AY9" s="16"/>
      <c r="AZ9" s="16"/>
      <c r="BA9" s="16"/>
      <c r="BB9" s="16"/>
      <c r="BC9" s="16"/>
      <c r="BD9" s="16"/>
      <c r="BE9" s="13"/>
      <c r="BF9" s="15">
        <f t="shared" si="0"/>
        <v>3.1040000000000001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</row>
    <row r="10" spans="1:84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>
        <v>19.600000000000001</v>
      </c>
      <c r="AV10" s="16">
        <v>2.3559999999999999</v>
      </c>
      <c r="AW10" s="16">
        <v>8</v>
      </c>
      <c r="AX10" s="16">
        <v>6.1150000000000002</v>
      </c>
      <c r="AY10" s="16"/>
      <c r="AZ10" s="16"/>
      <c r="BA10" s="16"/>
      <c r="BB10" s="16"/>
      <c r="BC10" s="16"/>
      <c r="BD10" s="16"/>
      <c r="BE10" s="13"/>
      <c r="BF10" s="15">
        <f t="shared" si="0"/>
        <v>8.4710000000000001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4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>
        <v>16</v>
      </c>
      <c r="AX11" s="16">
        <v>11.023999999999999</v>
      </c>
      <c r="AY11" s="16"/>
      <c r="AZ11" s="16"/>
      <c r="BA11" s="16"/>
      <c r="BB11" s="16"/>
      <c r="BC11" s="16"/>
      <c r="BD11" s="16"/>
      <c r="BE11" s="13"/>
      <c r="BF11" s="15">
        <f t="shared" si="0"/>
        <v>11.023999999999999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4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v>2</v>
      </c>
      <c r="AX12" s="16">
        <v>1.522</v>
      </c>
      <c r="AY12" s="16">
        <v>2</v>
      </c>
      <c r="AZ12" s="16">
        <v>1.492</v>
      </c>
      <c r="BA12" s="16"/>
      <c r="BB12" s="16"/>
      <c r="BC12" s="16"/>
      <c r="BD12" s="16"/>
      <c r="BE12" s="18">
        <v>3.2080000000000002</v>
      </c>
      <c r="BF12" s="15">
        <f t="shared" si="0"/>
        <v>6.2220000000000004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4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>
        <v>3</v>
      </c>
      <c r="AN13" s="16">
        <v>3.4089999999999998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>
        <v>2.528</v>
      </c>
      <c r="BF13" s="15">
        <f t="shared" si="0"/>
        <v>5.9369999999999994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84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v>2</v>
      </c>
      <c r="AP14" s="16">
        <v>5.9569999999999999</v>
      </c>
      <c r="AQ14" s="16"/>
      <c r="AR14" s="16"/>
      <c r="AS14" s="16"/>
      <c r="AT14" s="16"/>
      <c r="AU14" s="16">
        <v>52</v>
      </c>
      <c r="AV14" s="16">
        <v>5.827</v>
      </c>
      <c r="AW14" s="16">
        <v>31</v>
      </c>
      <c r="AX14" s="16">
        <v>11.686</v>
      </c>
      <c r="AY14" s="16"/>
      <c r="AZ14" s="16"/>
      <c r="BA14" s="16"/>
      <c r="BB14" s="16"/>
      <c r="BC14" s="16"/>
      <c r="BD14" s="16"/>
      <c r="BE14" s="13">
        <v>7.9039999999999999</v>
      </c>
      <c r="BF14" s="15">
        <f t="shared" si="0"/>
        <v>31.373999999999999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:84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v>1</v>
      </c>
      <c r="AP15" s="16">
        <v>3.032</v>
      </c>
      <c r="AQ15" s="16"/>
      <c r="AR15" s="16"/>
      <c r="AS15" s="16"/>
      <c r="AT15" s="16"/>
      <c r="AU15" s="16"/>
      <c r="AV15" s="16"/>
      <c r="AW15" s="16">
        <v>3</v>
      </c>
      <c r="AX15" s="16">
        <v>2.206</v>
      </c>
      <c r="AY15" s="16"/>
      <c r="AZ15" s="16"/>
      <c r="BA15" s="16"/>
      <c r="BB15" s="16"/>
      <c r="BC15" s="16"/>
      <c r="BD15" s="16"/>
      <c r="BE15" s="13">
        <v>0.47599999999999998</v>
      </c>
      <c r="BF15" s="15">
        <f t="shared" si="0"/>
        <v>5.7139999999999995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</row>
    <row r="16" spans="1:84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v>2</v>
      </c>
      <c r="AR16" s="16">
        <v>1.843</v>
      </c>
      <c r="AS16" s="16"/>
      <c r="AT16" s="16"/>
      <c r="AU16" s="16"/>
      <c r="AV16" s="16"/>
      <c r="AW16" s="16">
        <v>12</v>
      </c>
      <c r="AX16" s="16">
        <v>5.266</v>
      </c>
      <c r="AY16" s="16"/>
      <c r="AZ16" s="16"/>
      <c r="BA16" s="16"/>
      <c r="BB16" s="16"/>
      <c r="BC16" s="16"/>
      <c r="BD16" s="16"/>
      <c r="BE16" s="13">
        <v>3.6379999999999999</v>
      </c>
      <c r="BF16" s="15">
        <f t="shared" si="0"/>
        <v>10.747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1:84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>
        <v>3.423</v>
      </c>
      <c r="BF17" s="15">
        <f t="shared" si="0"/>
        <v>3.423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</row>
    <row r="18" spans="1:84" s="18" customFormat="1" ht="15.75" customHeight="1">
      <c r="A18" s="13">
        <v>15</v>
      </c>
      <c r="B18" s="14" t="s">
        <v>175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v>1</v>
      </c>
      <c r="AX18" s="16">
        <v>0.73499999999999999</v>
      </c>
      <c r="AY18" s="16"/>
      <c r="AZ18" s="16"/>
      <c r="BA18" s="16"/>
      <c r="BB18" s="16"/>
      <c r="BC18" s="16"/>
      <c r="BD18" s="16"/>
      <c r="BE18" s="13">
        <v>3.4239999999999999</v>
      </c>
      <c r="BF18" s="15">
        <f t="shared" si="0"/>
        <v>4.1589999999999998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</row>
    <row r="19" spans="1:84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1.1000000000000001</v>
      </c>
      <c r="AH19" s="16">
        <v>2.0659999999999998</v>
      </c>
      <c r="AI19" s="16"/>
      <c r="AJ19" s="16"/>
      <c r="AK19" s="16"/>
      <c r="AL19" s="16"/>
      <c r="AM19" s="16"/>
      <c r="AN19" s="16"/>
      <c r="AO19" s="16">
        <v>1</v>
      </c>
      <c r="AP19" s="16">
        <v>2.9249999999999998</v>
      </c>
      <c r="AQ19" s="16">
        <v>4</v>
      </c>
      <c r="AR19" s="16">
        <v>9.9649999999999999</v>
      </c>
      <c r="AS19" s="16"/>
      <c r="AT19" s="16"/>
      <c r="AU19" s="16"/>
      <c r="AV19" s="16"/>
      <c r="AW19" s="16">
        <v>1</v>
      </c>
      <c r="AX19" s="16">
        <v>0.76500000000000001</v>
      </c>
      <c r="AY19" s="16"/>
      <c r="AZ19" s="16"/>
      <c r="BA19" s="16"/>
      <c r="BB19" s="16"/>
      <c r="BC19" s="16"/>
      <c r="BD19" s="16"/>
      <c r="BE19" s="13">
        <v>0.34799999999999998</v>
      </c>
      <c r="BF19" s="15">
        <f t="shared" si="0"/>
        <v>16.068999999999999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</row>
    <row r="20" spans="1:84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>
        <v>4</v>
      </c>
      <c r="AN20" s="16">
        <v>4.157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15">
        <f t="shared" si="0"/>
        <v>4.157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</row>
    <row r="21" spans="1:84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>
        <v>8</v>
      </c>
      <c r="AN21" s="16">
        <v>7.9279999999999999</v>
      </c>
      <c r="AO21" s="16"/>
      <c r="AP21" s="16"/>
      <c r="AQ21" s="16"/>
      <c r="AR21" s="16"/>
      <c r="AS21" s="16"/>
      <c r="AT21" s="16"/>
      <c r="AU21" s="16">
        <v>19.600000000000001</v>
      </c>
      <c r="AV21" s="16">
        <v>2.3559999999999999</v>
      </c>
      <c r="AW21" s="16"/>
      <c r="AX21" s="16"/>
      <c r="AY21" s="16">
        <v>1</v>
      </c>
      <c r="AZ21" s="16">
        <v>3.032</v>
      </c>
      <c r="BA21" s="16"/>
      <c r="BB21" s="16"/>
      <c r="BC21" s="16"/>
      <c r="BD21" s="16"/>
      <c r="BE21" s="13"/>
      <c r="BF21" s="15">
        <f t="shared" si="0"/>
        <v>13.315999999999999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1:84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v>3</v>
      </c>
      <c r="AR22" s="16">
        <v>1.72</v>
      </c>
      <c r="AS22" s="16"/>
      <c r="AT22" s="16"/>
      <c r="AU22" s="16">
        <v>9.6999999999999993</v>
      </c>
      <c r="AV22" s="16">
        <v>1.1599999999999999</v>
      </c>
      <c r="AW22" s="16">
        <v>26</v>
      </c>
      <c r="AX22" s="16">
        <v>13.726000000000001</v>
      </c>
      <c r="AY22" s="16"/>
      <c r="AZ22" s="16"/>
      <c r="BA22" s="16"/>
      <c r="BB22" s="16"/>
      <c r="BC22" s="16"/>
      <c r="BD22" s="16"/>
      <c r="BE22" s="13">
        <v>2.5270000000000001</v>
      </c>
      <c r="BF22" s="15">
        <f t="shared" si="0"/>
        <v>19.133000000000003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1:84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1:84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1:84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>
        <v>2</v>
      </c>
      <c r="AX25" s="16">
        <v>1.53</v>
      </c>
      <c r="AY25" s="16"/>
      <c r="AZ25" s="16"/>
      <c r="BA25" s="16"/>
      <c r="BB25" s="16"/>
      <c r="BC25" s="16"/>
      <c r="BD25" s="16"/>
      <c r="BE25" s="13"/>
      <c r="BF25" s="15">
        <f t="shared" si="0"/>
        <v>1.53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1:84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</row>
    <row r="28" spans="1:84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</row>
    <row r="29" spans="1:84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3</v>
      </c>
      <c r="AP29" s="16">
        <v>8.9160000000000004</v>
      </c>
      <c r="AQ29" s="16"/>
      <c r="AR29" s="16"/>
      <c r="AS29" s="16"/>
      <c r="AT29" s="16"/>
      <c r="AU29" s="16"/>
      <c r="AV29" s="16"/>
      <c r="AW29" s="16">
        <v>18</v>
      </c>
      <c r="AX29" s="16">
        <v>7.4349999999999996</v>
      </c>
      <c r="AY29" s="16"/>
      <c r="AZ29" s="16"/>
      <c r="BA29" s="16"/>
      <c r="BB29" s="16"/>
      <c r="BC29" s="16"/>
      <c r="BD29" s="16"/>
      <c r="BE29" s="13">
        <v>4.8609999999999998</v>
      </c>
      <c r="BF29" s="15">
        <f t="shared" si="0"/>
        <v>21.212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1:84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1.1000000000000001</v>
      </c>
      <c r="AH30" s="21">
        <f t="shared" si="1"/>
        <v>2.0659999999999998</v>
      </c>
      <c r="AI30" s="23">
        <f t="shared" si="1"/>
        <v>0</v>
      </c>
      <c r="AJ30" s="21">
        <f t="shared" si="1"/>
        <v>0</v>
      </c>
      <c r="AK30" s="23">
        <f t="shared" si="1"/>
        <v>5</v>
      </c>
      <c r="AL30" s="21">
        <f t="shared" si="1"/>
        <v>5.9720000000000004</v>
      </c>
      <c r="AM30" s="23">
        <f t="shared" si="1"/>
        <v>15</v>
      </c>
      <c r="AN30" s="21">
        <f t="shared" si="1"/>
        <v>15.494</v>
      </c>
      <c r="AO30" s="23">
        <f t="shared" si="1"/>
        <v>8</v>
      </c>
      <c r="AP30" s="21">
        <f t="shared" si="1"/>
        <v>23.754999999999999</v>
      </c>
      <c r="AQ30" s="23">
        <f t="shared" si="1"/>
        <v>10</v>
      </c>
      <c r="AR30" s="21">
        <f t="shared" si="1"/>
        <v>14.107000000000001</v>
      </c>
      <c r="AS30" s="21">
        <f t="shared" si="1"/>
        <v>0</v>
      </c>
      <c r="AT30" s="21">
        <f t="shared" si="1"/>
        <v>0</v>
      </c>
      <c r="AU30" s="23">
        <f t="shared" si="1"/>
        <v>100.89999999999999</v>
      </c>
      <c r="AV30" s="21">
        <f t="shared" si="1"/>
        <v>11.699</v>
      </c>
      <c r="AW30" s="23">
        <f t="shared" si="1"/>
        <v>160</v>
      </c>
      <c r="AX30" s="21">
        <f t="shared" si="1"/>
        <v>88.054000000000002</v>
      </c>
      <c r="AY30" s="23">
        <f t="shared" si="1"/>
        <v>5</v>
      </c>
      <c r="AZ30" s="21">
        <f t="shared" si="1"/>
        <v>6.0049999999999999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37.991999999999997</v>
      </c>
      <c r="BF30" s="24">
        <f t="shared" si="1"/>
        <v>205.14399999999998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</row>
    <row r="31" spans="1:84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</row>
    <row r="32" spans="1:84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</row>
    <row r="33" spans="1:84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</row>
    <row r="34" spans="1:84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>
        <v>48</v>
      </c>
      <c r="AX34" s="16">
        <v>34.557000000000002</v>
      </c>
      <c r="AY34" s="16"/>
      <c r="AZ34" s="16"/>
      <c r="BA34" s="16"/>
      <c r="BB34" s="16"/>
      <c r="BC34" s="16"/>
      <c r="BD34" s="16"/>
      <c r="BE34" s="16">
        <v>1.85</v>
      </c>
      <c r="BF34" s="27">
        <f t="shared" si="0"/>
        <v>36.407000000000004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</row>
    <row r="35" spans="1:84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</row>
    <row r="36" spans="1:84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>
        <v>1</v>
      </c>
      <c r="J36" s="16">
        <v>89.926000000000002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89.926000000000002</v>
      </c>
      <c r="BG36" s="13"/>
      <c r="BH36" s="17"/>
    </row>
    <row r="37" spans="1:84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>
        <v>1</v>
      </c>
      <c r="J37" s="16">
        <v>91.075999999999993</v>
      </c>
      <c r="K37" s="16"/>
      <c r="L37" s="16"/>
      <c r="M37" s="16"/>
      <c r="N37" s="16"/>
      <c r="O37" s="16"/>
      <c r="P37" s="16"/>
      <c r="Q37" s="16"/>
      <c r="R37" s="16"/>
      <c r="S37" s="16">
        <v>1</v>
      </c>
      <c r="T37" s="16">
        <v>1.0649999999999999</v>
      </c>
      <c r="U37" s="16"/>
      <c r="V37" s="16"/>
      <c r="W37" s="16">
        <v>1</v>
      </c>
      <c r="X37" s="16">
        <v>1.5169999999999999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93.657999999999987</v>
      </c>
      <c r="BG37" s="13"/>
      <c r="BH37" s="17"/>
    </row>
    <row r="38" spans="1:84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4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4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v>54</v>
      </c>
      <c r="AR40" s="16">
        <v>59.829000000000001</v>
      </c>
      <c r="AS40" s="16"/>
      <c r="AT40" s="16"/>
      <c r="AU40" s="16"/>
      <c r="AV40" s="16"/>
      <c r="AW40" s="16">
        <v>3</v>
      </c>
      <c r="AX40" s="16">
        <v>1.5329999999999999</v>
      </c>
      <c r="AY40" s="16"/>
      <c r="AZ40" s="16"/>
      <c r="BA40" s="16"/>
      <c r="BB40" s="16"/>
      <c r="BC40" s="16"/>
      <c r="BD40" s="16"/>
      <c r="BE40" s="16">
        <f>170.41+0.723</f>
        <v>171.13300000000001</v>
      </c>
      <c r="BF40" s="27">
        <f t="shared" si="0"/>
        <v>232.495</v>
      </c>
      <c r="BG40" s="13"/>
      <c r="BH40" s="17"/>
    </row>
    <row r="41" spans="1:84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4">
      <c r="A42" s="13">
        <v>36</v>
      </c>
      <c r="B42" s="14" t="s">
        <v>47</v>
      </c>
      <c r="C42" s="16">
        <v>6.6</v>
      </c>
      <c r="D42" s="16">
        <v>0.55400000000000005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2</v>
      </c>
      <c r="X42" s="16">
        <v>7.3019999999999996</v>
      </c>
      <c r="Y42" s="16"/>
      <c r="Z42" s="16"/>
      <c r="AA42" s="16"/>
      <c r="AB42" s="16"/>
      <c r="AC42" s="16"/>
      <c r="AD42" s="16"/>
      <c r="AE42" s="16"/>
      <c r="AF42" s="16"/>
      <c r="AG42" s="16">
        <v>32</v>
      </c>
      <c r="AH42" s="16">
        <v>98.917000000000002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106.773</v>
      </c>
      <c r="BG42" s="13"/>
      <c r="BH42" s="17"/>
    </row>
    <row r="43" spans="1:84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>
        <v>1</v>
      </c>
      <c r="J43" s="16">
        <v>100.82299999999999</v>
      </c>
      <c r="K43" s="16"/>
      <c r="L43" s="1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100.82299999999999</v>
      </c>
      <c r="BG43" s="13"/>
      <c r="BH43" s="17"/>
    </row>
    <row r="44" spans="1:84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4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v>127</v>
      </c>
      <c r="AR45" s="16">
        <v>134.595</v>
      </c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134.595</v>
      </c>
      <c r="BG45" s="13"/>
      <c r="BH45" s="17"/>
    </row>
    <row r="46" spans="1:84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>
        <v>6</v>
      </c>
      <c r="L46" s="16">
        <v>1.966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8</v>
      </c>
      <c r="X46" s="16">
        <v>8.1940000000000008</v>
      </c>
      <c r="Y46" s="16"/>
      <c r="Z46" s="16"/>
      <c r="AA46" s="16"/>
      <c r="AB46" s="16"/>
      <c r="AC46" s="16"/>
      <c r="AD46" s="16"/>
      <c r="AE46" s="16"/>
      <c r="AF46" s="16"/>
      <c r="AG46" s="16">
        <v>6</v>
      </c>
      <c r="AH46" s="16">
        <v>20.474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>
        <v>1</v>
      </c>
      <c r="AX46" s="16">
        <v>0.76700000000000002</v>
      </c>
      <c r="AY46" s="16"/>
      <c r="AZ46" s="16"/>
      <c r="BA46" s="16"/>
      <c r="BB46" s="16"/>
      <c r="BC46" s="16"/>
      <c r="BD46" s="16"/>
      <c r="BE46" s="16"/>
      <c r="BF46" s="27">
        <f t="shared" si="0"/>
        <v>31.401</v>
      </c>
      <c r="BG46" s="13"/>
      <c r="BH46" s="17"/>
    </row>
    <row r="47" spans="1:84">
      <c r="A47" s="13">
        <v>41</v>
      </c>
      <c r="B47" s="14" t="s">
        <v>163</v>
      </c>
      <c r="C47" s="16">
        <v>0.8</v>
      </c>
      <c r="D47" s="16">
        <v>4.5259999999999998</v>
      </c>
      <c r="E47" s="16"/>
      <c r="F47" s="16"/>
      <c r="G47" s="16"/>
      <c r="H47" s="16"/>
      <c r="I47" s="16">
        <v>1</v>
      </c>
      <c r="J47" s="16">
        <v>91.73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3</v>
      </c>
      <c r="X47" s="16">
        <v>2.649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>
        <v>2.5409999999999999</v>
      </c>
      <c r="BF47" s="27">
        <f t="shared" si="0"/>
        <v>101.446</v>
      </c>
      <c r="BG47" s="13"/>
      <c r="BH47" s="17"/>
    </row>
    <row r="48" spans="1:84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4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4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>
        <v>22</v>
      </c>
      <c r="AH50" s="16">
        <v>33.164000000000001</v>
      </c>
      <c r="AI50" s="16"/>
      <c r="AJ50" s="16"/>
      <c r="AK50" s="16"/>
      <c r="AL50" s="16"/>
      <c r="AM50" s="16"/>
      <c r="AN50" s="16"/>
      <c r="AO50" s="16"/>
      <c r="AP50" s="16"/>
      <c r="AQ50" s="16">
        <v>4</v>
      </c>
      <c r="AR50" s="16">
        <v>3.2570000000000001</v>
      </c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v>1.341</v>
      </c>
      <c r="BF50" s="27">
        <f t="shared" si="0"/>
        <v>37.762</v>
      </c>
      <c r="BG50" s="13"/>
      <c r="BH50" s="17"/>
    </row>
    <row r="51" spans="1:84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84" s="26" customFormat="1" ht="16.5" customHeight="1" thickBot="1">
      <c r="A52" s="19"/>
      <c r="B52" s="20" t="s">
        <v>42</v>
      </c>
      <c r="C52" s="19"/>
      <c r="D52" s="19">
        <f t="shared" ref="D52:P52" si="2">SUM(D33:D51)</f>
        <v>5.08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4</v>
      </c>
      <c r="J52" s="19">
        <f t="shared" si="2"/>
        <v>373.55500000000001</v>
      </c>
      <c r="K52" s="19">
        <f t="shared" si="2"/>
        <v>6</v>
      </c>
      <c r="L52" s="19">
        <f t="shared" si="2"/>
        <v>1.966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1</v>
      </c>
      <c r="T52" s="19">
        <f t="shared" si="3"/>
        <v>1.0649999999999999</v>
      </c>
      <c r="U52" s="19">
        <f t="shared" si="3"/>
        <v>0</v>
      </c>
      <c r="V52" s="19">
        <f t="shared" si="3"/>
        <v>0</v>
      </c>
      <c r="W52" s="19">
        <f t="shared" si="3"/>
        <v>14</v>
      </c>
      <c r="X52" s="19">
        <f t="shared" si="3"/>
        <v>19.661999999999999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60</v>
      </c>
      <c r="AH52" s="19">
        <f t="shared" si="3"/>
        <v>152.55500000000001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185</v>
      </c>
      <c r="AR52" s="19">
        <f t="shared" si="3"/>
        <v>197.68100000000001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52</v>
      </c>
      <c r="AX52" s="19">
        <f t="shared" si="3"/>
        <v>36.857000000000006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176.86500000000001</v>
      </c>
      <c r="BF52" s="24">
        <f>SUM(BF33:BF51)</f>
        <v>965.28600000000006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</row>
    <row r="53" spans="1:84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</row>
    <row r="54" spans="1:84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</row>
    <row r="55" spans="1:84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4</v>
      </c>
      <c r="T55" s="16">
        <v>3.222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>
        <v>10</v>
      </c>
      <c r="AL55" s="16">
        <v>15.477</v>
      </c>
      <c r="AM55" s="16">
        <v>1</v>
      </c>
      <c r="AN55" s="16">
        <v>1.2889999999999999</v>
      </c>
      <c r="AO55" s="16"/>
      <c r="AP55" s="16"/>
      <c r="AQ55" s="44">
        <v>5</v>
      </c>
      <c r="AR55" s="44">
        <v>2.1890000000000001</v>
      </c>
      <c r="AS55" s="44"/>
      <c r="AT55" s="16"/>
      <c r="AU55" s="16"/>
      <c r="AV55" s="16"/>
      <c r="AW55" s="16">
        <v>4</v>
      </c>
      <c r="AX55" s="16">
        <v>2.3330000000000002</v>
      </c>
      <c r="AY55" s="16"/>
      <c r="AZ55" s="16"/>
      <c r="BA55" s="16"/>
      <c r="BB55" s="16"/>
      <c r="BC55" s="16"/>
      <c r="BD55" s="16"/>
      <c r="BE55" s="14">
        <v>22.920999999999999</v>
      </c>
      <c r="BF55" s="27">
        <f t="shared" si="0"/>
        <v>47.431000000000004</v>
      </c>
      <c r="BG55" s="28"/>
      <c r="BH55" s="17"/>
    </row>
    <row r="56" spans="1:84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>
        <v>1</v>
      </c>
      <c r="X56" s="16">
        <v>2.1230000000000002</v>
      </c>
      <c r="Y56" s="16"/>
      <c r="Z56" s="16"/>
      <c r="AA56" s="16"/>
      <c r="AB56" s="16"/>
      <c r="AC56" s="16">
        <v>5</v>
      </c>
      <c r="AD56" s="16">
        <v>0.16</v>
      </c>
      <c r="AE56" s="16"/>
      <c r="AF56" s="16"/>
      <c r="AG56" s="16"/>
      <c r="AH56" s="16"/>
      <c r="AI56" s="16"/>
      <c r="AJ56" s="16"/>
      <c r="AK56" s="16">
        <v>15</v>
      </c>
      <c r="AL56" s="16">
        <v>14.103</v>
      </c>
      <c r="AM56" s="16">
        <v>1.5</v>
      </c>
      <c r="AN56" s="16">
        <v>1.99</v>
      </c>
      <c r="AO56" s="16"/>
      <c r="AP56" s="16"/>
      <c r="AQ56" s="44">
        <v>6</v>
      </c>
      <c r="AR56" s="44">
        <v>3.0230000000000001</v>
      </c>
      <c r="AS56" s="44"/>
      <c r="AT56" s="16"/>
      <c r="AU56" s="16">
        <v>9.8000000000000007</v>
      </c>
      <c r="AV56" s="16">
        <v>0.96199999999999997</v>
      </c>
      <c r="AW56" s="16">
        <v>5</v>
      </c>
      <c r="AX56" s="16">
        <v>2.9159999999999999</v>
      </c>
      <c r="AY56" s="16"/>
      <c r="AZ56" s="16"/>
      <c r="BA56" s="16"/>
      <c r="BB56" s="16"/>
      <c r="BC56" s="16"/>
      <c r="BD56" s="16"/>
      <c r="BE56" s="14">
        <v>1.321</v>
      </c>
      <c r="BF56" s="27">
        <f t="shared" si="0"/>
        <v>26.597999999999999</v>
      </c>
      <c r="BG56" s="28"/>
      <c r="BH56" s="17"/>
    </row>
    <row r="57" spans="1:84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>
        <v>2</v>
      </c>
      <c r="P57" s="16">
        <v>2.3450000000000002</v>
      </c>
      <c r="Q57" s="16"/>
      <c r="R57" s="16"/>
      <c r="S57" s="16">
        <v>4</v>
      </c>
      <c r="T57" s="16">
        <v>11.935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>
        <v>1.97</v>
      </c>
      <c r="AV57" s="16">
        <v>0.19400000000000001</v>
      </c>
      <c r="AW57" s="16">
        <v>11</v>
      </c>
      <c r="AX57" s="16">
        <v>4.5970000000000004</v>
      </c>
      <c r="AY57" s="16"/>
      <c r="AZ57" s="16"/>
      <c r="BA57" s="16"/>
      <c r="BB57" s="16"/>
      <c r="BC57" s="16"/>
      <c r="BD57" s="16"/>
      <c r="BE57" s="14">
        <v>21.73</v>
      </c>
      <c r="BF57" s="27">
        <f t="shared" si="0"/>
        <v>40.801000000000002</v>
      </c>
      <c r="BG57" s="28"/>
      <c r="BH57" s="17"/>
    </row>
    <row r="58" spans="1:84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84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>
        <v>1.25</v>
      </c>
      <c r="AN59" s="16">
        <v>1.583</v>
      </c>
      <c r="AO59" s="16"/>
      <c r="AP59" s="16"/>
      <c r="AQ59" s="44"/>
      <c r="AR59" s="44"/>
      <c r="AS59" s="44"/>
      <c r="AT59" s="16"/>
      <c r="AU59" s="16"/>
      <c r="AV59" s="16"/>
      <c r="AW59" s="16">
        <v>1</v>
      </c>
      <c r="AX59" s="16">
        <v>0.58299999999999996</v>
      </c>
      <c r="AY59" s="16"/>
      <c r="AZ59" s="16"/>
      <c r="BA59" s="16"/>
      <c r="BB59" s="16"/>
      <c r="BC59" s="16"/>
      <c r="BD59" s="16"/>
      <c r="BE59" s="14">
        <v>2.5049999999999999</v>
      </c>
      <c r="BF59" s="27">
        <f t="shared" si="0"/>
        <v>4.6709999999999994</v>
      </c>
      <c r="BG59" s="28"/>
      <c r="BH59" s="14"/>
    </row>
    <row r="60" spans="1:84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5</v>
      </c>
      <c r="X60" s="16">
        <v>6.6749999999999998</v>
      </c>
      <c r="Y60" s="16"/>
      <c r="Z60" s="16"/>
      <c r="AA60" s="16"/>
      <c r="AB60" s="16"/>
      <c r="AC60" s="16">
        <v>3</v>
      </c>
      <c r="AD60" s="16">
        <v>0.20399999999999999</v>
      </c>
      <c r="AE60" s="16">
        <v>1</v>
      </c>
      <c r="AF60" s="16">
        <v>20.215</v>
      </c>
      <c r="AG60" s="16"/>
      <c r="AH60" s="16"/>
      <c r="AI60" s="16"/>
      <c r="AJ60" s="16"/>
      <c r="AK60" s="16"/>
      <c r="AL60" s="16"/>
      <c r="AM60" s="16"/>
      <c r="AN60" s="16"/>
      <c r="AO60" s="16">
        <v>2</v>
      </c>
      <c r="AP60" s="16">
        <v>6.3849999999999998</v>
      </c>
      <c r="AQ60" s="44">
        <v>4</v>
      </c>
      <c r="AR60" s="44">
        <v>2.2770000000000001</v>
      </c>
      <c r="AS60" s="44"/>
      <c r="AT60" s="16"/>
      <c r="AU60" s="16">
        <v>11.76</v>
      </c>
      <c r="AV60" s="16">
        <v>1.1539999999999999</v>
      </c>
      <c r="AW60" s="16">
        <v>8</v>
      </c>
      <c r="AX60" s="16">
        <v>4.4969999999999999</v>
      </c>
      <c r="AY60" s="16"/>
      <c r="AZ60" s="42"/>
      <c r="BA60" s="42"/>
      <c r="BB60" s="42"/>
      <c r="BC60" s="42"/>
      <c r="BD60" s="42"/>
      <c r="BE60" s="29">
        <v>3.839</v>
      </c>
      <c r="BF60" s="27">
        <f t="shared" si="0"/>
        <v>45.245999999999995</v>
      </c>
      <c r="BG60" s="28"/>
      <c r="BH60" s="14"/>
    </row>
    <row r="61" spans="1:84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>
        <v>2</v>
      </c>
      <c r="AD61" s="16">
        <v>8.5000000000000006E-2</v>
      </c>
      <c r="AE61" s="16"/>
      <c r="AF61" s="16"/>
      <c r="AG61" s="16"/>
      <c r="AH61" s="16"/>
      <c r="AI61" s="16"/>
      <c r="AJ61" s="16"/>
      <c r="AK61" s="16"/>
      <c r="AL61" s="16"/>
      <c r="AM61" s="16">
        <v>4</v>
      </c>
      <c r="AN61" s="16">
        <v>4.6890000000000001</v>
      </c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>
        <v>4.0190000000000001</v>
      </c>
      <c r="BF61" s="27">
        <f t="shared" si="0"/>
        <v>8.7929999999999993</v>
      </c>
      <c r="BG61" s="28"/>
      <c r="BH61" s="14"/>
    </row>
    <row r="62" spans="1:84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6</v>
      </c>
      <c r="X62" s="16">
        <v>8.6959999999999997</v>
      </c>
      <c r="Y62" s="16"/>
      <c r="Z62" s="16"/>
      <c r="AA62" s="16"/>
      <c r="AB62" s="16"/>
      <c r="AC62" s="16">
        <v>2</v>
      </c>
      <c r="AD62" s="16">
        <v>4.2999999999999997E-2</v>
      </c>
      <c r="AE62" s="16"/>
      <c r="AF62" s="16"/>
      <c r="AG62" s="16"/>
      <c r="AH62" s="16"/>
      <c r="AI62" s="16"/>
      <c r="AJ62" s="16"/>
      <c r="AK62" s="16">
        <v>15</v>
      </c>
      <c r="AL62" s="16">
        <v>13.731999999999999</v>
      </c>
      <c r="AM62" s="16"/>
      <c r="AN62" s="16"/>
      <c r="AO62" s="16"/>
      <c r="AP62" s="16"/>
      <c r="AQ62" s="44">
        <v>5</v>
      </c>
      <c r="AR62" s="44">
        <v>2.85</v>
      </c>
      <c r="AS62" s="44"/>
      <c r="AT62" s="16"/>
      <c r="AU62" s="16">
        <v>14.71</v>
      </c>
      <c r="AV62" s="16">
        <v>1.4450000000000001</v>
      </c>
      <c r="AW62" s="16">
        <v>6</v>
      </c>
      <c r="AX62" s="16">
        <v>3.0659999999999998</v>
      </c>
      <c r="AY62" s="16"/>
      <c r="AZ62" s="42"/>
      <c r="BA62" s="42"/>
      <c r="BB62" s="42"/>
      <c r="BC62" s="42"/>
      <c r="BD62" s="42"/>
      <c r="BE62" s="29">
        <v>3.258</v>
      </c>
      <c r="BF62" s="27">
        <f t="shared" si="0"/>
        <v>33.089999999999996</v>
      </c>
      <c r="BG62" s="28"/>
      <c r="BH62" s="14"/>
    </row>
    <row r="63" spans="1:84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0</v>
      </c>
      <c r="BG63" s="28"/>
      <c r="BH63" s="17"/>
    </row>
    <row r="64" spans="1:84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>
        <v>2.5539999999999998</v>
      </c>
      <c r="BF64" s="27">
        <f t="shared" si="0"/>
        <v>2.5539999999999998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>
        <v>10</v>
      </c>
      <c r="AL65" s="16">
        <v>9.4019999999999992</v>
      </c>
      <c r="AM65" s="16"/>
      <c r="AN65" s="16"/>
      <c r="AO65" s="16"/>
      <c r="AP65" s="16"/>
      <c r="AQ65" s="44">
        <v>4</v>
      </c>
      <c r="AR65" s="44">
        <v>1.7509999999999999</v>
      </c>
      <c r="AS65" s="44"/>
      <c r="AT65" s="16"/>
      <c r="AU65" s="16">
        <v>3.92</v>
      </c>
      <c r="AV65" s="16">
        <v>0.38500000000000001</v>
      </c>
      <c r="AW65" s="16">
        <v>14</v>
      </c>
      <c r="AX65" s="16">
        <v>5.9329999999999998</v>
      </c>
      <c r="AY65" s="16"/>
      <c r="AZ65" s="42"/>
      <c r="BA65" s="42"/>
      <c r="BB65" s="42"/>
      <c r="BC65" s="42"/>
      <c r="BD65" s="42"/>
      <c r="BE65" s="29">
        <v>3.395</v>
      </c>
      <c r="BF65" s="27">
        <f t="shared" si="0"/>
        <v>20.865999999999996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>
        <v>1</v>
      </c>
      <c r="T66" s="16">
        <v>1.476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1.476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2</v>
      </c>
      <c r="X67" s="16">
        <v>1.9810000000000001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1.9810000000000001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>
        <v>10</v>
      </c>
      <c r="L68" s="16">
        <v>2.3660000000000001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6</v>
      </c>
      <c r="X68" s="16">
        <v>4.4249999999999998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6.7910000000000004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1</v>
      </c>
      <c r="AP69" s="16">
        <v>4.7859999999999996</v>
      </c>
      <c r="AQ69" s="44">
        <v>2</v>
      </c>
      <c r="AR69" s="44">
        <v>1.139</v>
      </c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>
        <v>1.0389999999999999</v>
      </c>
      <c r="BF69" s="27">
        <f t="shared" si="0"/>
        <v>6.9639999999999995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3</v>
      </c>
      <c r="T71" s="16">
        <v>0.51400000000000001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0.51400000000000001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1</v>
      </c>
      <c r="X73" s="16">
        <v>1.9350000000000001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>
        <v>12</v>
      </c>
      <c r="AL73" s="16">
        <v>10.813000000000001</v>
      </c>
      <c r="AM73" s="16"/>
      <c r="AN73" s="16"/>
      <c r="AO73" s="16"/>
      <c r="AP73" s="16"/>
      <c r="AQ73" s="44">
        <v>3</v>
      </c>
      <c r="AR73" s="44">
        <v>1.3129999999999999</v>
      </c>
      <c r="AS73" s="44"/>
      <c r="AT73" s="16"/>
      <c r="AU73" s="16"/>
      <c r="AV73" s="16"/>
      <c r="AW73" s="16">
        <v>8</v>
      </c>
      <c r="AX73" s="16">
        <v>4.0880000000000001</v>
      </c>
      <c r="AY73" s="16"/>
      <c r="AZ73" s="42"/>
      <c r="BA73" s="42"/>
      <c r="BB73" s="42"/>
      <c r="BC73" s="42"/>
      <c r="BD73" s="42"/>
      <c r="BE73" s="29">
        <f>9.119+24.065</f>
        <v>33.183999999999997</v>
      </c>
      <c r="BF73" s="27">
        <f t="shared" si="4"/>
        <v>51.332999999999998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>
        <v>6</v>
      </c>
      <c r="L74" s="16">
        <v>1.7430000000000001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1.7430000000000001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>
        <v>12</v>
      </c>
      <c r="AX75" s="16">
        <v>13.147</v>
      </c>
      <c r="AY75" s="16"/>
      <c r="AZ75" s="16"/>
      <c r="BA75" s="16"/>
      <c r="BB75" s="16"/>
      <c r="BC75" s="16"/>
      <c r="BD75" s="16"/>
      <c r="BE75" s="14"/>
      <c r="BF75" s="27">
        <f t="shared" si="4"/>
        <v>13.147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>
        <v>10.250999999999999</v>
      </c>
      <c r="BF76" s="27">
        <f t="shared" si="4"/>
        <v>10.250999999999999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>
        <v>13</v>
      </c>
      <c r="L77" s="16">
        <v>2.9809999999999999</v>
      </c>
      <c r="M77" s="16"/>
      <c r="N77" s="16"/>
      <c r="O77" s="16"/>
      <c r="P77" s="16"/>
      <c r="Q77" s="16"/>
      <c r="R77" s="16"/>
      <c r="S77" s="16">
        <v>1</v>
      </c>
      <c r="T77" s="16">
        <v>1.5029999999999999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>
        <v>1</v>
      </c>
      <c r="AP77" s="16">
        <v>4.8490000000000002</v>
      </c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>
        <v>0.34799999999999998</v>
      </c>
      <c r="BF77" s="27">
        <f t="shared" si="4"/>
        <v>9.6810000000000009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>
        <v>13</v>
      </c>
      <c r="D80" s="16">
        <v>5.3390000000000004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1</v>
      </c>
      <c r="X80" s="16">
        <v>0.499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5.8380000000000001</v>
      </c>
      <c r="BG80" s="28"/>
      <c r="BH80" s="17"/>
    </row>
    <row r="81" spans="1:84" s="26" customFormat="1" ht="15.75" customHeight="1" thickBot="1">
      <c r="A81" s="19"/>
      <c r="B81" s="20" t="s">
        <v>42</v>
      </c>
      <c r="C81" s="19">
        <f t="shared" ref="C81:I81" si="5">SUM(C55:C80)</f>
        <v>13</v>
      </c>
      <c r="D81" s="19">
        <f t="shared" si="5"/>
        <v>5.3390000000000004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29</v>
      </c>
      <c r="L81" s="19">
        <f t="shared" si="6"/>
        <v>7.09</v>
      </c>
      <c r="M81" s="19">
        <f t="shared" si="6"/>
        <v>0</v>
      </c>
      <c r="N81" s="19">
        <f t="shared" si="6"/>
        <v>0</v>
      </c>
      <c r="O81" s="19">
        <f t="shared" si="6"/>
        <v>2</v>
      </c>
      <c r="P81" s="19">
        <f t="shared" si="6"/>
        <v>2.3450000000000002</v>
      </c>
      <c r="Q81" s="19">
        <f t="shared" si="6"/>
        <v>0</v>
      </c>
      <c r="R81" s="19">
        <f t="shared" si="6"/>
        <v>0</v>
      </c>
      <c r="S81" s="19">
        <f t="shared" si="6"/>
        <v>13</v>
      </c>
      <c r="T81" s="19">
        <f t="shared" si="6"/>
        <v>18.649999999999999</v>
      </c>
      <c r="U81" s="19">
        <f t="shared" si="6"/>
        <v>0</v>
      </c>
      <c r="V81" s="19">
        <f t="shared" si="6"/>
        <v>0</v>
      </c>
      <c r="W81" s="19">
        <f t="shared" si="6"/>
        <v>22</v>
      </c>
      <c r="X81" s="19">
        <f t="shared" si="6"/>
        <v>26.334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12</v>
      </c>
      <c r="AD81" s="19">
        <f t="shared" si="6"/>
        <v>0.49199999999999999</v>
      </c>
      <c r="AE81" s="19">
        <f t="shared" si="6"/>
        <v>1</v>
      </c>
      <c r="AF81" s="19">
        <f t="shared" si="6"/>
        <v>20.215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62</v>
      </c>
      <c r="AL81" s="19">
        <f t="shared" si="6"/>
        <v>63.527000000000001</v>
      </c>
      <c r="AM81" s="19">
        <f t="shared" si="6"/>
        <v>7.75</v>
      </c>
      <c r="AN81" s="19">
        <f t="shared" si="6"/>
        <v>9.5510000000000002</v>
      </c>
      <c r="AO81" s="19">
        <f t="shared" si="6"/>
        <v>4</v>
      </c>
      <c r="AP81" s="19">
        <f t="shared" si="6"/>
        <v>16.02</v>
      </c>
      <c r="AQ81" s="19">
        <f t="shared" si="6"/>
        <v>29</v>
      </c>
      <c r="AR81" s="19">
        <f t="shared" si="6"/>
        <v>14.542</v>
      </c>
      <c r="AS81" s="19">
        <f t="shared" si="6"/>
        <v>0</v>
      </c>
      <c r="AT81" s="19">
        <f t="shared" si="6"/>
        <v>0</v>
      </c>
      <c r="AU81" s="19">
        <f t="shared" si="6"/>
        <v>42.160000000000004</v>
      </c>
      <c r="AV81" s="19">
        <f t="shared" si="6"/>
        <v>4.1399999999999997</v>
      </c>
      <c r="AW81" s="19">
        <f t="shared" si="6"/>
        <v>69</v>
      </c>
      <c r="AX81" s="19">
        <f t="shared" si="6"/>
        <v>41.160000000000004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110.364</v>
      </c>
      <c r="BF81" s="24">
        <f>SUM(BF55:BF80)</f>
        <v>339.76900000000001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</row>
    <row r="82" spans="1:84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</row>
    <row r="83" spans="1:84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</row>
    <row r="84" spans="1:84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>
        <v>1</v>
      </c>
      <c r="AR84" s="44">
        <v>0.438</v>
      </c>
      <c r="AS84" s="44"/>
      <c r="AT84" s="16"/>
      <c r="AU84" s="16">
        <v>39</v>
      </c>
      <c r="AV84" s="16">
        <v>14.526999999999999</v>
      </c>
      <c r="AW84" s="16">
        <v>1</v>
      </c>
      <c r="AX84" s="16">
        <v>4.8109999999999999</v>
      </c>
      <c r="AY84" s="16">
        <v>1</v>
      </c>
      <c r="AZ84" s="16">
        <v>0.63200000000000001</v>
      </c>
      <c r="BA84" s="16"/>
      <c r="BB84" s="16"/>
      <c r="BC84" s="16"/>
      <c r="BD84" s="16"/>
      <c r="BE84" s="13">
        <v>0.23699999999999999</v>
      </c>
      <c r="BF84" s="27">
        <f t="shared" si="4"/>
        <v>20.645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</row>
    <row r="85" spans="1:84" s="18" customFormat="1" ht="15.75" customHeight="1">
      <c r="A85" s="13">
        <v>2</v>
      </c>
      <c r="B85" s="30" t="s">
        <v>113</v>
      </c>
      <c r="C85" s="16">
        <v>43.5</v>
      </c>
      <c r="D85" s="16">
        <v>15.294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>
        <v>24.5</v>
      </c>
      <c r="AV85" s="16">
        <v>5.0910000000000002</v>
      </c>
      <c r="AW85" s="16"/>
      <c r="AX85" s="16"/>
      <c r="AY85" s="16">
        <v>1</v>
      </c>
      <c r="AZ85" s="16">
        <v>0.63200000000000001</v>
      </c>
      <c r="BA85" s="16"/>
      <c r="BB85" s="16"/>
      <c r="BC85" s="16"/>
      <c r="BD85" s="16"/>
      <c r="BE85" s="13">
        <v>2.1880000000000002</v>
      </c>
      <c r="BF85" s="27">
        <f t="shared" si="4"/>
        <v>23.205000000000002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</row>
    <row r="86" spans="1:84" s="18" customFormat="1" ht="15.75" customHeight="1">
      <c r="A86" s="13">
        <v>3</v>
      </c>
      <c r="B86" s="30" t="s">
        <v>114</v>
      </c>
      <c r="C86" s="16">
        <v>5.2</v>
      </c>
      <c r="D86" s="16">
        <v>2.8140000000000001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</v>
      </c>
      <c r="T86" s="16">
        <v>0.56299999999999994</v>
      </c>
      <c r="U86" s="16">
        <v>3</v>
      </c>
      <c r="V86" s="16">
        <v>5.5060000000000002</v>
      </c>
      <c r="W86" s="16">
        <v>1</v>
      </c>
      <c r="X86" s="16">
        <v>0.375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>
        <v>29.4</v>
      </c>
      <c r="AV86" s="16">
        <v>9.9990000000000006</v>
      </c>
      <c r="AW86" s="16">
        <v>12</v>
      </c>
      <c r="AX86" s="16">
        <v>5.4880000000000004</v>
      </c>
      <c r="AY86" s="16">
        <v>1</v>
      </c>
      <c r="AZ86" s="16">
        <v>0.63200000000000001</v>
      </c>
      <c r="BA86" s="16"/>
      <c r="BB86" s="16"/>
      <c r="BC86" s="16"/>
      <c r="BD86" s="16"/>
      <c r="BE86" s="13"/>
      <c r="BF86" s="27">
        <f t="shared" si="4"/>
        <v>25.376999999999999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</row>
    <row r="87" spans="1:84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>
        <v>1</v>
      </c>
      <c r="J87" s="16">
        <v>319.99799999999999</v>
      </c>
      <c r="K87" s="16"/>
      <c r="L87" s="16"/>
      <c r="M87" s="16"/>
      <c r="N87" s="16"/>
      <c r="O87" s="16"/>
      <c r="P87" s="16"/>
      <c r="Q87" s="16"/>
      <c r="R87" s="16"/>
      <c r="S87" s="16">
        <v>2</v>
      </c>
      <c r="T87" s="16">
        <v>1.048</v>
      </c>
      <c r="U87" s="16">
        <v>1</v>
      </c>
      <c r="V87" s="16">
        <v>35.107999999999997</v>
      </c>
      <c r="W87" s="16">
        <v>4</v>
      </c>
      <c r="X87" s="16">
        <v>1.877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>
        <v>4</v>
      </c>
      <c r="AR87" s="44">
        <v>1.7509999999999999</v>
      </c>
      <c r="AS87" s="44"/>
      <c r="AT87" s="16"/>
      <c r="AU87" s="16"/>
      <c r="AV87" s="16"/>
      <c r="AW87" s="16"/>
      <c r="AX87" s="16"/>
      <c r="AY87" s="16">
        <v>3</v>
      </c>
      <c r="AZ87" s="16">
        <v>1.895</v>
      </c>
      <c r="BA87" s="16"/>
      <c r="BB87" s="16"/>
      <c r="BC87" s="16"/>
      <c r="BD87" s="16"/>
      <c r="BE87" s="13">
        <v>0.23699999999999999</v>
      </c>
      <c r="BF87" s="27">
        <f t="shared" si="4"/>
        <v>361.91399999999999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</row>
    <row r="88" spans="1:84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>
        <v>1</v>
      </c>
      <c r="AN88" s="16">
        <v>0.96499999999999997</v>
      </c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>
        <v>1</v>
      </c>
      <c r="AZ88" s="16">
        <v>0.63200000000000001</v>
      </c>
      <c r="BA88" s="16"/>
      <c r="BB88" s="16"/>
      <c r="BC88" s="16"/>
      <c r="BD88" s="16"/>
      <c r="BE88" s="13"/>
      <c r="BF88" s="27">
        <f t="shared" si="4"/>
        <v>1.597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</row>
    <row r="89" spans="1:84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v>2</v>
      </c>
      <c r="V89" s="16">
        <v>6.6689999999999996</v>
      </c>
      <c r="W89" s="16">
        <v>2</v>
      </c>
      <c r="X89" s="16">
        <v>0.751</v>
      </c>
      <c r="Y89" s="16"/>
      <c r="Z89" s="16"/>
      <c r="AA89" s="16"/>
      <c r="AB89" s="16"/>
      <c r="AC89" s="16"/>
      <c r="AD89" s="16"/>
      <c r="AE89" s="16">
        <v>1</v>
      </c>
      <c r="AF89" s="16">
        <v>22.181999999999999</v>
      </c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>
        <v>3</v>
      </c>
      <c r="AZ89" s="16">
        <v>1.895</v>
      </c>
      <c r="BA89" s="16"/>
      <c r="BB89" s="16"/>
      <c r="BC89" s="16"/>
      <c r="BD89" s="16"/>
      <c r="BE89" s="13"/>
      <c r="BF89" s="27">
        <f t="shared" si="4"/>
        <v>31.496999999999996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5</v>
      </c>
      <c r="T90" s="16">
        <v>1.714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>
        <v>1</v>
      </c>
      <c r="AF90" s="16">
        <v>19.978999999999999</v>
      </c>
      <c r="AG90" s="16"/>
      <c r="AH90" s="16"/>
      <c r="AI90" s="16"/>
      <c r="AJ90" s="16"/>
      <c r="AK90" s="16">
        <v>2</v>
      </c>
      <c r="AL90" s="16">
        <v>3.2719999999999998</v>
      </c>
      <c r="AM90" s="16"/>
      <c r="AN90" s="16"/>
      <c r="AO90" s="16">
        <v>2</v>
      </c>
      <c r="AP90" s="16">
        <v>5.1390000000000002</v>
      </c>
      <c r="AQ90" s="44">
        <v>8</v>
      </c>
      <c r="AR90" s="44">
        <v>6.6189999999999998</v>
      </c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>
        <v>2</v>
      </c>
      <c r="BD90" s="16">
        <v>0.58899999999999997</v>
      </c>
      <c r="BE90" s="13"/>
      <c r="BF90" s="27">
        <f t="shared" si="4"/>
        <v>37.311999999999998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</row>
    <row r="91" spans="1:84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1</v>
      </c>
      <c r="T91" s="16">
        <v>0.56299999999999994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>
        <v>1</v>
      </c>
      <c r="AF91" s="16">
        <v>20</v>
      </c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>
        <v>1</v>
      </c>
      <c r="AR91" s="44">
        <v>0.438</v>
      </c>
      <c r="AS91" s="44"/>
      <c r="AT91" s="16"/>
      <c r="AU91" s="16">
        <v>15</v>
      </c>
      <c r="AV91" s="16">
        <v>1.351</v>
      </c>
      <c r="AW91" s="16"/>
      <c r="AX91" s="16"/>
      <c r="AY91" s="16">
        <v>6</v>
      </c>
      <c r="AZ91" s="16">
        <v>3.851</v>
      </c>
      <c r="BA91" s="16"/>
      <c r="BB91" s="16"/>
      <c r="BC91" s="16"/>
      <c r="BD91" s="16"/>
      <c r="BE91" s="13"/>
      <c r="BF91" s="27">
        <f t="shared" si="4"/>
        <v>26.202999999999996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</row>
    <row r="92" spans="1:84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>
        <v>2</v>
      </c>
      <c r="X92" s="16">
        <v>0.751</v>
      </c>
      <c r="Y92" s="16"/>
      <c r="Z92" s="16"/>
      <c r="AA92" s="16"/>
      <c r="AB92" s="16"/>
      <c r="AC92" s="16"/>
      <c r="AD92" s="16"/>
      <c r="AE92" s="16">
        <v>1</v>
      </c>
      <c r="AF92" s="16">
        <v>19.058</v>
      </c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>
        <v>1</v>
      </c>
      <c r="AZ92" s="16">
        <v>0.63200000000000001</v>
      </c>
      <c r="BA92" s="16"/>
      <c r="BB92" s="16"/>
      <c r="BC92" s="16"/>
      <c r="BD92" s="16"/>
      <c r="BE92" s="14">
        <v>0.92200000000000004</v>
      </c>
      <c r="BF92" s="27">
        <f t="shared" si="4"/>
        <v>21.363000000000003</v>
      </c>
      <c r="BG92" s="28"/>
      <c r="BH92" s="17"/>
    </row>
    <row r="93" spans="1:84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4</v>
      </c>
      <c r="T93" s="16">
        <v>1.371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>
        <v>1</v>
      </c>
      <c r="AF93" s="16">
        <v>13.581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>
        <v>5</v>
      </c>
      <c r="AR93" s="44">
        <v>6.2629999999999999</v>
      </c>
      <c r="AS93" s="44"/>
      <c r="AT93" s="16"/>
      <c r="AU93" s="16"/>
      <c r="AV93" s="16"/>
      <c r="AW93" s="16">
        <v>1</v>
      </c>
      <c r="AX93" s="16">
        <v>0.66200000000000003</v>
      </c>
      <c r="AY93" s="16"/>
      <c r="AZ93" s="16"/>
      <c r="BA93" s="16"/>
      <c r="BB93" s="16"/>
      <c r="BC93" s="16"/>
      <c r="BD93" s="16"/>
      <c r="BE93" s="13">
        <v>19.471</v>
      </c>
      <c r="BF93" s="27">
        <f t="shared" si="4"/>
        <v>41.347999999999999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1:84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4</v>
      </c>
      <c r="T94" s="16">
        <v>1.835</v>
      </c>
      <c r="U94" s="16">
        <v>2</v>
      </c>
      <c r="V94" s="16">
        <v>3.2989999999999999</v>
      </c>
      <c r="W94" s="16"/>
      <c r="X94" s="16"/>
      <c r="Y94" s="16"/>
      <c r="Z94" s="16"/>
      <c r="AA94" s="16"/>
      <c r="AB94" s="16"/>
      <c r="AC94" s="16"/>
      <c r="AD94" s="16"/>
      <c r="AE94" s="16">
        <v>1</v>
      </c>
      <c r="AF94" s="16">
        <v>17.062999999999999</v>
      </c>
      <c r="AG94" s="16"/>
      <c r="AH94" s="16"/>
      <c r="AI94" s="16"/>
      <c r="AJ94" s="16"/>
      <c r="AK94" s="16">
        <v>1</v>
      </c>
      <c r="AL94" s="16">
        <v>1.6339999999999999</v>
      </c>
      <c r="AM94" s="16"/>
      <c r="AN94" s="16"/>
      <c r="AO94" s="16">
        <v>1</v>
      </c>
      <c r="AP94" s="16">
        <v>2.86</v>
      </c>
      <c r="AQ94" s="44"/>
      <c r="AR94" s="44"/>
      <c r="AS94" s="44"/>
      <c r="AT94" s="16"/>
      <c r="AU94" s="16">
        <v>10</v>
      </c>
      <c r="AV94" s="16">
        <v>1.806</v>
      </c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28.497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</row>
    <row r="95" spans="1:84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7</v>
      </c>
      <c r="T95" s="16">
        <v>2.339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>
        <v>1</v>
      </c>
      <c r="AF95" s="16">
        <v>19.641999999999999</v>
      </c>
      <c r="AG95" s="16"/>
      <c r="AH95" s="16"/>
      <c r="AI95" s="16"/>
      <c r="AJ95" s="16"/>
      <c r="AK95" s="16">
        <v>5</v>
      </c>
      <c r="AL95" s="16">
        <v>7.2279999999999998</v>
      </c>
      <c r="AM95" s="16"/>
      <c r="AN95" s="16"/>
      <c r="AO95" s="16">
        <v>2</v>
      </c>
      <c r="AP95" s="16">
        <v>5.1390000000000002</v>
      </c>
      <c r="AQ95" s="44">
        <v>4</v>
      </c>
      <c r="AR95" s="44">
        <v>3.7080000000000002</v>
      </c>
      <c r="AS95" s="44"/>
      <c r="AT95" s="16"/>
      <c r="AU95" s="16"/>
      <c r="AV95" s="16"/>
      <c r="AW95" s="16">
        <v>48</v>
      </c>
      <c r="AX95" s="16">
        <v>36.728999999999999</v>
      </c>
      <c r="AY95" s="16"/>
      <c r="AZ95" s="16"/>
      <c r="BA95" s="16"/>
      <c r="BB95" s="16"/>
      <c r="BC95" s="16"/>
      <c r="BD95" s="16"/>
      <c r="BE95" s="13"/>
      <c r="BF95" s="27">
        <f t="shared" si="4"/>
        <v>74.784999999999997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7</v>
      </c>
      <c r="T96" s="16">
        <v>3.09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>
        <v>1</v>
      </c>
      <c r="AF96" s="16">
        <v>19.721</v>
      </c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>
        <v>1</v>
      </c>
      <c r="AR96" s="44">
        <v>0.6</v>
      </c>
      <c r="AS96" s="44"/>
      <c r="AT96" s="16"/>
      <c r="AU96" s="16"/>
      <c r="AV96" s="16"/>
      <c r="AW96" s="16">
        <v>48</v>
      </c>
      <c r="AX96" s="16">
        <v>36.728999999999999</v>
      </c>
      <c r="AY96" s="16">
        <v>2</v>
      </c>
      <c r="AZ96" s="16">
        <v>1.2629999999999999</v>
      </c>
      <c r="BA96" s="16"/>
      <c r="BB96" s="16"/>
      <c r="BC96" s="16"/>
      <c r="BD96" s="16"/>
      <c r="BE96" s="13"/>
      <c r="BF96" s="27">
        <f t="shared" si="4"/>
        <v>61.402999999999999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>
        <v>1</v>
      </c>
      <c r="AF97" s="16">
        <v>18</v>
      </c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>
        <v>0.23699999999999999</v>
      </c>
      <c r="BF97" s="27">
        <f t="shared" si="4"/>
        <v>18.236999999999998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1:84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>
        <v>2</v>
      </c>
      <c r="AL98" s="16">
        <v>3.206</v>
      </c>
      <c r="AM98" s="16"/>
      <c r="AN98" s="16"/>
      <c r="AO98" s="16">
        <v>1</v>
      </c>
      <c r="AP98" s="16">
        <v>2.6539999999999999</v>
      </c>
      <c r="AQ98" s="44">
        <v>3</v>
      </c>
      <c r="AR98" s="44">
        <v>2.9409999999999998</v>
      </c>
      <c r="AS98" s="44"/>
      <c r="AT98" s="16"/>
      <c r="AU98" s="16"/>
      <c r="AV98" s="16"/>
      <c r="AW98" s="16"/>
      <c r="AX98" s="16"/>
      <c r="AY98" s="16">
        <v>2</v>
      </c>
      <c r="AZ98" s="16">
        <v>1.2629999999999999</v>
      </c>
      <c r="BA98" s="16"/>
      <c r="BB98" s="16"/>
      <c r="BC98" s="16"/>
      <c r="BD98" s="16"/>
      <c r="BE98" s="13"/>
      <c r="BF98" s="27">
        <f t="shared" si="4"/>
        <v>10.063999999999998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</row>
    <row r="99" spans="1:84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v>1</v>
      </c>
      <c r="V99" s="16">
        <v>33.722999999999999</v>
      </c>
      <c r="W99" s="16">
        <v>1</v>
      </c>
      <c r="X99" s="16">
        <v>2.0670000000000002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>
        <v>1</v>
      </c>
      <c r="AR99" s="44">
        <v>0.60199999999999998</v>
      </c>
      <c r="AS99" s="44"/>
      <c r="AT99" s="16"/>
      <c r="AU99" s="16"/>
      <c r="AV99" s="16"/>
      <c r="AW99" s="16"/>
      <c r="AX99" s="16"/>
      <c r="AY99" s="16">
        <v>1</v>
      </c>
      <c r="AZ99" s="16">
        <v>0.63200000000000001</v>
      </c>
      <c r="BA99" s="16"/>
      <c r="BB99" s="16"/>
      <c r="BC99" s="16"/>
      <c r="BD99" s="16"/>
      <c r="BE99" s="13"/>
      <c r="BF99" s="27">
        <f t="shared" si="4"/>
        <v>37.023999999999994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</row>
    <row r="100" spans="1:84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>
        <v>4</v>
      </c>
      <c r="AR100" s="44">
        <v>3.569</v>
      </c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3.569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</row>
    <row r="101" spans="1:84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1</v>
      </c>
      <c r="V101" s="16">
        <v>34.76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>
        <v>2</v>
      </c>
      <c r="AL101" s="16">
        <v>2.95</v>
      </c>
      <c r="AM101" s="16"/>
      <c r="AN101" s="16"/>
      <c r="AO101" s="16">
        <v>1</v>
      </c>
      <c r="AP101" s="16">
        <v>2.2789999999999999</v>
      </c>
      <c r="AQ101" s="44">
        <v>1</v>
      </c>
      <c r="AR101" s="44">
        <v>0.437</v>
      </c>
      <c r="AS101" s="44"/>
      <c r="AT101" s="16"/>
      <c r="AU101" s="16"/>
      <c r="AV101" s="16"/>
      <c r="AW101" s="16"/>
      <c r="AX101" s="16"/>
      <c r="AY101" s="16">
        <v>2</v>
      </c>
      <c r="AZ101" s="16">
        <v>1.2629999999999999</v>
      </c>
      <c r="BA101" s="16"/>
      <c r="BB101" s="16"/>
      <c r="BC101" s="16"/>
      <c r="BD101" s="16"/>
      <c r="BE101" s="13">
        <v>1.9510000000000001</v>
      </c>
      <c r="BF101" s="27">
        <f t="shared" si="4"/>
        <v>43.64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</row>
    <row r="102" spans="1:84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5</v>
      </c>
      <c r="T102" s="16">
        <v>2.0550000000000002</v>
      </c>
      <c r="U102" s="16">
        <v>1</v>
      </c>
      <c r="V102" s="16">
        <v>33.222000000000001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>
        <v>2.5</v>
      </c>
      <c r="AL102" s="16">
        <v>3.6080000000000001</v>
      </c>
      <c r="AM102" s="16"/>
      <c r="AN102" s="16"/>
      <c r="AO102" s="16">
        <v>1</v>
      </c>
      <c r="AP102" s="16">
        <v>4.7859999999999996</v>
      </c>
      <c r="AQ102" s="44">
        <v>1</v>
      </c>
      <c r="AR102" s="44">
        <v>0.57299999999999995</v>
      </c>
      <c r="AS102" s="44"/>
      <c r="AT102" s="16"/>
      <c r="AU102" s="16"/>
      <c r="AV102" s="16"/>
      <c r="AW102" s="16"/>
      <c r="AX102" s="16"/>
      <c r="AY102" s="16">
        <v>2</v>
      </c>
      <c r="AZ102" s="16">
        <v>1.2629999999999999</v>
      </c>
      <c r="BA102" s="16"/>
      <c r="BB102" s="16"/>
      <c r="BC102" s="16"/>
      <c r="BD102" s="16"/>
      <c r="BE102" s="13"/>
      <c r="BF102" s="27">
        <f t="shared" si="4"/>
        <v>45.506999999999998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</row>
    <row r="103" spans="1:84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1</v>
      </c>
      <c r="V103" s="16">
        <v>33.465000000000003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>
        <v>2</v>
      </c>
      <c r="AL103" s="16">
        <v>2.95</v>
      </c>
      <c r="AM103" s="16"/>
      <c r="AN103" s="16"/>
      <c r="AO103" s="16">
        <v>1</v>
      </c>
      <c r="AP103" s="16">
        <v>2.86</v>
      </c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>
        <v>0.23699999999999999</v>
      </c>
      <c r="BF103" s="27">
        <f t="shared" si="4"/>
        <v>39.512000000000008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</row>
    <row r="104" spans="1:84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5</v>
      </c>
      <c r="T104" s="16">
        <v>2.3250000000000002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>
        <v>48</v>
      </c>
      <c r="AX104" s="16">
        <v>36.728999999999999</v>
      </c>
      <c r="AY104" s="16">
        <v>2</v>
      </c>
      <c r="AZ104" s="16">
        <v>1.2629999999999999</v>
      </c>
      <c r="BA104" s="16"/>
      <c r="BB104" s="16"/>
      <c r="BC104" s="16"/>
      <c r="BD104" s="16"/>
      <c r="BE104" s="13">
        <v>0.23699999999999999</v>
      </c>
      <c r="BF104" s="27">
        <f t="shared" si="4"/>
        <v>40.554000000000002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</row>
    <row r="105" spans="1:84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>
        <v>2</v>
      </c>
      <c r="AR105" s="44">
        <v>1.323</v>
      </c>
      <c r="AS105" s="44"/>
      <c r="AT105" s="16"/>
      <c r="AU105" s="16"/>
      <c r="AV105" s="16"/>
      <c r="AW105" s="16">
        <v>4</v>
      </c>
      <c r="AX105" s="16">
        <v>1.593</v>
      </c>
      <c r="AY105" s="16"/>
      <c r="AZ105" s="16"/>
      <c r="BA105" s="16"/>
      <c r="BB105" s="16"/>
      <c r="BC105" s="16"/>
      <c r="BD105" s="16"/>
      <c r="BE105" s="13"/>
      <c r="BF105" s="27">
        <f t="shared" si="4"/>
        <v>2.9159999999999999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</row>
    <row r="106" spans="1:84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>
        <v>1</v>
      </c>
      <c r="T106" s="16">
        <v>0.34200000000000003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>
        <v>29.4</v>
      </c>
      <c r="AV106" s="16">
        <v>5.57</v>
      </c>
      <c r="AW106" s="16"/>
      <c r="AX106" s="16"/>
      <c r="AY106" s="16"/>
      <c r="AZ106" s="16"/>
      <c r="BA106" s="16"/>
      <c r="BB106" s="16"/>
      <c r="BC106" s="16"/>
      <c r="BD106" s="16"/>
      <c r="BE106" s="13">
        <v>0.23699999999999999</v>
      </c>
      <c r="BF106" s="27">
        <f t="shared" si="4"/>
        <v>6.149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</row>
    <row r="107" spans="1:84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v>7</v>
      </c>
      <c r="T107" s="16">
        <v>2.399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>
        <v>2</v>
      </c>
      <c r="AL107" s="16">
        <v>2.8740000000000001</v>
      </c>
      <c r="AM107" s="16"/>
      <c r="AN107" s="16"/>
      <c r="AO107" s="16">
        <v>1</v>
      </c>
      <c r="AP107" s="16">
        <v>2.2789999999999999</v>
      </c>
      <c r="AQ107" s="44">
        <v>5</v>
      </c>
      <c r="AR107" s="44">
        <v>4.3010000000000002</v>
      </c>
      <c r="AS107" s="44"/>
      <c r="AT107" s="16"/>
      <c r="AU107" s="16"/>
      <c r="AV107" s="16"/>
      <c r="AW107" s="16"/>
      <c r="AX107" s="16"/>
      <c r="AY107" s="16">
        <v>2</v>
      </c>
      <c r="AZ107" s="16">
        <v>1.2629999999999999</v>
      </c>
      <c r="BA107" s="16"/>
      <c r="BB107" s="16"/>
      <c r="BC107" s="16"/>
      <c r="BD107" s="16"/>
      <c r="BE107" s="13"/>
      <c r="BF107" s="27">
        <f t="shared" si="4"/>
        <v>13.116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</row>
    <row r="108" spans="1:84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>
        <v>1</v>
      </c>
      <c r="AR108" s="44">
        <v>1.3720000000000001</v>
      </c>
      <c r="AS108" s="44"/>
      <c r="AT108" s="16"/>
      <c r="AU108" s="16"/>
      <c r="AV108" s="16"/>
      <c r="AW108" s="16"/>
      <c r="AX108" s="16"/>
      <c r="AY108" s="16">
        <v>2</v>
      </c>
      <c r="AZ108" s="16">
        <v>1.2629999999999999</v>
      </c>
      <c r="BA108" s="16"/>
      <c r="BB108" s="16"/>
      <c r="BC108" s="16"/>
      <c r="BD108" s="16"/>
      <c r="BE108" s="13">
        <v>0.23699999999999999</v>
      </c>
      <c r="BF108" s="27">
        <f t="shared" si="4"/>
        <v>2.8719999999999999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</row>
    <row r="109" spans="1:84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>
        <v>3</v>
      </c>
      <c r="T109" s="16">
        <v>1.1619999999999999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>
        <v>2.5</v>
      </c>
      <c r="AL109" s="16">
        <v>3.6869999999999998</v>
      </c>
      <c r="AM109" s="16"/>
      <c r="AN109" s="16"/>
      <c r="AO109" s="16">
        <v>1</v>
      </c>
      <c r="AP109" s="16">
        <v>0.54800000000000004</v>
      </c>
      <c r="AQ109" s="44">
        <v>3</v>
      </c>
      <c r="AR109" s="44">
        <v>1.8</v>
      </c>
      <c r="AS109" s="44"/>
      <c r="AT109" s="16"/>
      <c r="AU109" s="16">
        <v>25</v>
      </c>
      <c r="AV109" s="16">
        <v>2.2509999999999999</v>
      </c>
      <c r="AW109" s="16"/>
      <c r="AX109" s="16"/>
      <c r="AY109" s="16"/>
      <c r="AZ109" s="16"/>
      <c r="BA109" s="16"/>
      <c r="BB109" s="16"/>
      <c r="BC109" s="16"/>
      <c r="BD109" s="16"/>
      <c r="BE109" s="13">
        <v>0.23699999999999999</v>
      </c>
      <c r="BF109" s="27">
        <f>D109+F109+H109+J109+L109+N109+P109+R109+T109+V109+X109+Z109+AB109+AD109+AF109+AH109+AJ109+AL109+AN109+AP109+AR109+AT109+AV109+AX109+AZ109+BB109+BD109+BE109</f>
        <v>9.6850000000000005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</row>
    <row r="110" spans="1:84" s="26" customFormat="1">
      <c r="A110" s="19"/>
      <c r="B110" s="20" t="s">
        <v>42</v>
      </c>
      <c r="C110" s="19">
        <f>SUM(C84:C109)</f>
        <v>48.7</v>
      </c>
      <c r="D110" s="19">
        <f t="shared" ref="D110:BE110" si="7">SUM(D84:D109)</f>
        <v>18.108000000000001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1</v>
      </c>
      <c r="J110" s="19">
        <f t="shared" si="7"/>
        <v>319.99799999999999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52</v>
      </c>
      <c r="T110" s="19">
        <f t="shared" si="7"/>
        <v>20.805999999999997</v>
      </c>
      <c r="U110" s="19">
        <f t="shared" si="7"/>
        <v>12</v>
      </c>
      <c r="V110" s="19">
        <f t="shared" si="7"/>
        <v>185.75200000000001</v>
      </c>
      <c r="W110" s="19">
        <f t="shared" si="7"/>
        <v>10</v>
      </c>
      <c r="X110" s="19">
        <f t="shared" si="7"/>
        <v>5.8209999999999997</v>
      </c>
      <c r="Y110" s="19">
        <f t="shared" si="7"/>
        <v>0</v>
      </c>
      <c r="Z110" s="19">
        <f t="shared" si="7"/>
        <v>0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9</v>
      </c>
      <c r="AF110" s="19">
        <f t="shared" si="7"/>
        <v>169.226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21</v>
      </c>
      <c r="AL110" s="19">
        <f t="shared" si="7"/>
        <v>31.408999999999999</v>
      </c>
      <c r="AM110" s="19">
        <f t="shared" si="7"/>
        <v>1</v>
      </c>
      <c r="AN110" s="19">
        <f t="shared" si="7"/>
        <v>0.96499999999999997</v>
      </c>
      <c r="AO110" s="19">
        <f t="shared" si="7"/>
        <v>11</v>
      </c>
      <c r="AP110" s="19">
        <f t="shared" si="7"/>
        <v>28.543999999999997</v>
      </c>
      <c r="AQ110" s="19">
        <f t="shared" si="7"/>
        <v>45</v>
      </c>
      <c r="AR110" s="19">
        <f t="shared" si="7"/>
        <v>36.734999999999999</v>
      </c>
      <c r="AS110" s="19">
        <f t="shared" si="7"/>
        <v>0</v>
      </c>
      <c r="AT110" s="19">
        <f t="shared" si="7"/>
        <v>0</v>
      </c>
      <c r="AU110" s="19">
        <f t="shared" si="7"/>
        <v>172.3</v>
      </c>
      <c r="AV110" s="19">
        <f t="shared" si="7"/>
        <v>40.594999999999992</v>
      </c>
      <c r="AW110" s="19">
        <f t="shared" si="7"/>
        <v>162</v>
      </c>
      <c r="AX110" s="19">
        <f t="shared" si="7"/>
        <v>122.741</v>
      </c>
      <c r="AY110" s="19">
        <f t="shared" si="7"/>
        <v>32</v>
      </c>
      <c r="AZ110" s="19">
        <f t="shared" si="7"/>
        <v>20.273999999999994</v>
      </c>
      <c r="BA110" s="19">
        <f t="shared" si="7"/>
        <v>0</v>
      </c>
      <c r="BB110" s="19">
        <f t="shared" si="7"/>
        <v>0</v>
      </c>
      <c r="BC110" s="19">
        <f t="shared" si="7"/>
        <v>2</v>
      </c>
      <c r="BD110" s="19">
        <f t="shared" si="7"/>
        <v>0.58899999999999997</v>
      </c>
      <c r="BE110" s="19">
        <f t="shared" si="7"/>
        <v>26.42799999999999</v>
      </c>
      <c r="BF110" s="24">
        <f>SUM(BF84:BF109)</f>
        <v>1027.9909999999998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</row>
    <row r="111" spans="1:84">
      <c r="A111" s="14"/>
      <c r="B111" s="32" t="s">
        <v>56</v>
      </c>
      <c r="C111" s="33">
        <f t="shared" ref="C111:BE111" si="8">C110+C81+C52+C30</f>
        <v>61.7</v>
      </c>
      <c r="D111" s="27">
        <f t="shared" si="8"/>
        <v>28.527000000000001</v>
      </c>
      <c r="E111" s="33">
        <f t="shared" si="8"/>
        <v>0</v>
      </c>
      <c r="F111" s="34">
        <f t="shared" si="8"/>
        <v>0</v>
      </c>
      <c r="G111" s="33">
        <f t="shared" si="8"/>
        <v>0</v>
      </c>
      <c r="H111" s="27">
        <f t="shared" si="8"/>
        <v>0</v>
      </c>
      <c r="I111" s="33">
        <f t="shared" si="8"/>
        <v>5</v>
      </c>
      <c r="J111" s="27">
        <f t="shared" si="8"/>
        <v>693.553</v>
      </c>
      <c r="K111" s="33">
        <f t="shared" si="8"/>
        <v>35</v>
      </c>
      <c r="L111" s="27">
        <f t="shared" si="8"/>
        <v>9.0559999999999992</v>
      </c>
      <c r="M111" s="33">
        <f t="shared" si="8"/>
        <v>0</v>
      </c>
      <c r="N111" s="27">
        <f t="shared" si="8"/>
        <v>0</v>
      </c>
      <c r="O111" s="33">
        <f t="shared" si="8"/>
        <v>2</v>
      </c>
      <c r="P111" s="27">
        <f t="shared" si="8"/>
        <v>2.3450000000000002</v>
      </c>
      <c r="Q111" s="33">
        <f t="shared" si="8"/>
        <v>0</v>
      </c>
      <c r="R111" s="34">
        <f t="shared" si="8"/>
        <v>0</v>
      </c>
      <c r="S111" s="33">
        <f t="shared" si="8"/>
        <v>66</v>
      </c>
      <c r="T111" s="27">
        <f t="shared" si="8"/>
        <v>40.520999999999994</v>
      </c>
      <c r="U111" s="33">
        <f t="shared" si="8"/>
        <v>12</v>
      </c>
      <c r="V111" s="27">
        <f t="shared" si="8"/>
        <v>185.75200000000001</v>
      </c>
      <c r="W111" s="33">
        <f t="shared" si="8"/>
        <v>46</v>
      </c>
      <c r="X111" s="27">
        <f t="shared" si="8"/>
        <v>51.817</v>
      </c>
      <c r="Y111" s="33">
        <f t="shared" si="8"/>
        <v>0</v>
      </c>
      <c r="Z111" s="27">
        <f t="shared" si="8"/>
        <v>0</v>
      </c>
      <c r="AA111" s="33">
        <f t="shared" si="8"/>
        <v>0</v>
      </c>
      <c r="AB111" s="27">
        <f t="shared" si="8"/>
        <v>0</v>
      </c>
      <c r="AC111" s="33">
        <f t="shared" si="8"/>
        <v>12</v>
      </c>
      <c r="AD111" s="27">
        <f t="shared" si="8"/>
        <v>0.49199999999999999</v>
      </c>
      <c r="AE111" s="33">
        <f t="shared" si="8"/>
        <v>10</v>
      </c>
      <c r="AF111" s="27">
        <f t="shared" si="8"/>
        <v>189.441</v>
      </c>
      <c r="AG111" s="33">
        <f t="shared" si="8"/>
        <v>61.1</v>
      </c>
      <c r="AH111" s="27">
        <f t="shared" si="8"/>
        <v>154.62100000000001</v>
      </c>
      <c r="AI111" s="33">
        <f t="shared" si="8"/>
        <v>0</v>
      </c>
      <c r="AJ111" s="27">
        <f t="shared" si="8"/>
        <v>0</v>
      </c>
      <c r="AK111" s="33">
        <f t="shared" si="8"/>
        <v>88</v>
      </c>
      <c r="AL111" s="27">
        <f t="shared" si="8"/>
        <v>100.908</v>
      </c>
      <c r="AM111" s="33">
        <f t="shared" si="8"/>
        <v>23.75</v>
      </c>
      <c r="AN111" s="27">
        <f t="shared" si="8"/>
        <v>26.009999999999998</v>
      </c>
      <c r="AO111" s="33">
        <f t="shared" si="8"/>
        <v>23</v>
      </c>
      <c r="AP111" s="27">
        <f t="shared" si="8"/>
        <v>68.318999999999988</v>
      </c>
      <c r="AQ111" s="33">
        <f t="shared" si="8"/>
        <v>269</v>
      </c>
      <c r="AR111" s="27">
        <f t="shared" si="8"/>
        <v>263.06500000000005</v>
      </c>
      <c r="AS111" s="33">
        <f t="shared" si="8"/>
        <v>0</v>
      </c>
      <c r="AT111" s="27">
        <f t="shared" si="8"/>
        <v>0</v>
      </c>
      <c r="AU111" s="33">
        <f t="shared" si="8"/>
        <v>315.36</v>
      </c>
      <c r="AV111" s="27">
        <f t="shared" si="8"/>
        <v>56.43399999999999</v>
      </c>
      <c r="AW111" s="33">
        <f t="shared" si="8"/>
        <v>443</v>
      </c>
      <c r="AX111" s="27">
        <f t="shared" si="8"/>
        <v>288.81200000000001</v>
      </c>
      <c r="AY111" s="35">
        <f t="shared" si="8"/>
        <v>37</v>
      </c>
      <c r="AZ111" s="27">
        <f t="shared" si="8"/>
        <v>26.278999999999993</v>
      </c>
      <c r="BA111" s="27">
        <f t="shared" si="8"/>
        <v>0</v>
      </c>
      <c r="BB111" s="27">
        <f t="shared" si="8"/>
        <v>0</v>
      </c>
      <c r="BC111" s="27">
        <f t="shared" si="8"/>
        <v>2</v>
      </c>
      <c r="BD111" s="27">
        <f t="shared" si="8"/>
        <v>0.58899999999999997</v>
      </c>
      <c r="BE111" s="34">
        <f t="shared" si="8"/>
        <v>351.64900000000006</v>
      </c>
      <c r="BF111" s="27">
        <f>BF110+BF81+BF52+BF30</f>
        <v>2538.1899999999996</v>
      </c>
      <c r="BG111" s="36"/>
      <c r="BH111" s="36"/>
    </row>
    <row r="112" spans="1:84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11"/>
  <sheetViews>
    <sheetView topLeftCell="AQ79" workbookViewId="0">
      <selection activeCell="A85" sqref="A85:IV85"/>
    </sheetView>
  </sheetViews>
  <sheetFormatPr defaultRowHeight="15"/>
  <cols>
    <col min="1" max="1" width="3.140625" customWidth="1"/>
    <col min="2" max="2" width="27.85546875" customWidth="1"/>
    <col min="58" max="58" width="10.42578125" customWidth="1"/>
  </cols>
  <sheetData>
    <row r="1" spans="1:62" ht="15.75" thickBot="1">
      <c r="A1" s="74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/>
      <c r="BG1" s="2"/>
      <c r="BH1" s="2"/>
      <c r="BI1" s="66"/>
      <c r="BJ1" s="40"/>
    </row>
    <row r="2" spans="1:62" ht="48.75">
      <c r="A2" s="7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100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104</v>
      </c>
      <c r="BB2" s="176"/>
      <c r="BC2" s="175" t="s">
        <v>98</v>
      </c>
      <c r="BD2" s="175"/>
      <c r="BE2" s="5" t="s">
        <v>97</v>
      </c>
      <c r="BF2" s="6" t="s">
        <v>105</v>
      </c>
      <c r="BG2" s="7" t="s">
        <v>61</v>
      </c>
      <c r="BH2" s="7" t="s">
        <v>103</v>
      </c>
      <c r="BI2" s="67" t="s">
        <v>62</v>
      </c>
      <c r="BJ2" s="8"/>
    </row>
    <row r="3" spans="1:62" ht="15.75" thickBot="1">
      <c r="A3" s="7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8"/>
      <c r="BJ3" s="68"/>
    </row>
    <row r="4" spans="1:62" ht="15.75">
      <c r="A4" s="90">
        <v>1</v>
      </c>
      <c r="B4" s="14" t="s">
        <v>33</v>
      </c>
      <c r="C4" s="45">
        <f>янв!C4+фев!C4+март!C4</f>
        <v>0</v>
      </c>
      <c r="D4" s="45">
        <f>янв!D4+фев!D4+март!D4</f>
        <v>0</v>
      </c>
      <c r="E4" s="45">
        <f>янв!E4+фев!E4+март!E4</f>
        <v>0</v>
      </c>
      <c r="F4" s="45">
        <f>янв!F4+фев!F4+март!F4</f>
        <v>0</v>
      </c>
      <c r="G4" s="45">
        <f>янв!G4+фев!G4+март!G4</f>
        <v>0</v>
      </c>
      <c r="H4" s="45">
        <f>янв!H4+фев!H4+март!H4</f>
        <v>0</v>
      </c>
      <c r="I4" s="45">
        <f>янв!I4+фев!I4+март!I4</f>
        <v>0</v>
      </c>
      <c r="J4" s="45">
        <f>янв!J4+фев!J4+март!J4</f>
        <v>0</v>
      </c>
      <c r="K4" s="45">
        <f>янв!K4+фев!K4+март!K4</f>
        <v>0</v>
      </c>
      <c r="L4" s="45">
        <f>янв!L4+фев!L4+март!L4</f>
        <v>0</v>
      </c>
      <c r="M4" s="45">
        <f>янв!M4+фев!M4+март!M4</f>
        <v>0</v>
      </c>
      <c r="N4" s="45">
        <f>янв!N4+фев!N4+март!N4</f>
        <v>0</v>
      </c>
      <c r="O4" s="45">
        <f>янв!O4+фев!O4+март!O4</f>
        <v>0</v>
      </c>
      <c r="P4" s="45">
        <f>янв!P4+фев!P4+март!P4</f>
        <v>0</v>
      </c>
      <c r="Q4" s="45">
        <f>янв!Q4+фев!Q4+март!Q4</f>
        <v>0</v>
      </c>
      <c r="R4" s="45">
        <f>янв!R4+фев!R4+март!R4</f>
        <v>0</v>
      </c>
      <c r="S4" s="45">
        <f>янв!S4+фев!S4+март!S4</f>
        <v>0</v>
      </c>
      <c r="T4" s="45">
        <f>янв!T4+фев!T4+март!T4</f>
        <v>0</v>
      </c>
      <c r="U4" s="45">
        <f>янв!U4+фев!U4+март!U4</f>
        <v>0</v>
      </c>
      <c r="V4" s="45">
        <f>янв!V4+фев!V4+март!V4</f>
        <v>0</v>
      </c>
      <c r="W4" s="45">
        <f>янв!W4+фев!W4+март!W4</f>
        <v>0</v>
      </c>
      <c r="X4" s="45">
        <f>янв!X4+фев!X4+март!X4</f>
        <v>0</v>
      </c>
      <c r="Y4" s="45">
        <f>янв!Y4+фев!Y4+март!Y4</f>
        <v>0</v>
      </c>
      <c r="Z4" s="45">
        <f>янв!Z4+фев!Z4+март!Z4</f>
        <v>0</v>
      </c>
      <c r="AA4" s="45">
        <f>янв!AA4+фев!AA4+март!AA4</f>
        <v>0</v>
      </c>
      <c r="AB4" s="45">
        <f>янв!AB4+фев!AB4+март!AB4</f>
        <v>0</v>
      </c>
      <c r="AC4" s="45">
        <f>янв!AC4+фев!AC4+март!AC4</f>
        <v>0</v>
      </c>
      <c r="AD4" s="45">
        <f>янв!AD4+фев!AD4+март!AD4</f>
        <v>0</v>
      </c>
      <c r="AE4" s="45">
        <f>янв!AE4+фев!AE4+март!AE4</f>
        <v>0</v>
      </c>
      <c r="AF4" s="45">
        <f>янв!AF4+фев!AF4+март!AF4</f>
        <v>0</v>
      </c>
      <c r="AG4" s="45">
        <f>янв!AG4+фев!AG4+март!AG4</f>
        <v>0</v>
      </c>
      <c r="AH4" s="45">
        <f>янв!AH4+фев!AH4+март!AH4</f>
        <v>0</v>
      </c>
      <c r="AI4" s="45">
        <f>янв!AI4+фев!AI4+март!AI4</f>
        <v>0</v>
      </c>
      <c r="AJ4" s="45">
        <f>янв!AJ4+фев!AJ4+март!AJ4</f>
        <v>0</v>
      </c>
      <c r="AK4" s="45">
        <f>янв!AK4+фев!AK4+март!AK4</f>
        <v>0</v>
      </c>
      <c r="AL4" s="45">
        <f>янв!AL4+фев!AL4+март!AL4</f>
        <v>0</v>
      </c>
      <c r="AM4" s="45">
        <f>янв!AM4+фев!AM4+март!AM4</f>
        <v>0</v>
      </c>
      <c r="AN4" s="45">
        <f>янв!AN4+фев!AN4+март!AN4</f>
        <v>0</v>
      </c>
      <c r="AO4" s="45">
        <f>янв!AO4+фев!AO4+март!AO4</f>
        <v>0</v>
      </c>
      <c r="AP4" s="45">
        <f>янв!AP4+фев!AP4+март!AP4</f>
        <v>0</v>
      </c>
      <c r="AQ4" s="45">
        <f>янв!AQ4+фев!AQ4+март!AQ4</f>
        <v>0</v>
      </c>
      <c r="AR4" s="45">
        <f>янв!AR4+фев!AR4+март!AR4</f>
        <v>0</v>
      </c>
      <c r="AS4" s="45">
        <f>янв!AS4+фев!AS4+март!AS4</f>
        <v>0</v>
      </c>
      <c r="AT4" s="45">
        <f>янв!AT4+фев!AT4+март!AT4</f>
        <v>0</v>
      </c>
      <c r="AU4" s="45">
        <f>янв!AU4+фев!AU4+март!AU4</f>
        <v>0</v>
      </c>
      <c r="AV4" s="45">
        <f>янв!AV4+фев!AV4+март!AV4</f>
        <v>0</v>
      </c>
      <c r="AW4" s="45">
        <f>янв!AW4+фев!AW4+март!AW4</f>
        <v>0</v>
      </c>
      <c r="AX4" s="45">
        <f>янв!AX4+фев!AX4+март!AX4</f>
        <v>0</v>
      </c>
      <c r="AY4" s="45">
        <f>янв!AY4+фев!AY4+март!AY4</f>
        <v>1</v>
      </c>
      <c r="AZ4" s="45">
        <f>янв!AZ4+фев!AZ4+март!AZ4</f>
        <v>0.73499999999999999</v>
      </c>
      <c r="BA4" s="45">
        <f>янв!BA4+фев!BA4+март!BA4</f>
        <v>0</v>
      </c>
      <c r="BB4" s="45">
        <f>янв!BB4+фев!BB4+март!BB4</f>
        <v>0</v>
      </c>
      <c r="BC4" s="45">
        <f>янв!BC4+фев!BC4+март!BC4</f>
        <v>0</v>
      </c>
      <c r="BD4" s="45">
        <f>янв!BD4+фев!BD4+март!BD4</f>
        <v>0</v>
      </c>
      <c r="BE4" s="45">
        <f>янв!BE4+фев!BE4+март!BE4</f>
        <v>0</v>
      </c>
      <c r="BF4" s="46">
        <f>D4+F4+H4+J4+L4+N4+P4+R4+T4+V4+X4+Z4+AB4+AD4+AF4+AH4+AJ4+AL4+AN4+AP4+AR4+AT4+AV4+AX4+AZ4+BB4+BD4+BE4</f>
        <v>0.73499999999999999</v>
      </c>
      <c r="BG4" s="45"/>
      <c r="BH4" s="35" t="e">
        <f>BF4*100/BG4</f>
        <v>#DIV/0!</v>
      </c>
      <c r="BI4" s="115">
        <v>36</v>
      </c>
      <c r="BJ4" s="16"/>
    </row>
    <row r="5" spans="1:62" ht="15.75">
      <c r="A5" s="90">
        <v>2</v>
      </c>
      <c r="B5" s="14" t="s">
        <v>34</v>
      </c>
      <c r="C5" s="45">
        <f>янв!C5+фев!C5+март!C5</f>
        <v>0</v>
      </c>
      <c r="D5" s="45">
        <f>янв!D5+фев!D5+март!D5</f>
        <v>0</v>
      </c>
      <c r="E5" s="45">
        <f>янв!E5+фев!E5+март!E5</f>
        <v>0</v>
      </c>
      <c r="F5" s="45">
        <f>янв!F5+фев!F5+март!F5</f>
        <v>0</v>
      </c>
      <c r="G5" s="45">
        <f>янв!G5+фев!G5+март!G5</f>
        <v>0</v>
      </c>
      <c r="H5" s="45">
        <f>янв!H5+фев!H5+март!H5</f>
        <v>0</v>
      </c>
      <c r="I5" s="45">
        <f>янв!I5+фев!I5+март!I5</f>
        <v>0</v>
      </c>
      <c r="J5" s="45">
        <f>янв!J5+фев!J5+март!J5</f>
        <v>0</v>
      </c>
      <c r="K5" s="45">
        <f>янв!K5+фев!K5+март!K5</f>
        <v>0</v>
      </c>
      <c r="L5" s="45">
        <f>янв!L5+фев!L5+март!L5</f>
        <v>0</v>
      </c>
      <c r="M5" s="45">
        <f>янв!M5+фев!M5+март!M5</f>
        <v>0</v>
      </c>
      <c r="N5" s="45">
        <f>янв!N5+фев!N5+март!N5</f>
        <v>0</v>
      </c>
      <c r="O5" s="45">
        <f>янв!O5+фев!O5+март!O5</f>
        <v>0</v>
      </c>
      <c r="P5" s="45">
        <f>янв!P5+фев!P5+март!P5</f>
        <v>0</v>
      </c>
      <c r="Q5" s="45">
        <f>янв!Q5+фев!Q5+март!Q5</f>
        <v>0</v>
      </c>
      <c r="R5" s="45">
        <f>янв!R5+фев!R5+март!R5</f>
        <v>0</v>
      </c>
      <c r="S5" s="45">
        <f>янв!S5+фев!S5+март!S5</f>
        <v>0</v>
      </c>
      <c r="T5" s="45">
        <f>янв!T5+фев!T5+март!T5</f>
        <v>0</v>
      </c>
      <c r="U5" s="45">
        <f>янв!U5+фев!U5+март!U5</f>
        <v>0</v>
      </c>
      <c r="V5" s="45">
        <f>янв!V5+фев!V5+март!V5</f>
        <v>0</v>
      </c>
      <c r="W5" s="45">
        <f>янв!W5+фев!W5+март!W5</f>
        <v>0</v>
      </c>
      <c r="X5" s="45">
        <f>янв!X5+фев!X5+март!X5</f>
        <v>0</v>
      </c>
      <c r="Y5" s="45">
        <f>янв!Y5+фев!Y5+март!Y5</f>
        <v>0</v>
      </c>
      <c r="Z5" s="45">
        <f>янв!Z5+фев!Z5+март!Z5</f>
        <v>0</v>
      </c>
      <c r="AA5" s="45">
        <f>янв!AA5+фев!AA5+март!AA5</f>
        <v>0</v>
      </c>
      <c r="AB5" s="45">
        <f>янв!AB5+фев!AB5+март!AB5</f>
        <v>0</v>
      </c>
      <c r="AC5" s="45">
        <f>янв!AC5+фев!AC5+март!AC5</f>
        <v>0</v>
      </c>
      <c r="AD5" s="45">
        <f>янв!AD5+фев!AD5+март!AD5</f>
        <v>0</v>
      </c>
      <c r="AE5" s="45">
        <f>янв!AE5+фев!AE5+март!AE5</f>
        <v>0</v>
      </c>
      <c r="AF5" s="45">
        <f>янв!AF5+фев!AF5+март!AF5</f>
        <v>0</v>
      </c>
      <c r="AG5" s="45">
        <f>янв!AG5+фев!AG5+март!AG5</f>
        <v>0</v>
      </c>
      <c r="AH5" s="45">
        <f>янв!AH5+фев!AH5+март!AH5</f>
        <v>0</v>
      </c>
      <c r="AI5" s="45">
        <f>янв!AI5+фев!AI5+март!AI5</f>
        <v>0</v>
      </c>
      <c r="AJ5" s="45">
        <f>янв!AJ5+фев!AJ5+март!AJ5</f>
        <v>0</v>
      </c>
      <c r="AK5" s="45">
        <f>янв!AK5+фев!AK5+март!AK5</f>
        <v>0</v>
      </c>
      <c r="AL5" s="45">
        <f>янв!AL5+фев!AL5+март!AL5</f>
        <v>0</v>
      </c>
      <c r="AM5" s="45">
        <f>янв!AM5+фев!AM5+март!AM5</f>
        <v>0</v>
      </c>
      <c r="AN5" s="45">
        <f>янв!AN5+фев!AN5+март!AN5</f>
        <v>0</v>
      </c>
      <c r="AO5" s="45">
        <f>янв!AO5+фев!AO5+март!AO5</f>
        <v>1</v>
      </c>
      <c r="AP5" s="45">
        <f>янв!AP5+фев!AP5+март!AP5</f>
        <v>2.9249999999999998</v>
      </c>
      <c r="AQ5" s="45">
        <f>янв!AQ5+фев!AQ5+март!AQ5</f>
        <v>1</v>
      </c>
      <c r="AR5" s="45">
        <f>янв!AR5+фев!AR5+март!AR5</f>
        <v>0.56999999999999995</v>
      </c>
      <c r="AS5" s="45">
        <f>янв!AS5+фев!AS5+март!AS5</f>
        <v>0</v>
      </c>
      <c r="AT5" s="45">
        <f>янв!AT5+фев!AT5+март!AT5</f>
        <v>0</v>
      </c>
      <c r="AU5" s="45">
        <f>янв!AU5+фев!AU5+март!AU5</f>
        <v>0</v>
      </c>
      <c r="AV5" s="45">
        <f>янв!AV5+фев!AV5+март!AV5</f>
        <v>0</v>
      </c>
      <c r="AW5" s="45">
        <f>янв!AW5+фев!AW5+март!AW5</f>
        <v>17</v>
      </c>
      <c r="AX5" s="45">
        <f>янв!AX5+фев!AX5+март!AX5</f>
        <v>11.818000000000001</v>
      </c>
      <c r="AY5" s="45">
        <f>янв!AY5+фев!AY5+март!AY5</f>
        <v>1</v>
      </c>
      <c r="AZ5" s="45">
        <f>янв!AZ5+фев!AZ5+март!AZ5</f>
        <v>0.746</v>
      </c>
      <c r="BA5" s="45">
        <f>янв!BA5+фев!BA5+март!BA5</f>
        <v>0</v>
      </c>
      <c r="BB5" s="45">
        <f>янв!BB5+фев!BB5+март!BB5</f>
        <v>0</v>
      </c>
      <c r="BC5" s="45">
        <f>янв!BC5+фев!BC5+март!BC5</f>
        <v>0</v>
      </c>
      <c r="BD5" s="45">
        <f>янв!BD5+фев!BD5+март!BD5</f>
        <v>0</v>
      </c>
      <c r="BE5" s="45">
        <f>янв!BE5+фев!BE5+март!BE5</f>
        <v>0.69099999999999995</v>
      </c>
      <c r="BF5" s="46">
        <f>D5+F5+H5+J5+L5+N5+P5+R5+T5+V5+X5+Z5+AB5+AD5+AF5+AH5+AJ5+AL5+AN5+AP5+AR5+AT5+AV5+AX5+AZ5+BB5+BD5+BE5</f>
        <v>16.75</v>
      </c>
      <c r="BG5" s="45"/>
      <c r="BH5" s="35" t="e">
        <f t="shared" ref="BH5:BH30" si="0">BF5*100/BG5</f>
        <v>#DIV/0!</v>
      </c>
      <c r="BI5" s="115">
        <v>38</v>
      </c>
      <c r="BJ5" s="16"/>
    </row>
    <row r="6" spans="1:62" ht="15.75">
      <c r="A6" s="90">
        <v>3</v>
      </c>
      <c r="B6" s="14" t="s">
        <v>37</v>
      </c>
      <c r="C6" s="45">
        <f>янв!C6+фев!C6+март!C6</f>
        <v>0</v>
      </c>
      <c r="D6" s="45">
        <f>янв!D6+фев!D6+март!D6</f>
        <v>0</v>
      </c>
      <c r="E6" s="45">
        <f>янв!E6+фев!E6+март!E6</f>
        <v>0</v>
      </c>
      <c r="F6" s="45">
        <f>янв!F6+фев!F6+март!F6</f>
        <v>0</v>
      </c>
      <c r="G6" s="45">
        <f>янв!G6+фев!G6+март!G6</f>
        <v>0</v>
      </c>
      <c r="H6" s="45">
        <f>янв!H6+фев!H6+март!H6</f>
        <v>0</v>
      </c>
      <c r="I6" s="45">
        <f>янв!I6+фев!I6+март!I6</f>
        <v>0</v>
      </c>
      <c r="J6" s="45">
        <f>янв!J6+фев!J6+март!J6</f>
        <v>0</v>
      </c>
      <c r="K6" s="45">
        <f>янв!K6+фев!K6+март!K6</f>
        <v>0</v>
      </c>
      <c r="L6" s="45">
        <f>янв!L6+фев!L6+март!L6</f>
        <v>0</v>
      </c>
      <c r="M6" s="45">
        <f>янв!M6+фев!M6+март!M6</f>
        <v>0</v>
      </c>
      <c r="N6" s="45">
        <f>янв!N6+фев!N6+март!N6</f>
        <v>0</v>
      </c>
      <c r="O6" s="45">
        <f>янв!O6+фев!O6+март!O6</f>
        <v>0</v>
      </c>
      <c r="P6" s="45">
        <f>янв!P6+фев!P6+март!P6</f>
        <v>0</v>
      </c>
      <c r="Q6" s="45">
        <f>янв!Q6+фев!Q6+март!Q6</f>
        <v>0</v>
      </c>
      <c r="R6" s="45">
        <f>янв!R6+фев!R6+март!R6</f>
        <v>0</v>
      </c>
      <c r="S6" s="45">
        <f>янв!S6+фев!S6+март!S6</f>
        <v>0</v>
      </c>
      <c r="T6" s="45">
        <f>янв!T6+фев!T6+март!T6</f>
        <v>0</v>
      </c>
      <c r="U6" s="45">
        <f>янв!U6+фев!U6+март!U6</f>
        <v>0</v>
      </c>
      <c r="V6" s="45">
        <f>янв!V6+фев!V6+март!V6</f>
        <v>0</v>
      </c>
      <c r="W6" s="45">
        <f>янв!W6+фев!W6+март!W6</f>
        <v>0</v>
      </c>
      <c r="X6" s="45">
        <f>янв!X6+фев!X6+март!X6</f>
        <v>0</v>
      </c>
      <c r="Y6" s="45">
        <f>янв!Y6+фев!Y6+март!Y6</f>
        <v>0</v>
      </c>
      <c r="Z6" s="45">
        <f>янв!Z6+фев!Z6+март!Z6</f>
        <v>0</v>
      </c>
      <c r="AA6" s="45">
        <f>янв!AA6+фев!AA6+март!AA6</f>
        <v>0</v>
      </c>
      <c r="AB6" s="45">
        <f>янв!AB6+фев!AB6+март!AB6</f>
        <v>0</v>
      </c>
      <c r="AC6" s="45">
        <f>янв!AC6+фев!AC6+март!AC6</f>
        <v>0</v>
      </c>
      <c r="AD6" s="45">
        <f>янв!AD6+фев!AD6+март!AD6</f>
        <v>0</v>
      </c>
      <c r="AE6" s="45">
        <f>янв!AE6+фев!AE6+март!AE6</f>
        <v>0</v>
      </c>
      <c r="AF6" s="45">
        <f>янв!AF6+фев!AF6+март!AF6</f>
        <v>0</v>
      </c>
      <c r="AG6" s="45">
        <f>янв!AG6+фев!AG6+март!AG6</f>
        <v>0</v>
      </c>
      <c r="AH6" s="45">
        <f>янв!AH6+фев!AH6+март!AH6</f>
        <v>0</v>
      </c>
      <c r="AI6" s="45">
        <f>янв!AI6+фев!AI6+март!AI6</f>
        <v>0</v>
      </c>
      <c r="AJ6" s="45">
        <f>янв!AJ6+фев!AJ6+март!AJ6</f>
        <v>0</v>
      </c>
      <c r="AK6" s="45">
        <f>янв!AK6+фев!AK6+март!AK6</f>
        <v>0</v>
      </c>
      <c r="AL6" s="45">
        <f>янв!AL6+фев!AL6+март!AL6</f>
        <v>0</v>
      </c>
      <c r="AM6" s="45">
        <f>янв!AM6+фев!AM6+март!AM6</f>
        <v>0</v>
      </c>
      <c r="AN6" s="45">
        <f>янв!AN6+фев!AN6+март!AN6</f>
        <v>0</v>
      </c>
      <c r="AO6" s="45">
        <f>янв!AO6+фев!AO6+март!AO6</f>
        <v>0</v>
      </c>
      <c r="AP6" s="45">
        <f>янв!AP6+фев!AP6+март!AP6</f>
        <v>0</v>
      </c>
      <c r="AQ6" s="45">
        <f>янв!AQ6+фев!AQ6+март!AQ6</f>
        <v>0</v>
      </c>
      <c r="AR6" s="45">
        <f>янв!AR6+фев!AR6+март!AR6</f>
        <v>0</v>
      </c>
      <c r="AS6" s="45">
        <f>янв!AS6+фев!AS6+март!AS6</f>
        <v>0</v>
      </c>
      <c r="AT6" s="45">
        <f>янв!AT6+фев!AT6+март!AT6</f>
        <v>0</v>
      </c>
      <c r="AU6" s="45">
        <f>янв!AU6+фев!AU6+март!AU6</f>
        <v>0</v>
      </c>
      <c r="AV6" s="45">
        <f>янв!AV6+фев!AV6+март!AV6</f>
        <v>0</v>
      </c>
      <c r="AW6" s="45">
        <f>янв!AW6+фев!AW6+март!AW6</f>
        <v>15</v>
      </c>
      <c r="AX6" s="45">
        <f>янв!AX6+фев!AX6+март!AX6</f>
        <v>9.43</v>
      </c>
      <c r="AY6" s="45">
        <f>янв!AY6+фев!AY6+март!AY6</f>
        <v>0</v>
      </c>
      <c r="AZ6" s="45">
        <f>янв!AZ6+фев!AZ6+март!AZ6</f>
        <v>0</v>
      </c>
      <c r="BA6" s="45">
        <f>янв!BA6+фев!BA6+март!BA6</f>
        <v>0</v>
      </c>
      <c r="BB6" s="45">
        <f>янв!BB6+фев!BB6+март!BB6</f>
        <v>0</v>
      </c>
      <c r="BC6" s="45">
        <f>янв!BC6+фев!BC6+март!BC6</f>
        <v>0</v>
      </c>
      <c r="BD6" s="45">
        <f>янв!BD6+фев!BD6+март!BD6</f>
        <v>0</v>
      </c>
      <c r="BE6" s="45">
        <f>янв!BE6+фев!BE6+март!BE6</f>
        <v>0</v>
      </c>
      <c r="BF6" s="46">
        <f>D6+F6+H6+J6+L6+N6+P6+R6+T6+V6+X6+Z6+AB6+AD6+AF6+AH6+AJ6+AL6+AN6+AP6+AR6+AT6+AV6+AX6+AZ6+BB6+BD6+BE6</f>
        <v>9.43</v>
      </c>
      <c r="BG6" s="45"/>
      <c r="BH6" s="35" t="e">
        <f t="shared" si="0"/>
        <v>#DIV/0!</v>
      </c>
      <c r="BI6" s="115">
        <v>40</v>
      </c>
      <c r="BJ6" s="16"/>
    </row>
    <row r="7" spans="1:62" ht="15.75">
      <c r="A7" s="90">
        <v>4</v>
      </c>
      <c r="B7" s="14" t="s">
        <v>38</v>
      </c>
      <c r="C7" s="45">
        <f>янв!C7+фев!C7+март!C7</f>
        <v>0</v>
      </c>
      <c r="D7" s="45">
        <f>янв!D7+фев!D7+март!D7</f>
        <v>0</v>
      </c>
      <c r="E7" s="45">
        <f>янв!E7+фев!E7+март!E7</f>
        <v>0</v>
      </c>
      <c r="F7" s="45">
        <f>янв!F7+фев!F7+март!F7</f>
        <v>0</v>
      </c>
      <c r="G7" s="45">
        <f>янв!G7+фев!G7+март!G7</f>
        <v>0</v>
      </c>
      <c r="H7" s="45">
        <f>янв!H7+фев!H7+март!H7</f>
        <v>0</v>
      </c>
      <c r="I7" s="45">
        <f>янв!I7+фев!I7+март!I7</f>
        <v>0</v>
      </c>
      <c r="J7" s="45">
        <f>янв!J7+фев!J7+март!J7</f>
        <v>0</v>
      </c>
      <c r="K7" s="45">
        <f>янв!K7+фев!K7+март!K7</f>
        <v>0</v>
      </c>
      <c r="L7" s="45">
        <f>янв!L7+фев!L7+март!L7</f>
        <v>0</v>
      </c>
      <c r="M7" s="45">
        <f>янв!M7+фев!M7+март!M7</f>
        <v>0</v>
      </c>
      <c r="N7" s="45">
        <f>янв!N7+фев!N7+март!N7</f>
        <v>0</v>
      </c>
      <c r="O7" s="45">
        <f>янв!O7+фев!O7+март!O7</f>
        <v>0</v>
      </c>
      <c r="P7" s="45">
        <f>янв!P7+фев!P7+март!P7</f>
        <v>0</v>
      </c>
      <c r="Q7" s="45">
        <f>янв!Q7+фев!Q7+март!Q7</f>
        <v>0</v>
      </c>
      <c r="R7" s="45">
        <f>янв!R7+фев!R7+март!R7</f>
        <v>0</v>
      </c>
      <c r="S7" s="45">
        <f>янв!S7+фев!S7+март!S7</f>
        <v>0</v>
      </c>
      <c r="T7" s="45">
        <f>янв!T7+фев!T7+март!T7</f>
        <v>0</v>
      </c>
      <c r="U7" s="45">
        <f>янв!U7+фев!U7+март!U7</f>
        <v>0</v>
      </c>
      <c r="V7" s="45">
        <f>янв!V7+фев!V7+март!V7</f>
        <v>0</v>
      </c>
      <c r="W7" s="45">
        <f>янв!W7+фев!W7+март!W7</f>
        <v>0</v>
      </c>
      <c r="X7" s="45">
        <f>янв!X7+фев!X7+март!X7</f>
        <v>0</v>
      </c>
      <c r="Y7" s="45">
        <f>янв!Y7+фев!Y7+март!Y7</f>
        <v>0</v>
      </c>
      <c r="Z7" s="45">
        <f>янв!Z7+фев!Z7+март!Z7</f>
        <v>0</v>
      </c>
      <c r="AA7" s="45">
        <f>янв!AA7+фев!AA7+март!AA7</f>
        <v>0</v>
      </c>
      <c r="AB7" s="45">
        <f>янв!AB7+фев!AB7+март!AB7</f>
        <v>0</v>
      </c>
      <c r="AC7" s="45">
        <f>янв!AC7+фев!AC7+март!AC7</f>
        <v>0</v>
      </c>
      <c r="AD7" s="45">
        <f>янв!AD7+фев!AD7+март!AD7</f>
        <v>0</v>
      </c>
      <c r="AE7" s="45">
        <f>янв!AE7+фев!AE7+март!AE7</f>
        <v>0</v>
      </c>
      <c r="AF7" s="45">
        <f>янв!AF7+фев!AF7+март!AF7</f>
        <v>0</v>
      </c>
      <c r="AG7" s="45">
        <f>янв!AG7+фев!AG7+март!AG7</f>
        <v>0</v>
      </c>
      <c r="AH7" s="45">
        <f>янв!AH7+фев!AH7+март!AH7</f>
        <v>0</v>
      </c>
      <c r="AI7" s="45">
        <f>янв!AI7+фев!AI7+март!AI7</f>
        <v>0</v>
      </c>
      <c r="AJ7" s="45">
        <f>янв!AJ7+фев!AJ7+март!AJ7</f>
        <v>0</v>
      </c>
      <c r="AK7" s="45">
        <f>янв!AK7+фев!AK7+март!AK7</f>
        <v>0</v>
      </c>
      <c r="AL7" s="45">
        <f>янв!AL7+фев!AL7+март!AL7</f>
        <v>0</v>
      </c>
      <c r="AM7" s="45">
        <f>янв!AM7+фев!AM7+март!AM7</f>
        <v>0</v>
      </c>
      <c r="AN7" s="45">
        <f>янв!AN7+фев!AN7+март!AN7</f>
        <v>0</v>
      </c>
      <c r="AO7" s="45">
        <f>янв!AO7+фев!AO7+март!AO7</f>
        <v>0</v>
      </c>
      <c r="AP7" s="45">
        <f>янв!AP7+фев!AP7+март!AP7</f>
        <v>0</v>
      </c>
      <c r="AQ7" s="45">
        <f>янв!AQ7+фев!AQ7+март!AQ7</f>
        <v>0</v>
      </c>
      <c r="AR7" s="45">
        <f>янв!AR7+фев!AR7+март!AR7</f>
        <v>0</v>
      </c>
      <c r="AS7" s="45">
        <f>янв!AS7+фев!AS7+март!AS7</f>
        <v>0</v>
      </c>
      <c r="AT7" s="45">
        <f>янв!AT7+фев!AT7+март!AT7</f>
        <v>0</v>
      </c>
      <c r="AU7" s="45">
        <f>янв!AU7+фев!AU7+март!AU7</f>
        <v>0</v>
      </c>
      <c r="AV7" s="45">
        <f>янв!AV7+фев!AV7+март!AV7</f>
        <v>0</v>
      </c>
      <c r="AW7" s="45">
        <f>янв!AW7+фев!AW7+март!AW7</f>
        <v>11</v>
      </c>
      <c r="AX7" s="45">
        <f>янв!AX7+фев!AX7+март!AX7</f>
        <v>7.0519999999999996</v>
      </c>
      <c r="AY7" s="45">
        <f>янв!AY7+фев!AY7+март!AY7</f>
        <v>0</v>
      </c>
      <c r="AZ7" s="45">
        <f>янв!AZ7+фев!AZ7+март!AZ7</f>
        <v>0</v>
      </c>
      <c r="BA7" s="45">
        <f>янв!BA7+фев!BA7+март!BA7</f>
        <v>0</v>
      </c>
      <c r="BB7" s="45">
        <f>янв!BB7+фев!BB7+март!BB7</f>
        <v>0</v>
      </c>
      <c r="BC7" s="45">
        <f>янв!BC7+фев!BC7+март!BC7</f>
        <v>0</v>
      </c>
      <c r="BD7" s="45">
        <f>янв!BD7+фев!BD7+март!BD7</f>
        <v>0</v>
      </c>
      <c r="BE7" s="45">
        <f>янв!BE7+фев!BE7+март!BE7</f>
        <v>0</v>
      </c>
      <c r="BF7" s="46">
        <f t="shared" ref="BF7:BF70" si="1">D7+F7+H7+J7+L7+N7+P7+R7+T7+V7+X7+Z7+AB7+AD7+AF7+AH7+AJ7+AL7+AN7+AP7+AR7+AT7+AV7+AX7+AZ7+BB7+BD7+BE7</f>
        <v>7.0519999999999996</v>
      </c>
      <c r="BG7" s="45"/>
      <c r="BH7" s="35" t="e">
        <f t="shared" si="0"/>
        <v>#DIV/0!</v>
      </c>
      <c r="BI7" s="115">
        <v>42</v>
      </c>
      <c r="BJ7" s="16"/>
    </row>
    <row r="8" spans="1:62" ht="15.75">
      <c r="A8" s="90">
        <v>5</v>
      </c>
      <c r="B8" s="14" t="s">
        <v>39</v>
      </c>
      <c r="C8" s="45">
        <f>янв!C8+фев!C8+март!C8</f>
        <v>0</v>
      </c>
      <c r="D8" s="45">
        <f>янв!D8+фев!D8+март!D8</f>
        <v>0</v>
      </c>
      <c r="E8" s="45">
        <f>янв!E8+фев!E8+март!E8</f>
        <v>0</v>
      </c>
      <c r="F8" s="45">
        <f>янв!F8+фев!F8+март!F8</f>
        <v>0</v>
      </c>
      <c r="G8" s="45">
        <f>янв!G8+фев!G8+март!G8</f>
        <v>0</v>
      </c>
      <c r="H8" s="45">
        <f>янв!H8+фев!H8+март!H8</f>
        <v>0</v>
      </c>
      <c r="I8" s="45">
        <f>янв!I8+фев!I8+март!I8</f>
        <v>0</v>
      </c>
      <c r="J8" s="45">
        <f>янв!J8+фев!J8+март!J8</f>
        <v>0</v>
      </c>
      <c r="K8" s="45">
        <f>янв!K8+фев!K8+март!K8</f>
        <v>0</v>
      </c>
      <c r="L8" s="45">
        <f>янв!L8+фев!L8+март!L8</f>
        <v>0</v>
      </c>
      <c r="M8" s="45">
        <f>янв!M8+фев!M8+март!M8</f>
        <v>0</v>
      </c>
      <c r="N8" s="45">
        <f>янв!N8+фев!N8+март!N8</f>
        <v>0</v>
      </c>
      <c r="O8" s="45">
        <f>янв!O8+фев!O8+март!O8</f>
        <v>0</v>
      </c>
      <c r="P8" s="45">
        <f>янв!P8+фев!P8+март!P8</f>
        <v>0</v>
      </c>
      <c r="Q8" s="45">
        <f>янв!Q8+фев!Q8+март!Q8</f>
        <v>0</v>
      </c>
      <c r="R8" s="45">
        <f>янв!R8+фев!R8+март!R8</f>
        <v>0</v>
      </c>
      <c r="S8" s="45">
        <f>янв!S8+фев!S8+март!S8</f>
        <v>0</v>
      </c>
      <c r="T8" s="45">
        <f>янв!T8+фев!T8+март!T8</f>
        <v>0</v>
      </c>
      <c r="U8" s="45">
        <f>янв!U8+фев!U8+март!U8</f>
        <v>0</v>
      </c>
      <c r="V8" s="45">
        <f>янв!V8+фев!V8+март!V8</f>
        <v>0</v>
      </c>
      <c r="W8" s="45">
        <f>янв!W8+фев!W8+март!W8</f>
        <v>0</v>
      </c>
      <c r="X8" s="45">
        <f>янв!X8+фев!X8+март!X8</f>
        <v>0</v>
      </c>
      <c r="Y8" s="45">
        <f>янв!Y8+фев!Y8+март!Y8</f>
        <v>0</v>
      </c>
      <c r="Z8" s="45">
        <f>янв!Z8+фев!Z8+март!Z8</f>
        <v>0</v>
      </c>
      <c r="AA8" s="45">
        <f>янв!AA8+фев!AA8+март!AA8</f>
        <v>0</v>
      </c>
      <c r="AB8" s="45">
        <f>янв!AB8+фев!AB8+март!AB8</f>
        <v>0</v>
      </c>
      <c r="AC8" s="45">
        <f>янв!AC8+фев!AC8+март!AC8</f>
        <v>0</v>
      </c>
      <c r="AD8" s="45">
        <f>янв!AD8+фев!AD8+март!AD8</f>
        <v>0</v>
      </c>
      <c r="AE8" s="45">
        <f>янв!AE8+фев!AE8+март!AE8</f>
        <v>0</v>
      </c>
      <c r="AF8" s="45">
        <f>янв!AF8+фев!AF8+март!AF8</f>
        <v>0</v>
      </c>
      <c r="AG8" s="45">
        <f>янв!AG8+фев!AG8+март!AG8</f>
        <v>0</v>
      </c>
      <c r="AH8" s="45">
        <f>янв!AH8+фев!AH8+март!AH8</f>
        <v>0</v>
      </c>
      <c r="AI8" s="45">
        <f>янв!AI8+фев!AI8+март!AI8</f>
        <v>0</v>
      </c>
      <c r="AJ8" s="45">
        <f>янв!AJ8+фев!AJ8+март!AJ8</f>
        <v>0</v>
      </c>
      <c r="AK8" s="45">
        <f>янв!AK8+фев!AK8+март!AK8</f>
        <v>5</v>
      </c>
      <c r="AL8" s="45">
        <f>янв!AL8+фев!AL8+март!AL8</f>
        <v>5.9720000000000004</v>
      </c>
      <c r="AM8" s="45">
        <f>янв!AM8+фев!AM8+март!AM8</f>
        <v>0</v>
      </c>
      <c r="AN8" s="45">
        <f>янв!AN8+фев!AN8+март!AN8</f>
        <v>0</v>
      </c>
      <c r="AO8" s="45">
        <f>янв!AO8+фев!AO8+март!AO8</f>
        <v>0</v>
      </c>
      <c r="AP8" s="45">
        <f>янв!AP8+фев!AP8+март!AP8</f>
        <v>0</v>
      </c>
      <c r="AQ8" s="45">
        <f>янв!AQ8+фев!AQ8+март!AQ8</f>
        <v>1</v>
      </c>
      <c r="AR8" s="45">
        <f>янв!AR8+фев!AR8+март!AR8</f>
        <v>0.57899999999999996</v>
      </c>
      <c r="AS8" s="45">
        <f>янв!AS8+фев!AS8+март!AS8</f>
        <v>0</v>
      </c>
      <c r="AT8" s="45">
        <f>янв!AT8+фев!AT8+март!AT8</f>
        <v>0</v>
      </c>
      <c r="AU8" s="45">
        <f>янв!AU8+фев!AU8+март!AU8</f>
        <v>0</v>
      </c>
      <c r="AV8" s="45">
        <f>янв!AV8+фев!AV8+март!AV8</f>
        <v>0</v>
      </c>
      <c r="AW8" s="45">
        <f>янв!AW8+фев!AW8+март!AW8</f>
        <v>0</v>
      </c>
      <c r="AX8" s="45">
        <f>янв!AX8+фев!AX8+март!AX8</f>
        <v>0</v>
      </c>
      <c r="AY8" s="45">
        <f>янв!AY8+фев!AY8+март!AY8</f>
        <v>0</v>
      </c>
      <c r="AZ8" s="45">
        <f>янв!AZ8+фев!AZ8+март!AZ8</f>
        <v>0</v>
      </c>
      <c r="BA8" s="45">
        <f>янв!BA8+фев!BA8+март!BA8</f>
        <v>0</v>
      </c>
      <c r="BB8" s="45">
        <f>янв!BB8+фев!BB8+март!BB8</f>
        <v>0</v>
      </c>
      <c r="BC8" s="45">
        <f>янв!BC8+фев!BC8+март!BC8</f>
        <v>0</v>
      </c>
      <c r="BD8" s="45">
        <f>янв!BD8+фев!BD8+март!BD8</f>
        <v>0</v>
      </c>
      <c r="BE8" s="45">
        <f>янв!BE8+фев!BE8+март!BE8</f>
        <v>5.3079999999999998</v>
      </c>
      <c r="BF8" s="46">
        <f t="shared" si="1"/>
        <v>11.859</v>
      </c>
      <c r="BG8" s="45"/>
      <c r="BH8" s="35" t="e">
        <f t="shared" si="0"/>
        <v>#DIV/0!</v>
      </c>
      <c r="BI8" s="115">
        <v>44</v>
      </c>
      <c r="BJ8" s="16"/>
    </row>
    <row r="9" spans="1:62" ht="15.75">
      <c r="A9" s="90">
        <v>6</v>
      </c>
      <c r="B9" s="14" t="s">
        <v>169</v>
      </c>
      <c r="C9" s="45">
        <f>янв!C9+фев!C9+март!C9</f>
        <v>0</v>
      </c>
      <c r="D9" s="45">
        <f>янв!D9+фев!D9+март!D9</f>
        <v>0</v>
      </c>
      <c r="E9" s="45">
        <f>янв!E9+фев!E9+март!E9</f>
        <v>0</v>
      </c>
      <c r="F9" s="45">
        <f>янв!F9+фев!F9+март!F9</f>
        <v>0</v>
      </c>
      <c r="G9" s="45">
        <f>янв!G9+фев!G9+март!G9</f>
        <v>0</v>
      </c>
      <c r="H9" s="45">
        <f>янв!H9+фев!H9+март!H9</f>
        <v>0</v>
      </c>
      <c r="I9" s="45">
        <f>янв!I9+фев!I9+март!I9</f>
        <v>0</v>
      </c>
      <c r="J9" s="45">
        <f>янв!J9+фев!J9+март!J9</f>
        <v>0</v>
      </c>
      <c r="K9" s="45">
        <f>янв!K9+фев!K9+март!K9</f>
        <v>0</v>
      </c>
      <c r="L9" s="45">
        <f>янв!L9+фев!L9+март!L9</f>
        <v>0</v>
      </c>
      <c r="M9" s="45">
        <f>янв!M9+фев!M9+март!M9</f>
        <v>0</v>
      </c>
      <c r="N9" s="45">
        <f>янв!N9+фев!N9+март!N9</f>
        <v>0</v>
      </c>
      <c r="O9" s="45">
        <f>янв!O9+фев!O9+март!O9</f>
        <v>0</v>
      </c>
      <c r="P9" s="45">
        <f>янв!P9+фев!P9+март!P9</f>
        <v>0</v>
      </c>
      <c r="Q9" s="45">
        <f>янв!Q9+фев!Q9+март!Q9</f>
        <v>0</v>
      </c>
      <c r="R9" s="45">
        <f>янв!R9+фев!R9+март!R9</f>
        <v>0</v>
      </c>
      <c r="S9" s="45">
        <f>янв!S9+фев!S9+март!S9</f>
        <v>1</v>
      </c>
      <c r="T9" s="45">
        <f>янв!T9+фев!T9+март!T9</f>
        <v>1.212</v>
      </c>
      <c r="U9" s="45">
        <f>янв!U9+фев!U9+март!U9</f>
        <v>0</v>
      </c>
      <c r="V9" s="45">
        <f>янв!V9+фев!V9+март!V9</f>
        <v>0</v>
      </c>
      <c r="W9" s="45">
        <f>янв!W9+фев!W9+март!W9</f>
        <v>0</v>
      </c>
      <c r="X9" s="45">
        <f>янв!X9+фев!X9+март!X9</f>
        <v>0</v>
      </c>
      <c r="Y9" s="45">
        <f>янв!Y9+фев!Y9+март!Y9</f>
        <v>0</v>
      </c>
      <c r="Z9" s="45">
        <f>янв!Z9+фев!Z9+март!Z9</f>
        <v>0</v>
      </c>
      <c r="AA9" s="45">
        <f>янв!AA9+фев!AA9+март!AA9</f>
        <v>0</v>
      </c>
      <c r="AB9" s="45">
        <f>янв!AB9+фев!AB9+март!AB9</f>
        <v>0</v>
      </c>
      <c r="AC9" s="45">
        <f>янв!AC9+фев!AC9+март!AC9</f>
        <v>0</v>
      </c>
      <c r="AD9" s="45">
        <f>янв!AD9+фев!AD9+март!AD9</f>
        <v>0</v>
      </c>
      <c r="AE9" s="45">
        <f>янв!AE9+фев!AE9+март!AE9</f>
        <v>0</v>
      </c>
      <c r="AF9" s="45">
        <f>янв!AF9+фев!AF9+март!AF9</f>
        <v>0</v>
      </c>
      <c r="AG9" s="45">
        <f>янв!AG9+фев!AG9+март!AG9</f>
        <v>0</v>
      </c>
      <c r="AH9" s="45">
        <f>янв!AH9+фев!AH9+март!AH9</f>
        <v>0</v>
      </c>
      <c r="AI9" s="45">
        <f>янв!AI9+фев!AI9+март!AI9</f>
        <v>0</v>
      </c>
      <c r="AJ9" s="45">
        <f>янв!AJ9+фев!AJ9+март!AJ9</f>
        <v>0</v>
      </c>
      <c r="AK9" s="45">
        <f>янв!AK9+фев!AK9+март!AK9</f>
        <v>0</v>
      </c>
      <c r="AL9" s="45">
        <f>янв!AL9+фев!AL9+март!AL9</f>
        <v>0</v>
      </c>
      <c r="AM9" s="45">
        <f>янв!AM9+фев!AM9+март!AM9</f>
        <v>0</v>
      </c>
      <c r="AN9" s="45">
        <f>янв!AN9+фев!AN9+март!AN9</f>
        <v>0</v>
      </c>
      <c r="AO9" s="45">
        <f>янв!AO9+фев!AO9+март!AO9</f>
        <v>0</v>
      </c>
      <c r="AP9" s="45">
        <f>янв!AP9+фев!AP9+март!AP9</f>
        <v>0</v>
      </c>
      <c r="AQ9" s="45">
        <f>янв!AQ9+фев!AQ9+март!AQ9</f>
        <v>0</v>
      </c>
      <c r="AR9" s="45">
        <f>янв!AR9+фев!AR9+март!AR9</f>
        <v>0</v>
      </c>
      <c r="AS9" s="45">
        <f>янв!AS9+фев!AS9+март!AS9</f>
        <v>0</v>
      </c>
      <c r="AT9" s="45">
        <f>янв!AT9+фев!AT9+март!AT9</f>
        <v>0</v>
      </c>
      <c r="AU9" s="45">
        <f>янв!AU9+фев!AU9+март!AU9</f>
        <v>0</v>
      </c>
      <c r="AV9" s="45">
        <f>янв!AV9+фев!AV9+март!AV9</f>
        <v>0</v>
      </c>
      <c r="AW9" s="45">
        <f>янв!AW9+фев!AW9+март!AW9</f>
        <v>4</v>
      </c>
      <c r="AX9" s="45">
        <f>янв!AX9+фев!AX9+март!AX9</f>
        <v>3.1040000000000001</v>
      </c>
      <c r="AY9" s="45">
        <f>янв!AY9+фев!AY9+март!AY9</f>
        <v>0</v>
      </c>
      <c r="AZ9" s="45">
        <f>янв!AZ9+фев!AZ9+март!AZ9</f>
        <v>0</v>
      </c>
      <c r="BA9" s="45">
        <f>янв!BA9+фев!BA9+март!BA9</f>
        <v>0</v>
      </c>
      <c r="BB9" s="45">
        <f>янв!BB9+фев!BB9+март!BB9</f>
        <v>0</v>
      </c>
      <c r="BC9" s="45">
        <f>янв!BC9+фев!BC9+март!BC9</f>
        <v>0</v>
      </c>
      <c r="BD9" s="45">
        <f>янв!BD9+фев!BD9+март!BD9</f>
        <v>0</v>
      </c>
      <c r="BE9" s="45">
        <f>янв!BE9+фев!BE9+март!BE9</f>
        <v>3.9460000000000002</v>
      </c>
      <c r="BF9" s="46">
        <f t="shared" si="1"/>
        <v>8.2620000000000005</v>
      </c>
      <c r="BG9" s="45"/>
      <c r="BH9" s="35" t="e">
        <f t="shared" si="0"/>
        <v>#DIV/0!</v>
      </c>
      <c r="BI9" s="115" t="s">
        <v>186</v>
      </c>
      <c r="BJ9" s="16"/>
    </row>
    <row r="10" spans="1:62" ht="15.75">
      <c r="A10" s="90">
        <v>7</v>
      </c>
      <c r="B10" s="14" t="s">
        <v>40</v>
      </c>
      <c r="C10" s="45">
        <f>янв!C10+фев!C10+март!C10</f>
        <v>0</v>
      </c>
      <c r="D10" s="45">
        <f>янв!D10+фев!D10+март!D10</f>
        <v>0</v>
      </c>
      <c r="E10" s="45">
        <f>янв!E10+фев!E10+март!E10</f>
        <v>0</v>
      </c>
      <c r="F10" s="45">
        <f>янв!F10+фев!F10+март!F10</f>
        <v>0</v>
      </c>
      <c r="G10" s="45">
        <f>янв!G10+фев!G10+март!G10</f>
        <v>0</v>
      </c>
      <c r="H10" s="45">
        <f>янв!H10+фев!H10+март!H10</f>
        <v>0</v>
      </c>
      <c r="I10" s="45">
        <f>янв!I10+фев!I10+март!I10</f>
        <v>0</v>
      </c>
      <c r="J10" s="45">
        <f>янв!J10+фев!J10+март!J10</f>
        <v>0</v>
      </c>
      <c r="K10" s="45">
        <f>янв!K10+фев!K10+март!K10</f>
        <v>0</v>
      </c>
      <c r="L10" s="45">
        <f>янв!L10+фев!L10+март!L10</f>
        <v>0</v>
      </c>
      <c r="M10" s="45">
        <f>янв!M10+фев!M10+март!M10</f>
        <v>0</v>
      </c>
      <c r="N10" s="45">
        <f>янв!N10+фев!N10+март!N10</f>
        <v>0</v>
      </c>
      <c r="O10" s="45">
        <f>янв!O10+фев!O10+март!O10</f>
        <v>0</v>
      </c>
      <c r="P10" s="45">
        <f>янв!P10+фев!P10+март!P10</f>
        <v>0</v>
      </c>
      <c r="Q10" s="45">
        <f>янв!Q10+фев!Q10+март!Q10</f>
        <v>0</v>
      </c>
      <c r="R10" s="45">
        <f>янв!R10+фев!R10+март!R10</f>
        <v>0</v>
      </c>
      <c r="S10" s="45">
        <f>янв!S10+фев!S10+март!S10</f>
        <v>0</v>
      </c>
      <c r="T10" s="45">
        <f>янв!T10+фев!T10+март!T10</f>
        <v>0</v>
      </c>
      <c r="U10" s="45">
        <f>янв!U10+фев!U10+март!U10</f>
        <v>0</v>
      </c>
      <c r="V10" s="45">
        <f>янв!V10+фев!V10+март!V10</f>
        <v>0</v>
      </c>
      <c r="W10" s="45">
        <f>янв!W10+фев!W10+март!W10</f>
        <v>0</v>
      </c>
      <c r="X10" s="45">
        <f>янв!X10+фев!X10+март!X10</f>
        <v>0</v>
      </c>
      <c r="Y10" s="45">
        <f>янв!Y10+фев!Y10+март!Y10</f>
        <v>0</v>
      </c>
      <c r="Z10" s="45">
        <f>янв!Z10+фев!Z10+март!Z10</f>
        <v>0</v>
      </c>
      <c r="AA10" s="45">
        <f>янв!AA10+фев!AA10+март!AA10</f>
        <v>0</v>
      </c>
      <c r="AB10" s="45">
        <f>янв!AB10+фев!AB10+март!AB10</f>
        <v>0</v>
      </c>
      <c r="AC10" s="45">
        <f>янв!AC10+фев!AC10+март!AC10</f>
        <v>0</v>
      </c>
      <c r="AD10" s="45">
        <f>янв!AD10+фев!AD10+март!AD10</f>
        <v>0</v>
      </c>
      <c r="AE10" s="45">
        <f>янв!AE10+фев!AE10+март!AE10</f>
        <v>0</v>
      </c>
      <c r="AF10" s="45">
        <f>янв!AF10+фев!AF10+март!AF10</f>
        <v>0</v>
      </c>
      <c r="AG10" s="45">
        <f>янв!AG10+фев!AG10+март!AG10</f>
        <v>0</v>
      </c>
      <c r="AH10" s="45">
        <f>янв!AH10+фев!AH10+март!AH10</f>
        <v>0</v>
      </c>
      <c r="AI10" s="45">
        <f>янв!AI10+фев!AI10+март!AI10</f>
        <v>0</v>
      </c>
      <c r="AJ10" s="45">
        <f>янв!AJ10+фев!AJ10+март!AJ10</f>
        <v>0</v>
      </c>
      <c r="AK10" s="45">
        <f>янв!AK10+фев!AK10+март!AK10</f>
        <v>0</v>
      </c>
      <c r="AL10" s="45">
        <f>янв!AL10+фев!AL10+март!AL10</f>
        <v>0</v>
      </c>
      <c r="AM10" s="45">
        <f>янв!AM10+фев!AM10+март!AM10</f>
        <v>0</v>
      </c>
      <c r="AN10" s="45">
        <f>янв!AN10+фев!AN10+март!AN10</f>
        <v>0</v>
      </c>
      <c r="AO10" s="45">
        <f>янв!AO10+фев!AO10+март!AO10</f>
        <v>0</v>
      </c>
      <c r="AP10" s="45">
        <f>янв!AP10+фев!AP10+март!AP10</f>
        <v>0</v>
      </c>
      <c r="AQ10" s="45">
        <f>янв!AQ10+фев!AQ10+март!AQ10</f>
        <v>0</v>
      </c>
      <c r="AR10" s="45">
        <f>янв!AR10+фев!AR10+март!AR10</f>
        <v>0</v>
      </c>
      <c r="AS10" s="45">
        <f>янв!AS10+фев!AS10+март!AS10</f>
        <v>0</v>
      </c>
      <c r="AT10" s="45">
        <f>янв!AT10+фев!AT10+март!AT10</f>
        <v>0</v>
      </c>
      <c r="AU10" s="45">
        <f>янв!AU10+фев!AU10+март!AU10</f>
        <v>19.600000000000001</v>
      </c>
      <c r="AV10" s="45">
        <f>янв!AV10+фев!AV10+март!AV10</f>
        <v>2.3559999999999999</v>
      </c>
      <c r="AW10" s="45">
        <f>янв!AW10+фев!AW10+март!AW10</f>
        <v>26</v>
      </c>
      <c r="AX10" s="45">
        <f>янв!AX10+фев!AX10+март!AX10</f>
        <v>20.192</v>
      </c>
      <c r="AY10" s="45">
        <f>янв!AY10+фев!AY10+март!AY10</f>
        <v>0</v>
      </c>
      <c r="AZ10" s="45">
        <f>янв!AZ10+фев!AZ10+март!AZ10</f>
        <v>0</v>
      </c>
      <c r="BA10" s="45">
        <f>янв!BA10+фев!BA10+март!BA10</f>
        <v>0</v>
      </c>
      <c r="BB10" s="45">
        <f>янв!BB10+фев!BB10+март!BB10</f>
        <v>0</v>
      </c>
      <c r="BC10" s="45">
        <f>янв!BC10+фев!BC10+март!BC10</f>
        <v>0</v>
      </c>
      <c r="BD10" s="45">
        <f>янв!BD10+фев!BD10+март!BD10</f>
        <v>0</v>
      </c>
      <c r="BE10" s="45">
        <f>янв!BE10+фев!BE10+март!BE10</f>
        <v>0</v>
      </c>
      <c r="BF10" s="46">
        <f t="shared" si="1"/>
        <v>22.548000000000002</v>
      </c>
      <c r="BG10" s="45"/>
      <c r="BH10" s="35" t="e">
        <f t="shared" si="0"/>
        <v>#DIV/0!</v>
      </c>
      <c r="BI10" s="115">
        <v>46</v>
      </c>
      <c r="BJ10" s="16"/>
    </row>
    <row r="11" spans="1:62" ht="15.75">
      <c r="A11" s="90">
        <v>8</v>
      </c>
      <c r="B11" s="14" t="s">
        <v>170</v>
      </c>
      <c r="C11" s="45">
        <f>янв!C11+фев!C11+март!C11</f>
        <v>0</v>
      </c>
      <c r="D11" s="45">
        <f>янв!D11+фев!D11+март!D11</f>
        <v>0</v>
      </c>
      <c r="E11" s="45">
        <f>янв!E11+фев!E11+март!E11</f>
        <v>0</v>
      </c>
      <c r="F11" s="45">
        <f>янв!F11+фев!F11+март!F11</f>
        <v>0</v>
      </c>
      <c r="G11" s="45">
        <f>янв!G11+фев!G11+март!G11</f>
        <v>0</v>
      </c>
      <c r="H11" s="45">
        <f>янв!H11+фев!H11+март!H11</f>
        <v>0</v>
      </c>
      <c r="I11" s="45">
        <f>янв!I11+фев!I11+март!I11</f>
        <v>0</v>
      </c>
      <c r="J11" s="45">
        <f>янв!J11+фев!J11+март!J11</f>
        <v>0</v>
      </c>
      <c r="K11" s="45">
        <f>янв!K11+фев!K11+март!K11</f>
        <v>0</v>
      </c>
      <c r="L11" s="45">
        <f>янв!L11+фев!L11+март!L11</f>
        <v>0</v>
      </c>
      <c r="M11" s="45">
        <f>янв!M11+фев!M11+март!M11</f>
        <v>0</v>
      </c>
      <c r="N11" s="45">
        <f>янв!N11+фев!N11+март!N11</f>
        <v>0</v>
      </c>
      <c r="O11" s="45">
        <f>янв!O11+фев!O11+март!O11</f>
        <v>0</v>
      </c>
      <c r="P11" s="45">
        <f>янв!P11+фев!P11+март!P11</f>
        <v>0</v>
      </c>
      <c r="Q11" s="45">
        <f>янв!Q11+фев!Q11+март!Q11</f>
        <v>0</v>
      </c>
      <c r="R11" s="45">
        <f>янв!R11+фев!R11+март!R11</f>
        <v>0</v>
      </c>
      <c r="S11" s="45">
        <f>янв!S11+фев!S11+март!S11</f>
        <v>0</v>
      </c>
      <c r="T11" s="45">
        <f>янв!T11+фев!T11+март!T11</f>
        <v>0</v>
      </c>
      <c r="U11" s="45">
        <f>янв!U11+фев!U11+март!U11</f>
        <v>0</v>
      </c>
      <c r="V11" s="45">
        <f>янв!V11+фев!V11+март!V11</f>
        <v>0</v>
      </c>
      <c r="W11" s="45">
        <f>янв!W11+фев!W11+март!W11</f>
        <v>0</v>
      </c>
      <c r="X11" s="45">
        <f>янв!X11+фев!X11+март!X11</f>
        <v>0</v>
      </c>
      <c r="Y11" s="45">
        <f>янв!Y11+фев!Y11+март!Y11</f>
        <v>0</v>
      </c>
      <c r="Z11" s="45">
        <f>янв!Z11+фев!Z11+март!Z11</f>
        <v>0</v>
      </c>
      <c r="AA11" s="45">
        <f>янв!AA11+фев!AA11+март!AA11</f>
        <v>0</v>
      </c>
      <c r="AB11" s="45">
        <f>янв!AB11+фев!AB11+март!AB11</f>
        <v>0</v>
      </c>
      <c r="AC11" s="45">
        <f>янв!AC11+фев!AC11+март!AC11</f>
        <v>0</v>
      </c>
      <c r="AD11" s="45">
        <f>янв!AD11+фев!AD11+март!AD11</f>
        <v>0</v>
      </c>
      <c r="AE11" s="45">
        <f>янв!AE11+фев!AE11+март!AE11</f>
        <v>0</v>
      </c>
      <c r="AF11" s="45">
        <f>янв!AF11+фев!AF11+март!AF11</f>
        <v>0</v>
      </c>
      <c r="AG11" s="45">
        <f>янв!AG11+фев!AG11+март!AG11</f>
        <v>0</v>
      </c>
      <c r="AH11" s="45">
        <f>янв!AH11+фев!AH11+март!AH11</f>
        <v>0</v>
      </c>
      <c r="AI11" s="45">
        <f>янв!AI11+фев!AI11+март!AI11</f>
        <v>0</v>
      </c>
      <c r="AJ11" s="45">
        <f>янв!AJ11+фев!AJ11+март!AJ11</f>
        <v>0</v>
      </c>
      <c r="AK11" s="45">
        <f>янв!AK11+фев!AK11+март!AK11</f>
        <v>0</v>
      </c>
      <c r="AL11" s="45">
        <f>янв!AL11+фев!AL11+март!AL11</f>
        <v>0</v>
      </c>
      <c r="AM11" s="45">
        <f>янв!AM11+фев!AM11+март!AM11</f>
        <v>0</v>
      </c>
      <c r="AN11" s="45">
        <f>янв!AN11+фев!AN11+март!AN11</f>
        <v>0</v>
      </c>
      <c r="AO11" s="45">
        <f>янв!AO11+фев!AO11+март!AO11</f>
        <v>1</v>
      </c>
      <c r="AP11" s="45">
        <f>янв!AP11+фев!AP11+март!AP11</f>
        <v>5.2430000000000003</v>
      </c>
      <c r="AQ11" s="45">
        <f>янв!AQ11+фев!AQ11+март!AQ11</f>
        <v>0</v>
      </c>
      <c r="AR11" s="45">
        <f>янв!AR11+фев!AR11+март!AR11</f>
        <v>0</v>
      </c>
      <c r="AS11" s="45">
        <f>янв!AS11+фев!AS11+март!AS11</f>
        <v>0</v>
      </c>
      <c r="AT11" s="45">
        <f>янв!AT11+фев!AT11+март!AT11</f>
        <v>0</v>
      </c>
      <c r="AU11" s="45">
        <f>янв!AU11+фев!AU11+март!AU11</f>
        <v>0</v>
      </c>
      <c r="AV11" s="45">
        <f>янв!AV11+фев!AV11+март!AV11</f>
        <v>0</v>
      </c>
      <c r="AW11" s="45">
        <f>янв!AW11+фев!AW11+март!AW11</f>
        <v>18</v>
      </c>
      <c r="AX11" s="45">
        <f>янв!AX11+фев!AX11+март!AX11</f>
        <v>12.229999999999999</v>
      </c>
      <c r="AY11" s="45">
        <f>янв!AY11+фев!AY11+март!AY11</f>
        <v>0</v>
      </c>
      <c r="AZ11" s="45">
        <f>янв!AZ11+фев!AZ11+март!AZ11</f>
        <v>0</v>
      </c>
      <c r="BA11" s="45">
        <f>янв!BA11+фев!BA11+март!BA11</f>
        <v>0</v>
      </c>
      <c r="BB11" s="45">
        <f>янв!BB11+фев!BB11+март!BB11</f>
        <v>0</v>
      </c>
      <c r="BC11" s="45">
        <f>янв!BC11+фев!BC11+март!BC11</f>
        <v>0</v>
      </c>
      <c r="BD11" s="45">
        <f>янв!BD11+фев!BD11+март!BD11</f>
        <v>0</v>
      </c>
      <c r="BE11" s="45">
        <f>янв!BE11+фев!BE11+март!BE11</f>
        <v>0</v>
      </c>
      <c r="BF11" s="46">
        <f t="shared" si="1"/>
        <v>17.472999999999999</v>
      </c>
      <c r="BG11" s="45"/>
      <c r="BH11" s="35" t="e">
        <f t="shared" si="0"/>
        <v>#DIV/0!</v>
      </c>
      <c r="BI11" s="115" t="s">
        <v>187</v>
      </c>
      <c r="BJ11" s="16"/>
    </row>
    <row r="12" spans="1:62" ht="15.75">
      <c r="A12" s="90">
        <v>9</v>
      </c>
      <c r="B12" s="14" t="s">
        <v>171</v>
      </c>
      <c r="C12" s="45">
        <f>янв!C12+фев!C12+март!C12</f>
        <v>0</v>
      </c>
      <c r="D12" s="45">
        <f>янв!D12+фев!D12+март!D12</f>
        <v>0</v>
      </c>
      <c r="E12" s="45">
        <f>янв!E12+фев!E12+март!E12</f>
        <v>0</v>
      </c>
      <c r="F12" s="45">
        <f>янв!F12+фев!F12+март!F12</f>
        <v>0</v>
      </c>
      <c r="G12" s="45">
        <f>янв!G12+фев!G12+март!G12</f>
        <v>0</v>
      </c>
      <c r="H12" s="45">
        <f>янв!H12+фев!H12+март!H12</f>
        <v>0</v>
      </c>
      <c r="I12" s="45">
        <f>янв!I12+фев!I12+март!I12</f>
        <v>0</v>
      </c>
      <c r="J12" s="45">
        <f>янв!J12+фев!J12+март!J12</f>
        <v>0</v>
      </c>
      <c r="K12" s="45">
        <f>янв!K12+фев!K12+март!K12</f>
        <v>0</v>
      </c>
      <c r="L12" s="45">
        <f>янв!L12+фев!L12+март!L12</f>
        <v>0</v>
      </c>
      <c r="M12" s="45">
        <f>янв!M12+фев!M12+март!M12</f>
        <v>0</v>
      </c>
      <c r="N12" s="45">
        <f>янв!N12+фев!N12+март!N12</f>
        <v>0</v>
      </c>
      <c r="O12" s="45">
        <f>янв!O12+фев!O12+март!O12</f>
        <v>0</v>
      </c>
      <c r="P12" s="45">
        <f>янв!P12+фев!P12+март!P12</f>
        <v>0</v>
      </c>
      <c r="Q12" s="45">
        <f>янв!Q12+фев!Q12+март!Q12</f>
        <v>0</v>
      </c>
      <c r="R12" s="45">
        <f>янв!R12+фев!R12+март!R12</f>
        <v>0</v>
      </c>
      <c r="S12" s="45">
        <f>янв!S12+фев!S12+март!S12</f>
        <v>0</v>
      </c>
      <c r="T12" s="45">
        <f>янв!T12+фев!T12+март!T12</f>
        <v>0</v>
      </c>
      <c r="U12" s="45">
        <f>янв!U12+фев!U12+март!U12</f>
        <v>0</v>
      </c>
      <c r="V12" s="45">
        <f>янв!V12+фев!V12+март!V12</f>
        <v>0</v>
      </c>
      <c r="W12" s="45">
        <f>янв!W12+фев!W12+март!W12</f>
        <v>0</v>
      </c>
      <c r="X12" s="45">
        <f>янв!X12+фев!X12+март!X12</f>
        <v>0</v>
      </c>
      <c r="Y12" s="45">
        <f>янв!Y12+фев!Y12+март!Y12</f>
        <v>0</v>
      </c>
      <c r="Z12" s="45">
        <f>янв!Z12+фев!Z12+март!Z12</f>
        <v>0</v>
      </c>
      <c r="AA12" s="45">
        <f>янв!AA12+фев!AA12+март!AA12</f>
        <v>0</v>
      </c>
      <c r="AB12" s="45">
        <f>янв!AB12+фев!AB12+март!AB12</f>
        <v>0</v>
      </c>
      <c r="AC12" s="45">
        <f>янв!AC12+фев!AC12+март!AC12</f>
        <v>0</v>
      </c>
      <c r="AD12" s="45">
        <f>янв!AD12+фев!AD12+март!AD12</f>
        <v>0</v>
      </c>
      <c r="AE12" s="45">
        <f>янв!AE12+фев!AE12+март!AE12</f>
        <v>0</v>
      </c>
      <c r="AF12" s="45">
        <f>янв!AF12+фев!AF12+март!AF12</f>
        <v>0</v>
      </c>
      <c r="AG12" s="45">
        <f>янв!AG12+фев!AG12+март!AG12</f>
        <v>0</v>
      </c>
      <c r="AH12" s="45">
        <f>янв!AH12+фев!AH12+март!AH12</f>
        <v>0</v>
      </c>
      <c r="AI12" s="45">
        <f>янв!AI12+фев!AI12+март!AI12</f>
        <v>0</v>
      </c>
      <c r="AJ12" s="45">
        <f>янв!AJ12+фев!AJ12+март!AJ12</f>
        <v>0</v>
      </c>
      <c r="AK12" s="45">
        <f>янв!AK12+фев!AK12+март!AK12</f>
        <v>0</v>
      </c>
      <c r="AL12" s="45">
        <f>янв!AL12+фев!AL12+март!AL12</f>
        <v>0</v>
      </c>
      <c r="AM12" s="45">
        <f>янв!AM12+фев!AM12+март!AM12</f>
        <v>1.8</v>
      </c>
      <c r="AN12" s="45">
        <f>янв!AN12+фев!AN12+март!AN12</f>
        <v>2.2200000000000002</v>
      </c>
      <c r="AO12" s="45">
        <f>янв!AO12+фев!AO12+март!AO12</f>
        <v>0</v>
      </c>
      <c r="AP12" s="45">
        <f>янв!AP12+фев!AP12+март!AP12</f>
        <v>0</v>
      </c>
      <c r="AQ12" s="45">
        <f>янв!AQ12+фев!AQ12+март!AQ12</f>
        <v>0</v>
      </c>
      <c r="AR12" s="45">
        <f>янв!AR12+фев!AR12+март!AR12</f>
        <v>0</v>
      </c>
      <c r="AS12" s="45">
        <f>янв!AS12+фев!AS12+март!AS12</f>
        <v>0</v>
      </c>
      <c r="AT12" s="45">
        <f>янв!AT12+фев!AT12+март!AT12</f>
        <v>0</v>
      </c>
      <c r="AU12" s="45">
        <f>янв!AU12+фев!AU12+март!AU12</f>
        <v>10</v>
      </c>
      <c r="AV12" s="45">
        <f>янв!AV12+фев!AV12+март!AV12</f>
        <v>0.95899999999999996</v>
      </c>
      <c r="AW12" s="45">
        <f>янв!AW12+фев!AW12+март!AW12</f>
        <v>26</v>
      </c>
      <c r="AX12" s="45">
        <f>янв!AX12+фев!AX12+март!AX12</f>
        <v>19.684999999999999</v>
      </c>
      <c r="AY12" s="45">
        <f>янв!AY12+фев!AY12+март!AY12</f>
        <v>2</v>
      </c>
      <c r="AZ12" s="45">
        <f>янв!AZ12+фев!AZ12+март!AZ12</f>
        <v>1.492</v>
      </c>
      <c r="BA12" s="45">
        <f>янв!BA12+фев!BA12+март!BA12</f>
        <v>0</v>
      </c>
      <c r="BB12" s="45">
        <f>янв!BB12+фев!BB12+март!BB12</f>
        <v>0</v>
      </c>
      <c r="BC12" s="45">
        <f>янв!BC12+фев!BC12+март!BC12</f>
        <v>0</v>
      </c>
      <c r="BD12" s="45">
        <f>янв!BD12+фев!BD12+март!BD12</f>
        <v>0</v>
      </c>
      <c r="BE12" s="45">
        <f>янв!BE12+фев!BE12+март!BE12</f>
        <v>3.2080000000000002</v>
      </c>
      <c r="BF12" s="46">
        <f t="shared" si="1"/>
        <v>27.564</v>
      </c>
      <c r="BG12" s="45"/>
      <c r="BH12" s="35" t="e">
        <f t="shared" si="0"/>
        <v>#DIV/0!</v>
      </c>
      <c r="BI12" s="115" t="s">
        <v>188</v>
      </c>
      <c r="BJ12" s="16"/>
    </row>
    <row r="13" spans="1:62" ht="15.75">
      <c r="A13" s="90">
        <v>10</v>
      </c>
      <c r="B13" s="14" t="s">
        <v>172</v>
      </c>
      <c r="C13" s="45">
        <f>янв!C13+фев!C13+март!C13</f>
        <v>0</v>
      </c>
      <c r="D13" s="45">
        <f>янв!D13+фев!D13+март!D13</f>
        <v>0</v>
      </c>
      <c r="E13" s="45">
        <f>янв!E13+фев!E13+март!E13</f>
        <v>0</v>
      </c>
      <c r="F13" s="45">
        <f>янв!F13+фев!F13+март!F13</f>
        <v>0</v>
      </c>
      <c r="G13" s="45">
        <f>янв!G13+фев!G13+март!G13</f>
        <v>0</v>
      </c>
      <c r="H13" s="45">
        <f>янв!H13+фев!H13+март!H13</f>
        <v>0</v>
      </c>
      <c r="I13" s="45">
        <f>янв!I13+фев!I13+март!I13</f>
        <v>0</v>
      </c>
      <c r="J13" s="45">
        <f>янв!J13+фев!J13+март!J13</f>
        <v>0</v>
      </c>
      <c r="K13" s="45">
        <f>янв!K13+фев!K13+март!K13</f>
        <v>0</v>
      </c>
      <c r="L13" s="45">
        <f>янв!L13+фев!L13+март!L13</f>
        <v>0</v>
      </c>
      <c r="M13" s="45">
        <f>янв!M13+фев!M13+март!M13</f>
        <v>0</v>
      </c>
      <c r="N13" s="45">
        <f>янв!N13+фев!N13+март!N13</f>
        <v>0</v>
      </c>
      <c r="O13" s="45">
        <f>янв!O13+фев!O13+март!O13</f>
        <v>0</v>
      </c>
      <c r="P13" s="45">
        <f>янв!P13+фев!P13+март!P13</f>
        <v>0</v>
      </c>
      <c r="Q13" s="45">
        <f>янв!Q13+фев!Q13+март!Q13</f>
        <v>0</v>
      </c>
      <c r="R13" s="45">
        <f>янв!R13+фев!R13+март!R13</f>
        <v>0</v>
      </c>
      <c r="S13" s="45">
        <f>янв!S13+фев!S13+март!S13</f>
        <v>28</v>
      </c>
      <c r="T13" s="45">
        <f>янв!T13+фев!T13+март!T13</f>
        <v>18.461000000000002</v>
      </c>
      <c r="U13" s="45">
        <f>янв!U13+фев!U13+март!U13</f>
        <v>0</v>
      </c>
      <c r="V13" s="45">
        <f>янв!V13+фев!V13+март!V13</f>
        <v>0</v>
      </c>
      <c r="W13" s="45">
        <f>янв!W13+фев!W13+март!W13</f>
        <v>36</v>
      </c>
      <c r="X13" s="45">
        <f>янв!X13+фев!X13+март!X13</f>
        <v>8.9749999999999996</v>
      </c>
      <c r="Y13" s="45">
        <f>янв!Y13+фев!Y13+март!Y13</f>
        <v>0</v>
      </c>
      <c r="Z13" s="45">
        <f>янв!Z13+фев!Z13+март!Z13</f>
        <v>0</v>
      </c>
      <c r="AA13" s="45">
        <f>янв!AA13+фев!AA13+март!AA13</f>
        <v>0</v>
      </c>
      <c r="AB13" s="45">
        <f>янв!AB13+фев!AB13+март!AB13</f>
        <v>0</v>
      </c>
      <c r="AC13" s="45">
        <f>янв!AC13+фев!AC13+март!AC13</f>
        <v>0</v>
      </c>
      <c r="AD13" s="45">
        <f>янв!AD13+фев!AD13+март!AD13</f>
        <v>0</v>
      </c>
      <c r="AE13" s="45">
        <f>янв!AE13+фев!AE13+март!AE13</f>
        <v>0</v>
      </c>
      <c r="AF13" s="45">
        <f>янв!AF13+фев!AF13+март!AF13</f>
        <v>0</v>
      </c>
      <c r="AG13" s="45">
        <f>янв!AG13+фев!AG13+март!AG13</f>
        <v>0</v>
      </c>
      <c r="AH13" s="45">
        <f>янв!AH13+фев!AH13+март!AH13</f>
        <v>0</v>
      </c>
      <c r="AI13" s="45">
        <f>янв!AI13+фев!AI13+март!AI13</f>
        <v>0</v>
      </c>
      <c r="AJ13" s="45">
        <f>янв!AJ13+фев!AJ13+март!AJ13</f>
        <v>0</v>
      </c>
      <c r="AK13" s="45">
        <f>янв!AK13+фев!AK13+март!AK13</f>
        <v>1.5</v>
      </c>
      <c r="AL13" s="45">
        <f>янв!AL13+фев!AL13+март!AL13</f>
        <v>3.375</v>
      </c>
      <c r="AM13" s="45">
        <f>янв!AM13+фев!AM13+март!AM13</f>
        <v>9.6</v>
      </c>
      <c r="AN13" s="45">
        <f>янв!AN13+фев!AN13+март!AN13</f>
        <v>11.100999999999999</v>
      </c>
      <c r="AO13" s="45">
        <f>янв!AO13+фев!AO13+март!AO13</f>
        <v>2</v>
      </c>
      <c r="AP13" s="45">
        <f>янв!AP13+фев!AP13+март!AP13</f>
        <v>6.8780000000000001</v>
      </c>
      <c r="AQ13" s="45">
        <f>янв!AQ13+фев!AQ13+март!AQ13</f>
        <v>19</v>
      </c>
      <c r="AR13" s="45">
        <f>янв!AR13+фев!AR13+март!AR13</f>
        <v>24.859000000000002</v>
      </c>
      <c r="AS13" s="45">
        <f>янв!AS13+фев!AS13+март!AS13</f>
        <v>0</v>
      </c>
      <c r="AT13" s="45">
        <f>янв!AT13+фев!AT13+март!AT13</f>
        <v>0</v>
      </c>
      <c r="AU13" s="45">
        <f>янв!AU13+фев!AU13+март!AU13</f>
        <v>0</v>
      </c>
      <c r="AV13" s="45">
        <f>янв!AV13+фев!AV13+март!AV13</f>
        <v>0</v>
      </c>
      <c r="AW13" s="45">
        <f>янв!AW13+фев!AW13+март!AW13</f>
        <v>10</v>
      </c>
      <c r="AX13" s="45">
        <f>янв!AX13+фев!AX13+март!AX13</f>
        <v>7.657</v>
      </c>
      <c r="AY13" s="45">
        <f>янв!AY13+фев!AY13+март!AY13</f>
        <v>0</v>
      </c>
      <c r="AZ13" s="45">
        <f>янв!AZ13+фев!AZ13+март!AZ13</f>
        <v>0</v>
      </c>
      <c r="BA13" s="45">
        <f>янв!BA13+фев!BA13+март!BA13</f>
        <v>0</v>
      </c>
      <c r="BB13" s="45">
        <f>янв!BB13+фев!BB13+март!BB13</f>
        <v>0</v>
      </c>
      <c r="BC13" s="45">
        <f>янв!BC13+фев!BC13+март!BC13</f>
        <v>0</v>
      </c>
      <c r="BD13" s="45">
        <f>янв!BD13+фев!BD13+март!BD13</f>
        <v>0</v>
      </c>
      <c r="BE13" s="45">
        <f>янв!BE13+фев!BE13+март!BE13</f>
        <v>2.528</v>
      </c>
      <c r="BF13" s="46">
        <f t="shared" si="1"/>
        <v>83.834000000000003</v>
      </c>
      <c r="BG13" s="45"/>
      <c r="BH13" s="35" t="e">
        <f t="shared" si="0"/>
        <v>#DIV/0!</v>
      </c>
      <c r="BI13" s="115" t="s">
        <v>189</v>
      </c>
      <c r="BJ13" s="16"/>
    </row>
    <row r="14" spans="1:62" ht="15.75">
      <c r="A14" s="90">
        <v>11</v>
      </c>
      <c r="B14" s="14" t="s">
        <v>35</v>
      </c>
      <c r="C14" s="45">
        <f>янв!C14+фев!C14+март!C14</f>
        <v>0</v>
      </c>
      <c r="D14" s="45">
        <f>янв!D14+фев!D14+март!D14</f>
        <v>0</v>
      </c>
      <c r="E14" s="45">
        <f>янв!E14+фев!E14+март!E14</f>
        <v>0</v>
      </c>
      <c r="F14" s="45">
        <f>янв!F14+фев!F14+март!F14</f>
        <v>0</v>
      </c>
      <c r="G14" s="45">
        <f>янв!G14+фев!G14+март!G14</f>
        <v>0</v>
      </c>
      <c r="H14" s="45">
        <f>янв!H14+фев!H14+март!H14</f>
        <v>0</v>
      </c>
      <c r="I14" s="45">
        <f>янв!I14+фев!I14+март!I14</f>
        <v>0</v>
      </c>
      <c r="J14" s="45">
        <f>янв!J14+фев!J14+март!J14</f>
        <v>0</v>
      </c>
      <c r="K14" s="45">
        <f>янв!K14+фев!K14+март!K14</f>
        <v>0</v>
      </c>
      <c r="L14" s="45">
        <f>янв!L14+фев!L14+март!L14</f>
        <v>0</v>
      </c>
      <c r="M14" s="45">
        <f>янв!M14+фев!M14+март!M14</f>
        <v>0</v>
      </c>
      <c r="N14" s="45">
        <f>янв!N14+фев!N14+март!N14</f>
        <v>0</v>
      </c>
      <c r="O14" s="45">
        <f>янв!O14+фев!O14+март!O14</f>
        <v>0</v>
      </c>
      <c r="P14" s="45">
        <f>янв!P14+фев!P14+март!P14</f>
        <v>0</v>
      </c>
      <c r="Q14" s="45">
        <f>янв!Q14+фев!Q14+март!Q14</f>
        <v>0</v>
      </c>
      <c r="R14" s="45">
        <f>янв!R14+фев!R14+март!R14</f>
        <v>0</v>
      </c>
      <c r="S14" s="45">
        <f>янв!S14+фев!S14+март!S14</f>
        <v>0</v>
      </c>
      <c r="T14" s="45">
        <f>янв!T14+фев!T14+март!T14</f>
        <v>0</v>
      </c>
      <c r="U14" s="45">
        <f>янв!U14+фев!U14+март!U14</f>
        <v>10</v>
      </c>
      <c r="V14" s="45">
        <f>янв!V14+фев!V14+март!V14</f>
        <v>81.983999999999995</v>
      </c>
      <c r="W14" s="45">
        <f>янв!W14+фев!W14+март!W14</f>
        <v>0</v>
      </c>
      <c r="X14" s="45">
        <f>янв!X14+фев!X14+март!X14</f>
        <v>0</v>
      </c>
      <c r="Y14" s="45">
        <f>янв!Y14+фев!Y14+март!Y14</f>
        <v>0</v>
      </c>
      <c r="Z14" s="45">
        <f>янв!Z14+фев!Z14+март!Z14</f>
        <v>0</v>
      </c>
      <c r="AA14" s="45">
        <f>янв!AA14+фев!AA14+март!AA14</f>
        <v>0</v>
      </c>
      <c r="AB14" s="45">
        <f>янв!AB14+фев!AB14+март!AB14</f>
        <v>0</v>
      </c>
      <c r="AC14" s="45">
        <f>янв!AC14+фев!AC14+март!AC14</f>
        <v>0</v>
      </c>
      <c r="AD14" s="45">
        <f>янв!AD14+фев!AD14+март!AD14</f>
        <v>0</v>
      </c>
      <c r="AE14" s="45">
        <f>янв!AE14+фев!AE14+март!AE14</f>
        <v>0</v>
      </c>
      <c r="AF14" s="45">
        <f>янв!AF14+фев!AF14+март!AF14</f>
        <v>0</v>
      </c>
      <c r="AG14" s="45">
        <f>янв!AG14+фев!AG14+март!AG14</f>
        <v>0</v>
      </c>
      <c r="AH14" s="45">
        <f>янв!AH14+фев!AH14+март!AH14</f>
        <v>0</v>
      </c>
      <c r="AI14" s="45">
        <f>янв!AI14+фев!AI14+март!AI14</f>
        <v>0</v>
      </c>
      <c r="AJ14" s="45">
        <f>янв!AJ14+фев!AJ14+март!AJ14</f>
        <v>0</v>
      </c>
      <c r="AK14" s="45">
        <f>янв!AK14+фев!AK14+март!AK14</f>
        <v>0</v>
      </c>
      <c r="AL14" s="45">
        <f>янв!AL14+фев!AL14+март!AL14</f>
        <v>0</v>
      </c>
      <c r="AM14" s="45">
        <f>янв!AM14+фев!AM14+март!AM14</f>
        <v>0</v>
      </c>
      <c r="AN14" s="45">
        <f>янв!AN14+фев!AN14+март!AN14</f>
        <v>0</v>
      </c>
      <c r="AO14" s="45">
        <f>янв!AO14+фев!AO14+март!AO14</f>
        <v>5</v>
      </c>
      <c r="AP14" s="45">
        <f>янв!AP14+фев!AP14+март!AP14</f>
        <v>14.747</v>
      </c>
      <c r="AQ14" s="45">
        <f>янв!AQ14+фев!AQ14+март!AQ14</f>
        <v>3</v>
      </c>
      <c r="AR14" s="45">
        <f>янв!AR14+фев!AR14+март!AR14</f>
        <v>1.71</v>
      </c>
      <c r="AS14" s="45">
        <f>янв!AS14+фев!AS14+март!AS14</f>
        <v>0</v>
      </c>
      <c r="AT14" s="45">
        <f>янв!AT14+фев!AT14+март!AT14</f>
        <v>0</v>
      </c>
      <c r="AU14" s="45">
        <f>янв!AU14+фев!AU14+март!AU14</f>
        <v>52</v>
      </c>
      <c r="AV14" s="45">
        <f>янв!AV14+фев!AV14+март!AV14</f>
        <v>5.827</v>
      </c>
      <c r="AW14" s="45">
        <f>янв!AW14+фев!AW14+март!AW14</f>
        <v>31</v>
      </c>
      <c r="AX14" s="45">
        <f>янв!AX14+фев!AX14+март!AX14</f>
        <v>11.686</v>
      </c>
      <c r="AY14" s="45">
        <f>янв!AY14+фев!AY14+март!AY14</f>
        <v>0</v>
      </c>
      <c r="AZ14" s="45">
        <f>янв!AZ14+фев!AZ14+март!AZ14</f>
        <v>0</v>
      </c>
      <c r="BA14" s="45">
        <f>янв!BA14+фев!BA14+март!BA14</f>
        <v>0</v>
      </c>
      <c r="BB14" s="45">
        <f>янв!BB14+фев!BB14+март!BB14</f>
        <v>0</v>
      </c>
      <c r="BC14" s="45">
        <f>янв!BC14+фев!BC14+март!BC14</f>
        <v>0</v>
      </c>
      <c r="BD14" s="45">
        <f>янв!BD14+фев!BD14+март!BD14</f>
        <v>0</v>
      </c>
      <c r="BE14" s="45">
        <f>янв!BE14+фев!BE14+март!BE14</f>
        <v>7.9039999999999999</v>
      </c>
      <c r="BF14" s="46">
        <f t="shared" si="1"/>
        <v>123.85799999999998</v>
      </c>
      <c r="BG14" s="45"/>
      <c r="BH14" s="35" t="e">
        <f t="shared" si="0"/>
        <v>#DIV/0!</v>
      </c>
      <c r="BI14" s="115">
        <v>114</v>
      </c>
      <c r="BJ14" s="16"/>
    </row>
    <row r="15" spans="1:62" ht="15.75">
      <c r="A15" s="90">
        <v>12</v>
      </c>
      <c r="B15" s="14" t="s">
        <v>173</v>
      </c>
      <c r="C15" s="45">
        <f>янв!C15+фев!C15+март!C15</f>
        <v>0</v>
      </c>
      <c r="D15" s="45">
        <f>янв!D15+фев!D15+март!D15</f>
        <v>0</v>
      </c>
      <c r="E15" s="45">
        <f>янв!E15+фев!E15+март!E15</f>
        <v>0</v>
      </c>
      <c r="F15" s="45">
        <f>янв!F15+фев!F15+март!F15</f>
        <v>0</v>
      </c>
      <c r="G15" s="45">
        <f>янв!G15+фев!G15+март!G15</f>
        <v>0</v>
      </c>
      <c r="H15" s="45">
        <f>янв!H15+фев!H15+март!H15</f>
        <v>0</v>
      </c>
      <c r="I15" s="45">
        <f>янв!I15+фев!I15+март!I15</f>
        <v>0</v>
      </c>
      <c r="J15" s="45">
        <f>янв!J15+фев!J15+март!J15</f>
        <v>0</v>
      </c>
      <c r="K15" s="45">
        <f>янв!K15+фев!K15+март!K15</f>
        <v>0</v>
      </c>
      <c r="L15" s="45">
        <f>янв!L15+фев!L15+март!L15</f>
        <v>0</v>
      </c>
      <c r="M15" s="45">
        <f>янв!M15+фев!M15+март!M15</f>
        <v>0</v>
      </c>
      <c r="N15" s="45">
        <f>янв!N15+фев!N15+март!N15</f>
        <v>0</v>
      </c>
      <c r="O15" s="45">
        <f>янв!O15+фев!O15+март!O15</f>
        <v>0</v>
      </c>
      <c r="P15" s="45">
        <f>янв!P15+фев!P15+март!P15</f>
        <v>0</v>
      </c>
      <c r="Q15" s="45">
        <f>янв!Q15+фев!Q15+март!Q15</f>
        <v>0</v>
      </c>
      <c r="R15" s="45">
        <f>янв!R15+фев!R15+март!R15</f>
        <v>0</v>
      </c>
      <c r="S15" s="45">
        <f>янв!S15+фев!S15+март!S15</f>
        <v>0</v>
      </c>
      <c r="T15" s="45">
        <f>янв!T15+фев!T15+март!T15</f>
        <v>0</v>
      </c>
      <c r="U15" s="45">
        <f>янв!U15+фев!U15+март!U15</f>
        <v>5</v>
      </c>
      <c r="V15" s="45">
        <f>янв!V15+фев!V15+март!V15</f>
        <v>5.1959999999999997</v>
      </c>
      <c r="W15" s="45">
        <f>янв!W15+фев!W15+март!W15</f>
        <v>0</v>
      </c>
      <c r="X15" s="45">
        <f>янв!X15+фев!X15+март!X15</f>
        <v>0</v>
      </c>
      <c r="Y15" s="45">
        <f>янв!Y15+фев!Y15+март!Y15</f>
        <v>0</v>
      </c>
      <c r="Z15" s="45">
        <f>янв!Z15+фев!Z15+март!Z15</f>
        <v>0</v>
      </c>
      <c r="AA15" s="45">
        <f>янв!AA15+фев!AA15+март!AA15</f>
        <v>0</v>
      </c>
      <c r="AB15" s="45">
        <f>янв!AB15+фев!AB15+март!AB15</f>
        <v>0</v>
      </c>
      <c r="AC15" s="45">
        <f>янв!AC15+фев!AC15+март!AC15</f>
        <v>0</v>
      </c>
      <c r="AD15" s="45">
        <f>янв!AD15+фев!AD15+март!AD15</f>
        <v>0</v>
      </c>
      <c r="AE15" s="45">
        <f>янв!AE15+фев!AE15+март!AE15</f>
        <v>0</v>
      </c>
      <c r="AF15" s="45">
        <f>янв!AF15+фев!AF15+март!AF15</f>
        <v>0</v>
      </c>
      <c r="AG15" s="45">
        <f>янв!AG15+фев!AG15+март!AG15</f>
        <v>0</v>
      </c>
      <c r="AH15" s="45">
        <f>янв!AH15+фев!AH15+март!AH15</f>
        <v>0</v>
      </c>
      <c r="AI15" s="45">
        <f>янв!AI15+фев!AI15+март!AI15</f>
        <v>0</v>
      </c>
      <c r="AJ15" s="45">
        <f>янв!AJ15+фев!AJ15+март!AJ15</f>
        <v>0</v>
      </c>
      <c r="AK15" s="45">
        <f>янв!AK15+фев!AK15+март!AK15</f>
        <v>0</v>
      </c>
      <c r="AL15" s="45">
        <f>янв!AL15+фев!AL15+март!AL15</f>
        <v>0</v>
      </c>
      <c r="AM15" s="45">
        <f>янв!AM15+фев!AM15+март!AM15</f>
        <v>0</v>
      </c>
      <c r="AN15" s="45">
        <f>янв!AN15+фев!AN15+март!AN15</f>
        <v>0</v>
      </c>
      <c r="AO15" s="45">
        <f>янв!AO15+фев!AO15+март!AO15</f>
        <v>2</v>
      </c>
      <c r="AP15" s="45">
        <f>янв!AP15+фев!AP15+март!AP15</f>
        <v>6.3220000000000001</v>
      </c>
      <c r="AQ15" s="45">
        <f>янв!AQ15+фев!AQ15+март!AQ15</f>
        <v>22</v>
      </c>
      <c r="AR15" s="45">
        <f>янв!AR15+фев!AR15+март!AR15</f>
        <v>13.554</v>
      </c>
      <c r="AS15" s="45">
        <f>янв!AS15+фев!AS15+март!AS15</f>
        <v>0</v>
      </c>
      <c r="AT15" s="45">
        <f>янв!AT15+фев!AT15+март!AT15</f>
        <v>0</v>
      </c>
      <c r="AU15" s="45">
        <f>янв!AU15+фев!AU15+март!AU15</f>
        <v>0</v>
      </c>
      <c r="AV15" s="45">
        <f>янв!AV15+фев!AV15+март!AV15</f>
        <v>0</v>
      </c>
      <c r="AW15" s="45">
        <f>янв!AW15+фев!AW15+март!AW15</f>
        <v>3</v>
      </c>
      <c r="AX15" s="45">
        <f>янв!AX15+фев!AX15+март!AX15</f>
        <v>2.206</v>
      </c>
      <c r="AY15" s="45">
        <f>янв!AY15+фев!AY15+март!AY15</f>
        <v>0</v>
      </c>
      <c r="AZ15" s="45">
        <f>янв!AZ15+фев!AZ15+март!AZ15</f>
        <v>0</v>
      </c>
      <c r="BA15" s="45">
        <f>янв!BA15+фев!BA15+март!BA15</f>
        <v>0</v>
      </c>
      <c r="BB15" s="45">
        <f>янв!BB15+фев!BB15+март!BB15</f>
        <v>0</v>
      </c>
      <c r="BC15" s="45">
        <f>янв!BC15+фев!BC15+март!BC15</f>
        <v>0</v>
      </c>
      <c r="BD15" s="45">
        <f>янв!BD15+фев!BD15+март!BD15</f>
        <v>0</v>
      </c>
      <c r="BE15" s="45">
        <f>янв!BE15+фев!BE15+март!BE15</f>
        <v>1.083</v>
      </c>
      <c r="BF15" s="46">
        <f t="shared" si="1"/>
        <v>28.361000000000001</v>
      </c>
      <c r="BG15" s="45"/>
      <c r="BH15" s="35" t="e">
        <f t="shared" si="0"/>
        <v>#DIV/0!</v>
      </c>
      <c r="BI15" s="115" t="s">
        <v>190</v>
      </c>
      <c r="BJ15" s="16"/>
    </row>
    <row r="16" spans="1:62" ht="15.75">
      <c r="A16" s="90">
        <v>13</v>
      </c>
      <c r="B16" s="14" t="s">
        <v>174</v>
      </c>
      <c r="C16" s="45">
        <f>янв!C16+фев!C16+март!C16</f>
        <v>0</v>
      </c>
      <c r="D16" s="45">
        <f>янв!D16+фев!D16+март!D16</f>
        <v>0</v>
      </c>
      <c r="E16" s="45">
        <f>янв!E16+фев!E16+март!E16</f>
        <v>0</v>
      </c>
      <c r="F16" s="45">
        <f>янв!F16+фев!F16+март!F16</f>
        <v>0</v>
      </c>
      <c r="G16" s="45">
        <f>янв!G16+фев!G16+март!G16</f>
        <v>0</v>
      </c>
      <c r="H16" s="45">
        <f>янв!H16+фев!H16+март!H16</f>
        <v>0</v>
      </c>
      <c r="I16" s="45">
        <f>янв!I16+фев!I16+март!I16</f>
        <v>0</v>
      </c>
      <c r="J16" s="45">
        <f>янв!J16+фев!J16+март!J16</f>
        <v>0</v>
      </c>
      <c r="K16" s="45">
        <f>янв!K16+фев!K16+март!K16</f>
        <v>0</v>
      </c>
      <c r="L16" s="45">
        <f>янв!L16+фев!L16+март!L16</f>
        <v>0</v>
      </c>
      <c r="M16" s="45">
        <f>янв!M16+фев!M16+март!M16</f>
        <v>0</v>
      </c>
      <c r="N16" s="45">
        <f>янв!N16+фев!N16+март!N16</f>
        <v>0</v>
      </c>
      <c r="O16" s="45">
        <f>янв!O16+фев!O16+март!O16</f>
        <v>0</v>
      </c>
      <c r="P16" s="45">
        <f>янв!P16+фев!P16+март!P16</f>
        <v>0</v>
      </c>
      <c r="Q16" s="45">
        <f>янв!Q16+фев!Q16+март!Q16</f>
        <v>0</v>
      </c>
      <c r="R16" s="45">
        <f>янв!R16+фев!R16+март!R16</f>
        <v>0</v>
      </c>
      <c r="S16" s="45">
        <f>янв!S16+фев!S16+март!S16</f>
        <v>0</v>
      </c>
      <c r="T16" s="45">
        <f>янв!T16+фев!T16+март!T16</f>
        <v>0</v>
      </c>
      <c r="U16" s="45">
        <f>янв!U16+фев!U16+март!U16</f>
        <v>7</v>
      </c>
      <c r="V16" s="45">
        <f>янв!V16+фев!V16+март!V16</f>
        <v>4.0789999999999997</v>
      </c>
      <c r="W16" s="45">
        <f>янв!W16+фев!W16+март!W16</f>
        <v>0</v>
      </c>
      <c r="X16" s="45">
        <f>янв!X16+фев!X16+март!X16</f>
        <v>0</v>
      </c>
      <c r="Y16" s="45">
        <f>янв!Y16+фев!Y16+март!Y16</f>
        <v>0</v>
      </c>
      <c r="Z16" s="45">
        <f>янв!Z16+фев!Z16+март!Z16</f>
        <v>0</v>
      </c>
      <c r="AA16" s="45">
        <f>янв!AA16+фев!AA16+март!AA16</f>
        <v>0</v>
      </c>
      <c r="AB16" s="45">
        <f>янв!AB16+фев!AB16+март!AB16</f>
        <v>0</v>
      </c>
      <c r="AC16" s="45">
        <f>янв!AC16+фев!AC16+март!AC16</f>
        <v>0</v>
      </c>
      <c r="AD16" s="45">
        <f>янв!AD16+фев!AD16+март!AD16</f>
        <v>0</v>
      </c>
      <c r="AE16" s="45">
        <f>янв!AE16+фев!AE16+март!AE16</f>
        <v>0</v>
      </c>
      <c r="AF16" s="45">
        <f>янв!AF16+фев!AF16+март!AF16</f>
        <v>0</v>
      </c>
      <c r="AG16" s="45">
        <f>янв!AG16+фев!AG16+март!AG16</f>
        <v>0</v>
      </c>
      <c r="AH16" s="45">
        <f>янв!AH16+фев!AH16+март!AH16</f>
        <v>0</v>
      </c>
      <c r="AI16" s="45">
        <f>янв!AI16+фев!AI16+март!AI16</f>
        <v>0</v>
      </c>
      <c r="AJ16" s="45">
        <f>янв!AJ16+фев!AJ16+март!AJ16</f>
        <v>0</v>
      </c>
      <c r="AK16" s="45">
        <f>янв!AK16+фев!AK16+март!AK16</f>
        <v>0</v>
      </c>
      <c r="AL16" s="45">
        <f>янв!AL16+фев!AL16+март!AL16</f>
        <v>0</v>
      </c>
      <c r="AM16" s="45">
        <f>янв!AM16+фев!AM16+март!AM16</f>
        <v>0</v>
      </c>
      <c r="AN16" s="45">
        <f>янв!AN16+фев!AN16+март!AN16</f>
        <v>0</v>
      </c>
      <c r="AO16" s="45">
        <f>янв!AO16+фев!AO16+март!AO16</f>
        <v>0</v>
      </c>
      <c r="AP16" s="45">
        <f>янв!AP16+фев!AP16+март!AP16</f>
        <v>0</v>
      </c>
      <c r="AQ16" s="45">
        <f>янв!AQ16+фев!AQ16+март!AQ16</f>
        <v>14</v>
      </c>
      <c r="AR16" s="45">
        <f>янв!AR16+фев!AR16+март!AR16</f>
        <v>14.98</v>
      </c>
      <c r="AS16" s="45">
        <f>янв!AS16+фев!AS16+март!AS16</f>
        <v>0</v>
      </c>
      <c r="AT16" s="45">
        <f>янв!AT16+фев!AT16+март!AT16</f>
        <v>0</v>
      </c>
      <c r="AU16" s="45">
        <f>янв!AU16+фев!AU16+март!AU16</f>
        <v>0</v>
      </c>
      <c r="AV16" s="45">
        <f>янв!AV16+фев!AV16+март!AV16</f>
        <v>0</v>
      </c>
      <c r="AW16" s="45">
        <f>янв!AW16+фев!AW16+март!AW16</f>
        <v>12</v>
      </c>
      <c r="AX16" s="45">
        <f>янв!AX16+фев!AX16+март!AX16</f>
        <v>5.266</v>
      </c>
      <c r="AY16" s="45">
        <f>янв!AY16+фев!AY16+март!AY16</f>
        <v>2</v>
      </c>
      <c r="AZ16" s="45">
        <f>янв!AZ16+фев!AZ16+март!AZ16</f>
        <v>1.47</v>
      </c>
      <c r="BA16" s="45">
        <f>янв!BA16+фев!BA16+март!BA16</f>
        <v>0</v>
      </c>
      <c r="BB16" s="45">
        <f>янв!BB16+фев!BB16+март!BB16</f>
        <v>0</v>
      </c>
      <c r="BC16" s="45">
        <f>янв!BC16+фев!BC16+март!BC16</f>
        <v>0</v>
      </c>
      <c r="BD16" s="45">
        <f>янв!BD16+фев!BD16+март!BD16</f>
        <v>0</v>
      </c>
      <c r="BE16" s="45">
        <f>янв!BE16+фев!BE16+март!BE16</f>
        <v>4.3230000000000004</v>
      </c>
      <c r="BF16" s="46">
        <f t="shared" si="1"/>
        <v>30.118000000000002</v>
      </c>
      <c r="BG16" s="45"/>
      <c r="BH16" s="35" t="e">
        <f t="shared" si="0"/>
        <v>#DIV/0!</v>
      </c>
      <c r="BI16" s="115" t="s">
        <v>191</v>
      </c>
      <c r="BJ16" s="16"/>
    </row>
    <row r="17" spans="1:62" ht="15.75">
      <c r="A17" s="90">
        <v>14</v>
      </c>
      <c r="B17" s="14" t="s">
        <v>36</v>
      </c>
      <c r="C17" s="45">
        <f>янв!C17+фев!C17+март!C17</f>
        <v>0</v>
      </c>
      <c r="D17" s="45">
        <f>янв!D17+фев!D17+март!D17</f>
        <v>0</v>
      </c>
      <c r="E17" s="45">
        <f>янв!E17+фев!E17+март!E17</f>
        <v>0</v>
      </c>
      <c r="F17" s="45">
        <f>янв!F17+фев!F17+март!F17</f>
        <v>0</v>
      </c>
      <c r="G17" s="45">
        <f>янв!G17+фев!G17+март!G17</f>
        <v>0</v>
      </c>
      <c r="H17" s="45">
        <f>янв!H17+фев!H17+март!H17</f>
        <v>0</v>
      </c>
      <c r="I17" s="45">
        <f>янв!I17+фев!I17+март!I17</f>
        <v>0</v>
      </c>
      <c r="J17" s="45">
        <f>янв!J17+фев!J17+март!J17</f>
        <v>0</v>
      </c>
      <c r="K17" s="45">
        <f>янв!K17+фев!K17+март!K17</f>
        <v>0</v>
      </c>
      <c r="L17" s="45">
        <f>янв!L17+фев!L17+март!L17</f>
        <v>0</v>
      </c>
      <c r="M17" s="45">
        <f>янв!M17+фев!M17+март!M17</f>
        <v>0</v>
      </c>
      <c r="N17" s="45">
        <f>янв!N17+фев!N17+март!N17</f>
        <v>0</v>
      </c>
      <c r="O17" s="45">
        <f>янв!O17+фев!O17+март!O17</f>
        <v>0</v>
      </c>
      <c r="P17" s="45">
        <f>янв!P17+фев!P17+март!P17</f>
        <v>0</v>
      </c>
      <c r="Q17" s="45">
        <f>янв!Q17+фев!Q17+март!Q17</f>
        <v>0</v>
      </c>
      <c r="R17" s="45">
        <f>янв!R17+фев!R17+март!R17</f>
        <v>0</v>
      </c>
      <c r="S17" s="45">
        <f>янв!S17+фев!S17+март!S17</f>
        <v>0</v>
      </c>
      <c r="T17" s="45">
        <f>янв!T17+фев!T17+март!T17</f>
        <v>0</v>
      </c>
      <c r="U17" s="45">
        <f>янв!U17+фев!U17+март!U17</f>
        <v>0</v>
      </c>
      <c r="V17" s="45">
        <f>янв!V17+фев!V17+март!V17</f>
        <v>0</v>
      </c>
      <c r="W17" s="45">
        <f>янв!W17+фев!W17+март!W17</f>
        <v>0</v>
      </c>
      <c r="X17" s="45">
        <f>янв!X17+фев!X17+март!X17</f>
        <v>0</v>
      </c>
      <c r="Y17" s="45">
        <f>янв!Y17+фев!Y17+март!Y17</f>
        <v>0</v>
      </c>
      <c r="Z17" s="45">
        <f>янв!Z17+фев!Z17+март!Z17</f>
        <v>0</v>
      </c>
      <c r="AA17" s="45">
        <f>янв!AA17+фев!AA17+март!AA17</f>
        <v>0</v>
      </c>
      <c r="AB17" s="45">
        <f>янв!AB17+фев!AB17+март!AB17</f>
        <v>0</v>
      </c>
      <c r="AC17" s="45">
        <f>янв!AC17+фев!AC17+март!AC17</f>
        <v>0</v>
      </c>
      <c r="AD17" s="45">
        <f>янв!AD17+фев!AD17+март!AD17</f>
        <v>0</v>
      </c>
      <c r="AE17" s="45">
        <f>янв!AE17+фев!AE17+март!AE17</f>
        <v>0</v>
      </c>
      <c r="AF17" s="45">
        <f>янв!AF17+фев!AF17+март!AF17</f>
        <v>0</v>
      </c>
      <c r="AG17" s="45">
        <f>янв!AG17+фев!AG17+март!AG17</f>
        <v>0</v>
      </c>
      <c r="AH17" s="45">
        <f>янв!AH17+фев!AH17+март!AH17</f>
        <v>0</v>
      </c>
      <c r="AI17" s="45">
        <f>янв!AI17+фев!AI17+март!AI17</f>
        <v>0</v>
      </c>
      <c r="AJ17" s="45">
        <f>янв!AJ17+фев!AJ17+март!AJ17</f>
        <v>0</v>
      </c>
      <c r="AK17" s="45">
        <f>янв!AK17+фев!AK17+март!AK17</f>
        <v>0</v>
      </c>
      <c r="AL17" s="45">
        <f>янв!AL17+фев!AL17+март!AL17</f>
        <v>0</v>
      </c>
      <c r="AM17" s="45">
        <f>янв!AM17+фев!AM17+март!AM17</f>
        <v>1</v>
      </c>
      <c r="AN17" s="45">
        <f>янв!AN17+фев!AN17+март!AN17</f>
        <v>1.1000000000000001</v>
      </c>
      <c r="AO17" s="45">
        <f>янв!AO17+фев!AO17+март!AO17</f>
        <v>0</v>
      </c>
      <c r="AP17" s="45">
        <f>янв!AP17+фев!AP17+март!AP17</f>
        <v>0</v>
      </c>
      <c r="AQ17" s="45">
        <f>янв!AQ17+фев!AQ17+март!AQ17</f>
        <v>4</v>
      </c>
      <c r="AR17" s="45">
        <f>янв!AR17+фев!AR17+март!AR17</f>
        <v>2.5219999999999998</v>
      </c>
      <c r="AS17" s="45">
        <f>янв!AS17+фев!AS17+март!AS17</f>
        <v>0</v>
      </c>
      <c r="AT17" s="45">
        <f>янв!AT17+фев!AT17+март!AT17</f>
        <v>0</v>
      </c>
      <c r="AU17" s="45">
        <f>янв!AU17+фев!AU17+март!AU17</f>
        <v>0</v>
      </c>
      <c r="AV17" s="45">
        <f>янв!AV17+фев!AV17+март!AV17</f>
        <v>0</v>
      </c>
      <c r="AW17" s="45">
        <f>янв!AW17+фев!AW17+март!AW17</f>
        <v>13</v>
      </c>
      <c r="AX17" s="45">
        <f>янв!AX17+фев!AX17+март!AX17</f>
        <v>10.167</v>
      </c>
      <c r="AY17" s="45">
        <f>янв!AY17+фев!AY17+март!AY17</f>
        <v>1</v>
      </c>
      <c r="AZ17" s="45">
        <f>янв!AZ17+фев!AZ17+март!AZ17</f>
        <v>0.73499999999999999</v>
      </c>
      <c r="BA17" s="45">
        <f>янв!BA17+фев!BA17+март!BA17</f>
        <v>0</v>
      </c>
      <c r="BB17" s="45">
        <f>янв!BB17+фев!BB17+март!BB17</f>
        <v>0</v>
      </c>
      <c r="BC17" s="45">
        <f>янв!BC17+фев!BC17+март!BC17</f>
        <v>0</v>
      </c>
      <c r="BD17" s="45">
        <f>янв!BD17+фев!BD17+март!BD17</f>
        <v>0</v>
      </c>
      <c r="BE17" s="45">
        <f>янв!BE17+фев!BE17+март!BE17</f>
        <v>3.6840000000000002</v>
      </c>
      <c r="BF17" s="46">
        <f t="shared" si="1"/>
        <v>18.207999999999998</v>
      </c>
      <c r="BG17" s="45"/>
      <c r="BH17" s="35" t="e">
        <f t="shared" si="0"/>
        <v>#DIV/0!</v>
      </c>
      <c r="BI17" s="115">
        <v>118</v>
      </c>
      <c r="BJ17" s="16"/>
    </row>
    <row r="18" spans="1:62" ht="15.75">
      <c r="A18" s="90">
        <v>15</v>
      </c>
      <c r="B18" s="14" t="s">
        <v>175</v>
      </c>
      <c r="C18" s="45">
        <f>янв!C18+фев!C18+март!C18</f>
        <v>0</v>
      </c>
      <c r="D18" s="45">
        <f>янв!D18+фев!D18+март!D18</f>
        <v>0</v>
      </c>
      <c r="E18" s="45">
        <f>янв!E18+фев!E18+март!E18</f>
        <v>0</v>
      </c>
      <c r="F18" s="45">
        <f>янв!F18+фев!F18+март!F18</f>
        <v>0</v>
      </c>
      <c r="G18" s="45">
        <f>янв!G18+фев!G18+март!G18</f>
        <v>0</v>
      </c>
      <c r="H18" s="45">
        <f>янв!H18+фев!H18+март!H18</f>
        <v>0</v>
      </c>
      <c r="I18" s="45">
        <f>янв!I18+фев!I18+март!I18</f>
        <v>0</v>
      </c>
      <c r="J18" s="45">
        <f>янв!J18+фев!J18+март!J18</f>
        <v>0</v>
      </c>
      <c r="K18" s="45">
        <f>янв!K18+фев!K18+март!K18</f>
        <v>0</v>
      </c>
      <c r="L18" s="45">
        <f>янв!L18+фев!L18+март!L18</f>
        <v>0</v>
      </c>
      <c r="M18" s="45">
        <f>янв!M18+фев!M18+март!M18</f>
        <v>0</v>
      </c>
      <c r="N18" s="45">
        <f>янв!N18+фев!N18+март!N18</f>
        <v>0</v>
      </c>
      <c r="O18" s="45">
        <f>янв!O18+фев!O18+март!O18</f>
        <v>0</v>
      </c>
      <c r="P18" s="45">
        <f>янв!P18+фев!P18+март!P18</f>
        <v>0</v>
      </c>
      <c r="Q18" s="45">
        <f>янв!Q18+фев!Q18+март!Q18</f>
        <v>0</v>
      </c>
      <c r="R18" s="45">
        <f>янв!R18+фев!R18+март!R18</f>
        <v>0</v>
      </c>
      <c r="S18" s="45">
        <f>янв!S18+фев!S18+март!S18</f>
        <v>0</v>
      </c>
      <c r="T18" s="45">
        <f>янв!T18+фев!T18+март!T18</f>
        <v>0</v>
      </c>
      <c r="U18" s="45">
        <f>янв!U18+фев!U18+март!U18</f>
        <v>2</v>
      </c>
      <c r="V18" s="45">
        <f>янв!V18+фев!V18+март!V18</f>
        <v>21.614999999999998</v>
      </c>
      <c r="W18" s="45">
        <f>янв!W18+фев!W18+март!W18</f>
        <v>0</v>
      </c>
      <c r="X18" s="45">
        <f>янв!X18+фев!X18+март!X18</f>
        <v>0</v>
      </c>
      <c r="Y18" s="45">
        <f>янв!Y18+фев!Y18+март!Y18</f>
        <v>0</v>
      </c>
      <c r="Z18" s="45">
        <f>янв!Z18+фев!Z18+март!Z18</f>
        <v>0</v>
      </c>
      <c r="AA18" s="45">
        <f>янв!AA18+фев!AA18+март!AA18</f>
        <v>0</v>
      </c>
      <c r="AB18" s="45">
        <f>янв!AB18+фев!AB18+март!AB18</f>
        <v>0</v>
      </c>
      <c r="AC18" s="45">
        <f>янв!AC18+фев!AC18+март!AC18</f>
        <v>0</v>
      </c>
      <c r="AD18" s="45">
        <f>янв!AD18+фев!AD18+март!AD18</f>
        <v>0</v>
      </c>
      <c r="AE18" s="45">
        <f>янв!AE18+фев!AE18+март!AE18</f>
        <v>0</v>
      </c>
      <c r="AF18" s="45">
        <f>янв!AF18+фев!AF18+март!AF18</f>
        <v>0</v>
      </c>
      <c r="AG18" s="45">
        <f>янв!AG18+фев!AG18+март!AG18</f>
        <v>0</v>
      </c>
      <c r="AH18" s="45">
        <f>янв!AH18+фев!AH18+март!AH18</f>
        <v>0</v>
      </c>
      <c r="AI18" s="45">
        <f>янв!AI18+фев!AI18+март!AI18</f>
        <v>0</v>
      </c>
      <c r="AJ18" s="45">
        <f>янв!AJ18+фев!AJ18+март!AJ18</f>
        <v>0</v>
      </c>
      <c r="AK18" s="45">
        <f>янв!AK18+фев!AK18+март!AK18</f>
        <v>0</v>
      </c>
      <c r="AL18" s="45">
        <f>янв!AL18+фев!AL18+март!AL18</f>
        <v>0</v>
      </c>
      <c r="AM18" s="45">
        <f>янв!AM18+фев!AM18+март!AM18</f>
        <v>0</v>
      </c>
      <c r="AN18" s="45">
        <f>янв!AN18+фев!AN18+март!AN18</f>
        <v>0</v>
      </c>
      <c r="AO18" s="45">
        <f>янв!AO18+фев!AO18+март!AO18</f>
        <v>0</v>
      </c>
      <c r="AP18" s="45">
        <f>янв!AP18+фев!AP18+март!AP18</f>
        <v>0</v>
      </c>
      <c r="AQ18" s="45">
        <f>янв!AQ18+фев!AQ18+март!AQ18</f>
        <v>4</v>
      </c>
      <c r="AR18" s="45">
        <f>янв!AR18+фев!AR18+март!AR18</f>
        <v>2.2690000000000001</v>
      </c>
      <c r="AS18" s="45">
        <f>янв!AS18+фев!AS18+март!AS18</f>
        <v>0</v>
      </c>
      <c r="AT18" s="45">
        <f>янв!AT18+фев!AT18+март!AT18</f>
        <v>0</v>
      </c>
      <c r="AU18" s="45">
        <f>янв!AU18+фев!AU18+март!AU18</f>
        <v>0</v>
      </c>
      <c r="AV18" s="45">
        <f>янв!AV18+фев!AV18+март!AV18</f>
        <v>0</v>
      </c>
      <c r="AW18" s="45">
        <f>янв!AW18+фев!AW18+март!AW18</f>
        <v>6</v>
      </c>
      <c r="AX18" s="45">
        <f>янв!AX18+фев!AX18+март!AX18</f>
        <v>4.6450000000000005</v>
      </c>
      <c r="AY18" s="45">
        <f>янв!AY18+фев!AY18+март!AY18</f>
        <v>1</v>
      </c>
      <c r="AZ18" s="45">
        <f>янв!AZ18+фев!AZ18+март!AZ18</f>
        <v>0.73499999999999999</v>
      </c>
      <c r="BA18" s="45">
        <f>янв!BA18+фев!BA18+март!BA18</f>
        <v>0</v>
      </c>
      <c r="BB18" s="45">
        <f>янв!BB18+фев!BB18+март!BB18</f>
        <v>0</v>
      </c>
      <c r="BC18" s="45">
        <f>янв!BC18+фев!BC18+март!BC18</f>
        <v>0</v>
      </c>
      <c r="BD18" s="45">
        <f>янв!BD18+фев!BD18+март!BD18</f>
        <v>0</v>
      </c>
      <c r="BE18" s="45">
        <f>янв!BE18+фев!BE18+март!BE18</f>
        <v>3.6850000000000001</v>
      </c>
      <c r="BF18" s="46">
        <f t="shared" si="1"/>
        <v>32.948999999999998</v>
      </c>
      <c r="BG18" s="45"/>
      <c r="BH18" s="35" t="e">
        <f t="shared" si="0"/>
        <v>#DIV/0!</v>
      </c>
      <c r="BI18" s="115" t="s">
        <v>192</v>
      </c>
      <c r="BJ18" s="16"/>
    </row>
    <row r="19" spans="1:62" ht="15.75">
      <c r="A19" s="90">
        <v>16</v>
      </c>
      <c r="B19" s="14" t="s">
        <v>176</v>
      </c>
      <c r="C19" s="45">
        <f>янв!C19+фев!C19+март!C19</f>
        <v>0</v>
      </c>
      <c r="D19" s="45">
        <f>янв!D19+фев!D19+март!D19</f>
        <v>0</v>
      </c>
      <c r="E19" s="45">
        <f>янв!E19+фев!E19+март!E19</f>
        <v>0</v>
      </c>
      <c r="F19" s="45">
        <f>янв!F19+фев!F19+март!F19</f>
        <v>0</v>
      </c>
      <c r="G19" s="45">
        <f>янв!G19+фев!G19+март!G19</f>
        <v>0</v>
      </c>
      <c r="H19" s="45">
        <f>янв!H19+фев!H19+март!H19</f>
        <v>0</v>
      </c>
      <c r="I19" s="45">
        <f>янв!I19+фев!I19+март!I19</f>
        <v>0</v>
      </c>
      <c r="J19" s="45">
        <f>янв!J19+фев!J19+март!J19</f>
        <v>0</v>
      </c>
      <c r="K19" s="45">
        <f>янв!K19+фев!K19+март!K19</f>
        <v>0</v>
      </c>
      <c r="L19" s="45">
        <f>янв!L19+фев!L19+март!L19</f>
        <v>0</v>
      </c>
      <c r="M19" s="45">
        <f>янв!M19+фев!M19+март!M19</f>
        <v>0</v>
      </c>
      <c r="N19" s="45">
        <f>янв!N19+фев!N19+март!N19</f>
        <v>0</v>
      </c>
      <c r="O19" s="45">
        <f>янв!O19+фев!O19+март!O19</f>
        <v>0</v>
      </c>
      <c r="P19" s="45">
        <f>янв!P19+фев!P19+март!P19</f>
        <v>0</v>
      </c>
      <c r="Q19" s="45">
        <f>янв!Q19+фев!Q19+март!Q19</f>
        <v>0</v>
      </c>
      <c r="R19" s="45">
        <f>янв!R19+фев!R19+март!R19</f>
        <v>0</v>
      </c>
      <c r="S19" s="45">
        <f>янв!S19+фев!S19+март!S19</f>
        <v>0</v>
      </c>
      <c r="T19" s="45">
        <f>янв!T19+фев!T19+март!T19</f>
        <v>0</v>
      </c>
      <c r="U19" s="45">
        <f>янв!U19+фев!U19+март!U19</f>
        <v>1</v>
      </c>
      <c r="V19" s="45">
        <f>янв!V19+фев!V19+март!V19</f>
        <v>19.901</v>
      </c>
      <c r="W19" s="45">
        <f>янв!W19+фев!W19+март!W19</f>
        <v>0</v>
      </c>
      <c r="X19" s="45">
        <f>янв!X19+фев!X19+март!X19</f>
        <v>0</v>
      </c>
      <c r="Y19" s="45">
        <f>янв!Y19+фев!Y19+март!Y19</f>
        <v>0</v>
      </c>
      <c r="Z19" s="45">
        <f>янв!Z19+фев!Z19+март!Z19</f>
        <v>0</v>
      </c>
      <c r="AA19" s="45">
        <f>янв!AA19+фев!AA19+март!AA19</f>
        <v>0</v>
      </c>
      <c r="AB19" s="45">
        <f>янв!AB19+фев!AB19+март!AB19</f>
        <v>0</v>
      </c>
      <c r="AC19" s="45">
        <f>янв!AC19+фев!AC19+март!AC19</f>
        <v>0</v>
      </c>
      <c r="AD19" s="45">
        <f>янв!AD19+фев!AD19+март!AD19</f>
        <v>0</v>
      </c>
      <c r="AE19" s="45">
        <f>янв!AE19+фев!AE19+март!AE19</f>
        <v>0</v>
      </c>
      <c r="AF19" s="45">
        <f>янв!AF19+фев!AF19+март!AF19</f>
        <v>0</v>
      </c>
      <c r="AG19" s="45">
        <f>янв!AG19+фев!AG19+март!AG19</f>
        <v>3.1</v>
      </c>
      <c r="AH19" s="45">
        <f>янв!AH19+фев!AH19+март!AH19</f>
        <v>6.17</v>
      </c>
      <c r="AI19" s="45">
        <f>янв!AI19+фев!AI19+март!AI19</f>
        <v>0</v>
      </c>
      <c r="AJ19" s="45">
        <f>янв!AJ19+фев!AJ19+март!AJ19</f>
        <v>0</v>
      </c>
      <c r="AK19" s="45">
        <f>янв!AK19+фев!AK19+март!AK19</f>
        <v>0</v>
      </c>
      <c r="AL19" s="45">
        <f>янв!AL19+фев!AL19+март!AL19</f>
        <v>0</v>
      </c>
      <c r="AM19" s="45">
        <f>янв!AM19+фев!AM19+март!AM19</f>
        <v>0</v>
      </c>
      <c r="AN19" s="45">
        <f>янв!AN19+фев!AN19+март!AN19</f>
        <v>0</v>
      </c>
      <c r="AO19" s="45">
        <f>янв!AO19+фев!AO19+март!AO19</f>
        <v>1</v>
      </c>
      <c r="AP19" s="45">
        <f>янв!AP19+фев!AP19+март!AP19</f>
        <v>2.9249999999999998</v>
      </c>
      <c r="AQ19" s="45">
        <f>янв!AQ19+фев!AQ19+март!AQ19</f>
        <v>10</v>
      </c>
      <c r="AR19" s="45">
        <f>янв!AR19+фев!AR19+март!AR19</f>
        <v>13.347999999999999</v>
      </c>
      <c r="AS19" s="45">
        <f>янв!AS19+фев!AS19+март!AS19</f>
        <v>0</v>
      </c>
      <c r="AT19" s="45">
        <f>янв!AT19+фев!AT19+март!AT19</f>
        <v>0</v>
      </c>
      <c r="AU19" s="45">
        <f>янв!AU19+фев!AU19+март!AU19</f>
        <v>0</v>
      </c>
      <c r="AV19" s="45">
        <f>янв!AV19+фев!AV19+март!AV19</f>
        <v>0</v>
      </c>
      <c r="AW19" s="45">
        <f>янв!AW19+фев!AW19+март!AW19</f>
        <v>1</v>
      </c>
      <c r="AX19" s="45">
        <f>янв!AX19+фев!AX19+март!AX19</f>
        <v>0.76500000000000001</v>
      </c>
      <c r="AY19" s="45">
        <f>янв!AY19+фев!AY19+март!AY19</f>
        <v>0</v>
      </c>
      <c r="AZ19" s="45">
        <f>янв!AZ19+фев!AZ19+март!AZ19</f>
        <v>0</v>
      </c>
      <c r="BA19" s="45">
        <f>янв!BA19+фев!BA19+март!BA19</f>
        <v>0</v>
      </c>
      <c r="BB19" s="45">
        <f>янв!BB19+фев!BB19+март!BB19</f>
        <v>0</v>
      </c>
      <c r="BC19" s="45">
        <f>янв!BC19+фев!BC19+март!BC19</f>
        <v>0</v>
      </c>
      <c r="BD19" s="45">
        <f>янв!BD19+фев!BD19+март!BD19</f>
        <v>0</v>
      </c>
      <c r="BE19" s="45">
        <f>янв!BE19+фев!BE19+март!BE19</f>
        <v>0.34799999999999998</v>
      </c>
      <c r="BF19" s="46">
        <f t="shared" si="1"/>
        <v>43.456999999999994</v>
      </c>
      <c r="BG19" s="45"/>
      <c r="BH19" s="35" t="e">
        <f t="shared" si="0"/>
        <v>#DIV/0!</v>
      </c>
      <c r="BI19" s="115" t="s">
        <v>193</v>
      </c>
      <c r="BJ19" s="16"/>
    </row>
    <row r="20" spans="1:62" ht="15.75">
      <c r="A20" s="90">
        <v>17</v>
      </c>
      <c r="B20" s="14" t="s">
        <v>177</v>
      </c>
      <c r="C20" s="45">
        <f>янв!C20+фев!C20+март!C20</f>
        <v>0</v>
      </c>
      <c r="D20" s="45">
        <f>янв!D20+фев!D20+март!D20</f>
        <v>0</v>
      </c>
      <c r="E20" s="45">
        <f>янв!E20+фев!E20+март!E20</f>
        <v>0</v>
      </c>
      <c r="F20" s="45">
        <f>янв!F20+фев!F20+март!F20</f>
        <v>0</v>
      </c>
      <c r="G20" s="45">
        <f>янв!G20+фев!G20+март!G20</f>
        <v>0</v>
      </c>
      <c r="H20" s="45">
        <f>янв!H20+фев!H20+март!H20</f>
        <v>0</v>
      </c>
      <c r="I20" s="45">
        <f>янв!I20+фев!I20+март!I20</f>
        <v>0</v>
      </c>
      <c r="J20" s="45">
        <f>янв!J20+фев!J20+март!J20</f>
        <v>0</v>
      </c>
      <c r="K20" s="45">
        <f>янв!K20+фев!K20+март!K20</f>
        <v>0</v>
      </c>
      <c r="L20" s="45">
        <f>янв!L20+фев!L20+март!L20</f>
        <v>0</v>
      </c>
      <c r="M20" s="45">
        <f>янв!M20+фев!M20+март!M20</f>
        <v>0</v>
      </c>
      <c r="N20" s="45">
        <f>янв!N20+фев!N20+март!N20</f>
        <v>0</v>
      </c>
      <c r="O20" s="45">
        <f>янв!O20+фев!O20+март!O20</f>
        <v>0</v>
      </c>
      <c r="P20" s="45">
        <f>янв!P20+фев!P20+март!P20</f>
        <v>0</v>
      </c>
      <c r="Q20" s="45">
        <f>янв!Q20+фев!Q20+март!Q20</f>
        <v>0</v>
      </c>
      <c r="R20" s="45">
        <f>янв!R20+фев!R20+март!R20</f>
        <v>0</v>
      </c>
      <c r="S20" s="45">
        <f>янв!S20+фев!S20+март!S20</f>
        <v>0</v>
      </c>
      <c r="T20" s="45">
        <f>янв!T20+фев!T20+март!T20</f>
        <v>0</v>
      </c>
      <c r="U20" s="45">
        <f>янв!U20+фев!U20+март!U20</f>
        <v>1</v>
      </c>
      <c r="V20" s="45">
        <f>янв!V20+фев!V20+март!V20</f>
        <v>19.901</v>
      </c>
      <c r="W20" s="45">
        <f>янв!W20+фев!W20+март!W20</f>
        <v>0</v>
      </c>
      <c r="X20" s="45">
        <f>янв!X20+фев!X20+март!X20</f>
        <v>0</v>
      </c>
      <c r="Y20" s="45">
        <f>янв!Y20+фев!Y20+март!Y20</f>
        <v>0</v>
      </c>
      <c r="Z20" s="45">
        <f>янв!Z20+фев!Z20+март!Z20</f>
        <v>0</v>
      </c>
      <c r="AA20" s="45">
        <f>янв!AA20+фев!AA20+март!AA20</f>
        <v>0</v>
      </c>
      <c r="AB20" s="45">
        <f>янв!AB20+фев!AB20+март!AB20</f>
        <v>0</v>
      </c>
      <c r="AC20" s="45">
        <f>янв!AC20+фев!AC20+март!AC20</f>
        <v>0</v>
      </c>
      <c r="AD20" s="45">
        <f>янв!AD20+фев!AD20+март!AD20</f>
        <v>0</v>
      </c>
      <c r="AE20" s="45">
        <f>янв!AE20+фев!AE20+март!AE20</f>
        <v>0</v>
      </c>
      <c r="AF20" s="45">
        <f>янв!AF20+фев!AF20+март!AF20</f>
        <v>0</v>
      </c>
      <c r="AG20" s="45">
        <f>янв!AG20+фев!AG20+март!AG20</f>
        <v>0</v>
      </c>
      <c r="AH20" s="45">
        <f>янв!AH20+фев!AH20+март!AH20</f>
        <v>0</v>
      </c>
      <c r="AI20" s="45">
        <f>янв!AI20+фев!AI20+март!AI20</f>
        <v>0</v>
      </c>
      <c r="AJ20" s="45">
        <f>янв!AJ20+фев!AJ20+март!AJ20</f>
        <v>0</v>
      </c>
      <c r="AK20" s="45">
        <f>янв!AK20+фев!AK20+март!AK20</f>
        <v>0</v>
      </c>
      <c r="AL20" s="45">
        <f>янв!AL20+фев!AL20+март!AL20</f>
        <v>0</v>
      </c>
      <c r="AM20" s="45">
        <f>янв!AM20+фев!AM20+март!AM20</f>
        <v>4</v>
      </c>
      <c r="AN20" s="45">
        <f>янв!AN20+фев!AN20+март!AN20</f>
        <v>4.157</v>
      </c>
      <c r="AO20" s="45">
        <f>янв!AO20+фев!AO20+март!AO20</f>
        <v>0</v>
      </c>
      <c r="AP20" s="45">
        <f>янв!AP20+фев!AP20+март!AP20</f>
        <v>0</v>
      </c>
      <c r="AQ20" s="45">
        <f>янв!AQ20+фев!AQ20+март!AQ20</f>
        <v>1</v>
      </c>
      <c r="AR20" s="45">
        <f>янв!AR20+фев!AR20+март!AR20</f>
        <v>0.56899999999999995</v>
      </c>
      <c r="AS20" s="45">
        <f>янв!AS20+фев!AS20+март!AS20</f>
        <v>0</v>
      </c>
      <c r="AT20" s="45">
        <f>янв!AT20+фев!AT20+март!AT20</f>
        <v>0</v>
      </c>
      <c r="AU20" s="45">
        <f>янв!AU20+фев!AU20+март!AU20</f>
        <v>0</v>
      </c>
      <c r="AV20" s="45">
        <f>янв!AV20+фев!AV20+март!AV20</f>
        <v>0</v>
      </c>
      <c r="AW20" s="45">
        <f>янв!AW20+фев!AW20+март!AW20</f>
        <v>1</v>
      </c>
      <c r="AX20" s="45">
        <f>янв!AX20+фев!AX20+март!AX20</f>
        <v>1.2150000000000001</v>
      </c>
      <c r="AY20" s="45">
        <f>янв!AY20+фев!AY20+март!AY20</f>
        <v>0</v>
      </c>
      <c r="AZ20" s="45">
        <f>янв!AZ20+фев!AZ20+март!AZ20</f>
        <v>0</v>
      </c>
      <c r="BA20" s="45">
        <f>янв!BA20+фев!BA20+март!BA20</f>
        <v>0</v>
      </c>
      <c r="BB20" s="45">
        <f>янв!BB20+фев!BB20+март!BB20</f>
        <v>0</v>
      </c>
      <c r="BC20" s="45">
        <f>янв!BC20+фев!BC20+март!BC20</f>
        <v>0</v>
      </c>
      <c r="BD20" s="45">
        <f>янв!BD20+фев!BD20+март!BD20</f>
        <v>0</v>
      </c>
      <c r="BE20" s="45">
        <f>янв!BE20+фев!BE20+март!BE20</f>
        <v>0</v>
      </c>
      <c r="BF20" s="46">
        <f t="shared" si="1"/>
        <v>25.841999999999999</v>
      </c>
      <c r="BG20" s="45"/>
      <c r="BH20" s="35" t="e">
        <f t="shared" si="0"/>
        <v>#DIV/0!</v>
      </c>
      <c r="BI20" s="115" t="s">
        <v>194</v>
      </c>
      <c r="BJ20" s="16"/>
    </row>
    <row r="21" spans="1:62" ht="15.75">
      <c r="A21" s="90">
        <v>18</v>
      </c>
      <c r="B21" s="14" t="s">
        <v>178</v>
      </c>
      <c r="C21" s="45">
        <f>янв!C21+фев!C21+март!C21</f>
        <v>0</v>
      </c>
      <c r="D21" s="45">
        <f>янв!D21+фев!D21+март!D21</f>
        <v>0</v>
      </c>
      <c r="E21" s="45">
        <f>янв!E21+фев!E21+март!E21</f>
        <v>0</v>
      </c>
      <c r="F21" s="45">
        <f>янв!F21+фев!F21+март!F21</f>
        <v>0</v>
      </c>
      <c r="G21" s="45">
        <f>янв!G21+фев!G21+март!G21</f>
        <v>0</v>
      </c>
      <c r="H21" s="45">
        <f>янв!H21+фев!H21+март!H21</f>
        <v>0</v>
      </c>
      <c r="I21" s="45">
        <f>янв!I21+фев!I21+март!I21</f>
        <v>0</v>
      </c>
      <c r="J21" s="45">
        <f>янв!J21+фев!J21+март!J21</f>
        <v>0</v>
      </c>
      <c r="K21" s="45">
        <f>янв!K21+фев!K21+март!K21</f>
        <v>0</v>
      </c>
      <c r="L21" s="45">
        <f>янв!L21+фев!L21+март!L21</f>
        <v>0</v>
      </c>
      <c r="M21" s="45">
        <f>янв!M21+фев!M21+март!M21</f>
        <v>0</v>
      </c>
      <c r="N21" s="45">
        <f>янв!N21+фев!N21+март!N21</f>
        <v>0</v>
      </c>
      <c r="O21" s="45">
        <f>янв!O21+фев!O21+март!O21</f>
        <v>0</v>
      </c>
      <c r="P21" s="45">
        <f>янв!P21+фев!P21+март!P21</f>
        <v>0</v>
      </c>
      <c r="Q21" s="45">
        <f>янв!Q21+фев!Q21+март!Q21</f>
        <v>0</v>
      </c>
      <c r="R21" s="45">
        <f>янв!R21+фев!R21+март!R21</f>
        <v>0</v>
      </c>
      <c r="S21" s="45">
        <f>янв!S21+фев!S21+март!S21</f>
        <v>0</v>
      </c>
      <c r="T21" s="45">
        <f>янв!T21+фев!T21+март!T21</f>
        <v>0</v>
      </c>
      <c r="U21" s="45">
        <f>янв!U21+фев!U21+март!U21</f>
        <v>0</v>
      </c>
      <c r="V21" s="45">
        <f>янв!V21+фев!V21+март!V21</f>
        <v>0</v>
      </c>
      <c r="W21" s="45">
        <f>янв!W21+фев!W21+март!W21</f>
        <v>0</v>
      </c>
      <c r="X21" s="45">
        <f>янв!X21+фев!X21+март!X21</f>
        <v>0</v>
      </c>
      <c r="Y21" s="45">
        <f>янв!Y21+фев!Y21+март!Y21</f>
        <v>0</v>
      </c>
      <c r="Z21" s="45">
        <f>янв!Z21+фев!Z21+март!Z21</f>
        <v>0</v>
      </c>
      <c r="AA21" s="45">
        <f>янв!AA21+фев!AA21+март!AA21</f>
        <v>0</v>
      </c>
      <c r="AB21" s="45">
        <f>янв!AB21+фев!AB21+март!AB21</f>
        <v>0</v>
      </c>
      <c r="AC21" s="45">
        <f>янв!AC21+фев!AC21+март!AC21</f>
        <v>0</v>
      </c>
      <c r="AD21" s="45">
        <f>янв!AD21+фев!AD21+март!AD21</f>
        <v>0</v>
      </c>
      <c r="AE21" s="45">
        <f>янв!AE21+фев!AE21+март!AE21</f>
        <v>0</v>
      </c>
      <c r="AF21" s="45">
        <f>янв!AF21+фев!AF21+март!AF21</f>
        <v>0</v>
      </c>
      <c r="AG21" s="45">
        <f>янв!AG21+фев!AG21+март!AG21</f>
        <v>0</v>
      </c>
      <c r="AH21" s="45">
        <f>янв!AH21+фев!AH21+март!AH21</f>
        <v>0</v>
      </c>
      <c r="AI21" s="45">
        <f>янв!AI21+фев!AI21+март!AI21</f>
        <v>5</v>
      </c>
      <c r="AJ21" s="45">
        <f>янв!AJ21+фев!AJ21+март!AJ21</f>
        <v>6.5209999999999999</v>
      </c>
      <c r="AK21" s="45">
        <f>янв!AK21+фев!AK21+март!AK21</f>
        <v>0</v>
      </c>
      <c r="AL21" s="45">
        <f>янв!AL21+фев!AL21+март!AL21</f>
        <v>0</v>
      </c>
      <c r="AM21" s="45">
        <f>янв!AM21+фев!AM21+март!AM21</f>
        <v>8</v>
      </c>
      <c r="AN21" s="45">
        <f>янв!AN21+фев!AN21+март!AN21</f>
        <v>7.9279999999999999</v>
      </c>
      <c r="AO21" s="45">
        <f>янв!AO21+фев!AO21+март!AO21</f>
        <v>0</v>
      </c>
      <c r="AP21" s="45">
        <f>янв!AP21+фев!AP21+март!AP21</f>
        <v>0</v>
      </c>
      <c r="AQ21" s="45">
        <f>янв!AQ21+фев!AQ21+март!AQ21</f>
        <v>14</v>
      </c>
      <c r="AR21" s="45">
        <f>янв!AR21+фев!AR21+март!AR21</f>
        <v>8.3230000000000004</v>
      </c>
      <c r="AS21" s="45">
        <f>янв!AS21+фев!AS21+март!AS21</f>
        <v>0</v>
      </c>
      <c r="AT21" s="45">
        <f>янв!AT21+фев!AT21+март!AT21</f>
        <v>0</v>
      </c>
      <c r="AU21" s="45">
        <f>янв!AU21+фев!AU21+март!AU21</f>
        <v>19.600000000000001</v>
      </c>
      <c r="AV21" s="45">
        <f>янв!AV21+фев!AV21+март!AV21</f>
        <v>2.3559999999999999</v>
      </c>
      <c r="AW21" s="45">
        <f>янв!AW21+фев!AW21+март!AW21</f>
        <v>0</v>
      </c>
      <c r="AX21" s="45">
        <f>янв!AX21+фев!AX21+март!AX21</f>
        <v>0</v>
      </c>
      <c r="AY21" s="45">
        <f>янв!AY21+фев!AY21+март!AY21</f>
        <v>1</v>
      </c>
      <c r="AZ21" s="45">
        <f>янв!AZ21+фев!AZ21+март!AZ21</f>
        <v>3.032</v>
      </c>
      <c r="BA21" s="45">
        <f>янв!BA21+фев!BA21+март!BA21</f>
        <v>0</v>
      </c>
      <c r="BB21" s="45">
        <f>янв!BB21+фев!BB21+март!BB21</f>
        <v>0</v>
      </c>
      <c r="BC21" s="45">
        <f>янв!BC21+фев!BC21+март!BC21</f>
        <v>0</v>
      </c>
      <c r="BD21" s="45">
        <f>янв!BD21+фев!BD21+март!BD21</f>
        <v>0</v>
      </c>
      <c r="BE21" s="45">
        <f>янв!BE21+фев!BE21+март!BE21</f>
        <v>0</v>
      </c>
      <c r="BF21" s="46">
        <f t="shared" si="1"/>
        <v>28.16</v>
      </c>
      <c r="BG21" s="45"/>
      <c r="BH21" s="35" t="e">
        <f t="shared" si="0"/>
        <v>#DIV/0!</v>
      </c>
      <c r="BI21" s="115" t="s">
        <v>195</v>
      </c>
      <c r="BJ21" s="16"/>
    </row>
    <row r="22" spans="1:62" ht="15.75">
      <c r="A22" s="90">
        <v>19</v>
      </c>
      <c r="B22" s="14" t="s">
        <v>41</v>
      </c>
      <c r="C22" s="45">
        <f>янв!C22+фев!C22+март!C22</f>
        <v>0</v>
      </c>
      <c r="D22" s="45">
        <f>янв!D22+фев!D22+март!D22</f>
        <v>0</v>
      </c>
      <c r="E22" s="45">
        <f>янв!E22+фев!E22+март!E22</f>
        <v>0</v>
      </c>
      <c r="F22" s="45">
        <f>янв!F22+фев!F22+март!F22</f>
        <v>0</v>
      </c>
      <c r="G22" s="45">
        <f>янв!G22+фев!G22+март!G22</f>
        <v>0</v>
      </c>
      <c r="H22" s="45">
        <f>янв!H22+фев!H22+март!H22</f>
        <v>0</v>
      </c>
      <c r="I22" s="45">
        <f>янв!I22+фев!I22+март!I22</f>
        <v>0</v>
      </c>
      <c r="J22" s="45">
        <f>янв!J22+фев!J22+март!J22</f>
        <v>0</v>
      </c>
      <c r="K22" s="45">
        <f>янв!K22+фев!K22+март!K22</f>
        <v>0</v>
      </c>
      <c r="L22" s="45">
        <f>янв!L22+фев!L22+март!L22</f>
        <v>0</v>
      </c>
      <c r="M22" s="45">
        <f>янв!M22+фев!M22+март!M22</f>
        <v>0</v>
      </c>
      <c r="N22" s="45">
        <f>янв!N22+фев!N22+март!N22</f>
        <v>0</v>
      </c>
      <c r="O22" s="45">
        <f>янв!O22+фев!O22+март!O22</f>
        <v>0</v>
      </c>
      <c r="P22" s="45">
        <f>янв!P22+фев!P22+март!P22</f>
        <v>0</v>
      </c>
      <c r="Q22" s="45">
        <f>янв!Q22+фев!Q22+март!Q22</f>
        <v>0</v>
      </c>
      <c r="R22" s="45">
        <f>янв!R22+фев!R22+март!R22</f>
        <v>0</v>
      </c>
      <c r="S22" s="45">
        <f>янв!S22+фев!S22+март!S22</f>
        <v>0</v>
      </c>
      <c r="T22" s="45">
        <f>янв!T22+фев!T22+март!T22</f>
        <v>0</v>
      </c>
      <c r="U22" s="45">
        <f>янв!U22+фев!U22+март!U22</f>
        <v>21</v>
      </c>
      <c r="V22" s="45">
        <f>янв!V22+фев!V22+март!V22</f>
        <v>194.583</v>
      </c>
      <c r="W22" s="45">
        <f>янв!W22+фев!W22+март!W22</f>
        <v>0</v>
      </c>
      <c r="X22" s="45">
        <f>янв!X22+фев!X22+март!X22</f>
        <v>0</v>
      </c>
      <c r="Y22" s="45">
        <f>янв!Y22+фев!Y22+март!Y22</f>
        <v>0</v>
      </c>
      <c r="Z22" s="45">
        <f>янв!Z22+фев!Z22+март!Z22</f>
        <v>0</v>
      </c>
      <c r="AA22" s="45">
        <f>янв!AA22+фев!AA22+март!AA22</f>
        <v>0</v>
      </c>
      <c r="AB22" s="45">
        <f>янв!AB22+фев!AB22+март!AB22</f>
        <v>0</v>
      </c>
      <c r="AC22" s="45">
        <f>янв!AC22+фев!AC22+март!AC22</f>
        <v>0</v>
      </c>
      <c r="AD22" s="45">
        <f>янв!AD22+фев!AD22+март!AD22</f>
        <v>0</v>
      </c>
      <c r="AE22" s="45">
        <f>янв!AE22+фев!AE22+март!AE22</f>
        <v>0</v>
      </c>
      <c r="AF22" s="45">
        <f>янв!AF22+фев!AF22+март!AF22</f>
        <v>0</v>
      </c>
      <c r="AG22" s="45">
        <f>янв!AG22+фев!AG22+март!AG22</f>
        <v>0</v>
      </c>
      <c r="AH22" s="45">
        <f>янв!AH22+фев!AH22+март!AH22</f>
        <v>0</v>
      </c>
      <c r="AI22" s="45">
        <f>янв!AI22+фев!AI22+март!AI22</f>
        <v>9</v>
      </c>
      <c r="AJ22" s="45">
        <f>янв!AJ22+фев!AJ22+март!AJ22</f>
        <v>7.0670000000000002</v>
      </c>
      <c r="AK22" s="45">
        <f>янв!AK22+фев!AK22+март!AK22</f>
        <v>0</v>
      </c>
      <c r="AL22" s="45">
        <f>янв!AL22+фев!AL22+март!AL22</f>
        <v>0</v>
      </c>
      <c r="AM22" s="45">
        <f>янв!AM22+фев!AM22+март!AM22</f>
        <v>0</v>
      </c>
      <c r="AN22" s="45">
        <f>янв!AN22+фев!AN22+март!AN22</f>
        <v>0</v>
      </c>
      <c r="AO22" s="45">
        <f>янв!AO22+фев!AO22+март!AO22</f>
        <v>4</v>
      </c>
      <c r="AP22" s="45">
        <f>янв!AP22+фев!AP22+март!AP22</f>
        <v>12.257</v>
      </c>
      <c r="AQ22" s="45">
        <f>янв!AQ22+фев!AQ22+март!AQ22</f>
        <v>16</v>
      </c>
      <c r="AR22" s="45">
        <f>янв!AR22+фев!AR22+март!AR22</f>
        <v>12.241000000000001</v>
      </c>
      <c r="AS22" s="45">
        <f>янв!AS22+фев!AS22+март!AS22</f>
        <v>0</v>
      </c>
      <c r="AT22" s="45">
        <f>янв!AT22+фев!AT22+март!AT22</f>
        <v>0</v>
      </c>
      <c r="AU22" s="45">
        <f>янв!AU22+фев!AU22+март!AU22</f>
        <v>9.6999999999999993</v>
      </c>
      <c r="AV22" s="45">
        <f>янв!AV22+фев!AV22+март!AV22</f>
        <v>1.1599999999999999</v>
      </c>
      <c r="AW22" s="45">
        <f>янв!AW22+фев!AW22+март!AW22</f>
        <v>35</v>
      </c>
      <c r="AX22" s="45">
        <f>янв!AX22+фев!AX22+март!AX22</f>
        <v>20.249000000000002</v>
      </c>
      <c r="AY22" s="45">
        <f>янв!AY22+фев!AY22+март!AY22</f>
        <v>0</v>
      </c>
      <c r="AZ22" s="45">
        <f>янв!AZ22+фев!AZ22+март!AZ22</f>
        <v>0</v>
      </c>
      <c r="BA22" s="45">
        <f>янв!BA22+фев!BA22+март!BA22</f>
        <v>0</v>
      </c>
      <c r="BB22" s="45">
        <f>янв!BB22+фев!BB22+март!BB22</f>
        <v>0</v>
      </c>
      <c r="BC22" s="45">
        <f>янв!BC22+фев!BC22+март!BC22</f>
        <v>0</v>
      </c>
      <c r="BD22" s="45">
        <f>янв!BD22+фев!BD22+март!BD22</f>
        <v>0</v>
      </c>
      <c r="BE22" s="45">
        <f>янв!BE22+фев!BE22+март!BE22</f>
        <v>3.3230000000000004</v>
      </c>
      <c r="BF22" s="46">
        <f t="shared" si="1"/>
        <v>250.88000000000002</v>
      </c>
      <c r="BG22" s="45"/>
      <c r="BH22" s="35" t="e">
        <f t="shared" si="0"/>
        <v>#DIV/0!</v>
      </c>
      <c r="BI22" s="115">
        <v>124</v>
      </c>
      <c r="BJ22" s="16"/>
    </row>
    <row r="23" spans="1:62" ht="15.75">
      <c r="A23" s="90">
        <v>20</v>
      </c>
      <c r="B23" s="14" t="s">
        <v>179</v>
      </c>
      <c r="C23" s="45">
        <f>янв!C23+фев!C23+март!C23</f>
        <v>0</v>
      </c>
      <c r="D23" s="45">
        <f>янв!D23+фев!D23+март!D23</f>
        <v>0</v>
      </c>
      <c r="E23" s="45">
        <f>янв!E23+фев!E23+март!E23</f>
        <v>0</v>
      </c>
      <c r="F23" s="45">
        <f>янв!F23+фев!F23+март!F23</f>
        <v>0</v>
      </c>
      <c r="G23" s="45">
        <f>янв!G23+фев!G23+март!G23</f>
        <v>0</v>
      </c>
      <c r="H23" s="45">
        <f>янв!H23+фев!H23+март!H23</f>
        <v>0</v>
      </c>
      <c r="I23" s="45">
        <f>янв!I23+фев!I23+март!I23</f>
        <v>0</v>
      </c>
      <c r="J23" s="45">
        <f>янв!J23+фев!J23+март!J23</f>
        <v>0</v>
      </c>
      <c r="K23" s="45">
        <f>янв!K23+фев!K23+март!K23</f>
        <v>0</v>
      </c>
      <c r="L23" s="45">
        <f>янв!L23+фев!L23+март!L23</f>
        <v>0</v>
      </c>
      <c r="M23" s="45">
        <f>янв!M23+фев!M23+март!M23</f>
        <v>0</v>
      </c>
      <c r="N23" s="45">
        <f>янв!N23+фев!N23+март!N23</f>
        <v>0</v>
      </c>
      <c r="O23" s="45">
        <f>янв!O23+фев!O23+март!O23</f>
        <v>0</v>
      </c>
      <c r="P23" s="45">
        <f>янв!P23+фев!P23+март!P23</f>
        <v>0</v>
      </c>
      <c r="Q23" s="45">
        <f>янв!Q23+фев!Q23+март!Q23</f>
        <v>0</v>
      </c>
      <c r="R23" s="45">
        <f>янв!R23+фев!R23+март!R23</f>
        <v>0</v>
      </c>
      <c r="S23" s="45">
        <f>янв!S23+фев!S23+март!S23</f>
        <v>0</v>
      </c>
      <c r="T23" s="45">
        <f>янв!T23+фев!T23+март!T23</f>
        <v>0</v>
      </c>
      <c r="U23" s="45">
        <f>янв!U23+фев!U23+март!U23</f>
        <v>1</v>
      </c>
      <c r="V23" s="45">
        <f>янв!V23+фев!V23+март!V23</f>
        <v>5.8840000000000003</v>
      </c>
      <c r="W23" s="45">
        <f>янв!W23+фев!W23+март!W23</f>
        <v>0</v>
      </c>
      <c r="X23" s="45">
        <f>янв!X23+фев!X23+март!X23</f>
        <v>0</v>
      </c>
      <c r="Y23" s="45">
        <f>янв!Y23+фев!Y23+март!Y23</f>
        <v>0</v>
      </c>
      <c r="Z23" s="45">
        <f>янв!Z23+фев!Z23+март!Z23</f>
        <v>0</v>
      </c>
      <c r="AA23" s="45">
        <f>янв!AA23+фев!AA23+март!AA23</f>
        <v>0</v>
      </c>
      <c r="AB23" s="45">
        <f>янв!AB23+фев!AB23+март!AB23</f>
        <v>0</v>
      </c>
      <c r="AC23" s="45">
        <f>янв!AC23+фев!AC23+март!AC23</f>
        <v>0</v>
      </c>
      <c r="AD23" s="45">
        <f>янв!AD23+фев!AD23+март!AD23</f>
        <v>0</v>
      </c>
      <c r="AE23" s="45">
        <f>янв!AE23+фев!AE23+март!AE23</f>
        <v>0</v>
      </c>
      <c r="AF23" s="45">
        <f>янв!AF23+фев!AF23+март!AF23</f>
        <v>0</v>
      </c>
      <c r="AG23" s="45">
        <f>янв!AG23+фев!AG23+март!AG23</f>
        <v>0</v>
      </c>
      <c r="AH23" s="45">
        <f>янв!AH23+фев!AH23+март!AH23</f>
        <v>0</v>
      </c>
      <c r="AI23" s="45">
        <f>янв!AI23+фев!AI23+март!AI23</f>
        <v>0</v>
      </c>
      <c r="AJ23" s="45">
        <f>янв!AJ23+фев!AJ23+март!AJ23</f>
        <v>0</v>
      </c>
      <c r="AK23" s="45">
        <f>янв!AK23+фев!AK23+март!AK23</f>
        <v>0</v>
      </c>
      <c r="AL23" s="45">
        <f>янв!AL23+фев!AL23+март!AL23</f>
        <v>0</v>
      </c>
      <c r="AM23" s="45">
        <f>янв!AM23+фев!AM23+март!AM23</f>
        <v>0</v>
      </c>
      <c r="AN23" s="45">
        <f>янв!AN23+фев!AN23+март!AN23</f>
        <v>0</v>
      </c>
      <c r="AO23" s="45">
        <f>янв!AO23+фев!AO23+март!AO23</f>
        <v>0</v>
      </c>
      <c r="AP23" s="45">
        <f>янв!AP23+фев!AP23+март!AP23</f>
        <v>0</v>
      </c>
      <c r="AQ23" s="45">
        <f>янв!AQ23+фев!AQ23+март!AQ23</f>
        <v>0</v>
      </c>
      <c r="AR23" s="45">
        <f>янв!AR23+фев!AR23+март!AR23</f>
        <v>0</v>
      </c>
      <c r="AS23" s="45">
        <f>янв!AS23+фев!AS23+март!AS23</f>
        <v>0</v>
      </c>
      <c r="AT23" s="45">
        <f>янв!AT23+фев!AT23+март!AT23</f>
        <v>0</v>
      </c>
      <c r="AU23" s="45">
        <f>янв!AU23+фев!AU23+март!AU23</f>
        <v>0</v>
      </c>
      <c r="AV23" s="45">
        <f>янв!AV23+фев!AV23+март!AV23</f>
        <v>0</v>
      </c>
      <c r="AW23" s="45">
        <f>янв!AW23+фев!AW23+март!AW23</f>
        <v>0</v>
      </c>
      <c r="AX23" s="45">
        <f>янв!AX23+фев!AX23+март!AX23</f>
        <v>0</v>
      </c>
      <c r="AY23" s="45">
        <f>янв!AY23+фев!AY23+март!AY23</f>
        <v>0</v>
      </c>
      <c r="AZ23" s="45">
        <f>янв!AZ23+фев!AZ23+март!AZ23</f>
        <v>0</v>
      </c>
      <c r="BA23" s="45">
        <f>янв!BA23+фев!BA23+март!BA23</f>
        <v>0</v>
      </c>
      <c r="BB23" s="45">
        <f>янв!BB23+фев!BB23+март!BB23</f>
        <v>0</v>
      </c>
      <c r="BC23" s="45">
        <f>янв!BC23+фев!BC23+март!BC23</f>
        <v>0</v>
      </c>
      <c r="BD23" s="45">
        <f>янв!BD23+фев!BD23+март!BD23</f>
        <v>0</v>
      </c>
      <c r="BE23" s="45">
        <f>янв!BE23+фев!BE23+март!BE23</f>
        <v>0</v>
      </c>
      <c r="BF23" s="46">
        <f t="shared" si="1"/>
        <v>5.8840000000000003</v>
      </c>
      <c r="BG23" s="45"/>
      <c r="BH23" s="35" t="e">
        <f t="shared" si="0"/>
        <v>#DIV/0!</v>
      </c>
      <c r="BI23" s="115">
        <v>2</v>
      </c>
      <c r="BJ23" s="16"/>
    </row>
    <row r="24" spans="1:62" ht="15.75">
      <c r="A24" s="90">
        <v>21</v>
      </c>
      <c r="B24" s="14" t="s">
        <v>180</v>
      </c>
      <c r="C24" s="45">
        <f>янв!C24+фев!C24+март!C24</f>
        <v>0</v>
      </c>
      <c r="D24" s="45">
        <f>янв!D24+фев!D24+март!D24</f>
        <v>0</v>
      </c>
      <c r="E24" s="45">
        <f>янв!E24+фев!E24+март!E24</f>
        <v>0</v>
      </c>
      <c r="F24" s="45">
        <f>янв!F24+фев!F24+март!F24</f>
        <v>0</v>
      </c>
      <c r="G24" s="45">
        <f>янв!G24+фев!G24+март!G24</f>
        <v>0</v>
      </c>
      <c r="H24" s="45">
        <f>янв!H24+фев!H24+март!H24</f>
        <v>0</v>
      </c>
      <c r="I24" s="45">
        <f>янв!I24+фев!I24+март!I24</f>
        <v>0</v>
      </c>
      <c r="J24" s="45">
        <f>янв!J24+фев!J24+март!J24</f>
        <v>0</v>
      </c>
      <c r="K24" s="45">
        <f>янв!K24+фев!K24+март!K24</f>
        <v>0</v>
      </c>
      <c r="L24" s="45">
        <f>янв!L24+фев!L24+март!L24</f>
        <v>0</v>
      </c>
      <c r="M24" s="45">
        <f>янв!M24+фев!M24+март!M24</f>
        <v>0</v>
      </c>
      <c r="N24" s="45">
        <f>янв!N24+фев!N24+март!N24</f>
        <v>0</v>
      </c>
      <c r="O24" s="45">
        <f>янв!O24+фев!O24+март!O24</f>
        <v>0</v>
      </c>
      <c r="P24" s="45">
        <f>янв!P24+фев!P24+март!P24</f>
        <v>0</v>
      </c>
      <c r="Q24" s="45">
        <f>янв!Q24+фев!Q24+март!Q24</f>
        <v>0</v>
      </c>
      <c r="R24" s="45">
        <f>янв!R24+фев!R24+март!R24</f>
        <v>0</v>
      </c>
      <c r="S24" s="45">
        <f>янв!S24+фев!S24+март!S24</f>
        <v>0</v>
      </c>
      <c r="T24" s="45">
        <f>янв!T24+фев!T24+март!T24</f>
        <v>0</v>
      </c>
      <c r="U24" s="45">
        <f>янв!U24+фев!U24+март!U24</f>
        <v>1</v>
      </c>
      <c r="V24" s="45">
        <f>янв!V24+фев!V24+март!V24</f>
        <v>5.8840000000000003</v>
      </c>
      <c r="W24" s="45">
        <f>янв!W24+фев!W24+март!W24</f>
        <v>0</v>
      </c>
      <c r="X24" s="45">
        <f>янв!X24+фев!X24+март!X24</f>
        <v>0</v>
      </c>
      <c r="Y24" s="45">
        <f>янв!Y24+фев!Y24+март!Y24</f>
        <v>0</v>
      </c>
      <c r="Z24" s="45">
        <f>янв!Z24+фев!Z24+март!Z24</f>
        <v>0</v>
      </c>
      <c r="AA24" s="45">
        <f>янв!AA24+фев!AA24+март!AA24</f>
        <v>0</v>
      </c>
      <c r="AB24" s="45">
        <f>янв!AB24+фев!AB24+март!AB24</f>
        <v>0</v>
      </c>
      <c r="AC24" s="45">
        <f>янв!AC24+фев!AC24+март!AC24</f>
        <v>0</v>
      </c>
      <c r="AD24" s="45">
        <f>янв!AD24+фев!AD24+март!AD24</f>
        <v>0</v>
      </c>
      <c r="AE24" s="45">
        <f>янв!AE24+фев!AE24+март!AE24</f>
        <v>0</v>
      </c>
      <c r="AF24" s="45">
        <f>янв!AF24+фев!AF24+март!AF24</f>
        <v>0</v>
      </c>
      <c r="AG24" s="45">
        <f>янв!AG24+фев!AG24+март!AG24</f>
        <v>0</v>
      </c>
      <c r="AH24" s="45">
        <f>янв!AH24+фев!AH24+март!AH24</f>
        <v>0</v>
      </c>
      <c r="AI24" s="45">
        <f>янв!AI24+фев!AI24+март!AI24</f>
        <v>0</v>
      </c>
      <c r="AJ24" s="45">
        <f>янв!AJ24+фев!AJ24+март!AJ24</f>
        <v>0</v>
      </c>
      <c r="AK24" s="45">
        <f>янв!AK24+фев!AK24+март!AK24</f>
        <v>0</v>
      </c>
      <c r="AL24" s="45">
        <f>янв!AL24+фев!AL24+март!AL24</f>
        <v>0</v>
      </c>
      <c r="AM24" s="45">
        <f>янв!AM24+фев!AM24+март!AM24</f>
        <v>0</v>
      </c>
      <c r="AN24" s="45">
        <f>янв!AN24+фев!AN24+март!AN24</f>
        <v>0</v>
      </c>
      <c r="AO24" s="45">
        <f>янв!AO24+фев!AO24+март!AO24</f>
        <v>0</v>
      </c>
      <c r="AP24" s="45">
        <f>янв!AP24+фев!AP24+март!AP24</f>
        <v>0</v>
      </c>
      <c r="AQ24" s="45">
        <f>янв!AQ24+фев!AQ24+март!AQ24</f>
        <v>0</v>
      </c>
      <c r="AR24" s="45">
        <f>янв!AR24+фев!AR24+март!AR24</f>
        <v>0</v>
      </c>
      <c r="AS24" s="45">
        <f>янв!AS24+фев!AS24+март!AS24</f>
        <v>0</v>
      </c>
      <c r="AT24" s="45">
        <f>янв!AT24+фев!AT24+март!AT24</f>
        <v>0</v>
      </c>
      <c r="AU24" s="45">
        <f>янв!AU24+фев!AU24+март!AU24</f>
        <v>0</v>
      </c>
      <c r="AV24" s="45">
        <f>янв!AV24+фев!AV24+март!AV24</f>
        <v>0</v>
      </c>
      <c r="AW24" s="45">
        <f>янв!AW24+фев!AW24+март!AW24</f>
        <v>0</v>
      </c>
      <c r="AX24" s="45">
        <f>янв!AX24+фев!AX24+март!AX24</f>
        <v>0</v>
      </c>
      <c r="AY24" s="45">
        <f>янв!AY24+фев!AY24+март!AY24</f>
        <v>0</v>
      </c>
      <c r="AZ24" s="45">
        <f>янв!AZ24+фев!AZ24+март!AZ24</f>
        <v>0</v>
      </c>
      <c r="BA24" s="45">
        <f>янв!BA24+фев!BA24+март!BA24</f>
        <v>0</v>
      </c>
      <c r="BB24" s="45">
        <f>янв!BB24+фев!BB24+март!BB24</f>
        <v>0</v>
      </c>
      <c r="BC24" s="45">
        <f>янв!BC24+фев!BC24+март!BC24</f>
        <v>0</v>
      </c>
      <c r="BD24" s="45">
        <f>янв!BD24+фев!BD24+март!BD24</f>
        <v>0</v>
      </c>
      <c r="BE24" s="45">
        <f>янв!BE24+фев!BE24+март!BE24</f>
        <v>0</v>
      </c>
      <c r="BF24" s="46">
        <f t="shared" si="1"/>
        <v>5.8840000000000003</v>
      </c>
      <c r="BG24" s="45"/>
      <c r="BH24" s="35" t="e">
        <f t="shared" si="0"/>
        <v>#DIV/0!</v>
      </c>
      <c r="BI24" s="115">
        <v>4</v>
      </c>
      <c r="BJ24" s="16"/>
    </row>
    <row r="25" spans="1:62" ht="15.75">
      <c r="A25" s="90">
        <v>22</v>
      </c>
      <c r="B25" s="14" t="s">
        <v>181</v>
      </c>
      <c r="C25" s="45">
        <f>янв!C25+фев!C25+март!C25</f>
        <v>0</v>
      </c>
      <c r="D25" s="45">
        <f>янв!D25+фев!D25+март!D25</f>
        <v>0</v>
      </c>
      <c r="E25" s="45">
        <f>янв!E25+фев!E25+март!E25</f>
        <v>0</v>
      </c>
      <c r="F25" s="45">
        <f>янв!F25+фев!F25+март!F25</f>
        <v>0</v>
      </c>
      <c r="G25" s="45">
        <f>янв!G25+фев!G25+март!G25</f>
        <v>0</v>
      </c>
      <c r="H25" s="45">
        <f>янв!H25+фев!H25+март!H25</f>
        <v>0</v>
      </c>
      <c r="I25" s="45">
        <f>янв!I25+фев!I25+март!I25</f>
        <v>0</v>
      </c>
      <c r="J25" s="45">
        <f>янв!J25+фев!J25+март!J25</f>
        <v>0</v>
      </c>
      <c r="K25" s="45">
        <f>янв!K25+фев!K25+март!K25</f>
        <v>0</v>
      </c>
      <c r="L25" s="45">
        <f>янв!L25+фев!L25+март!L25</f>
        <v>0</v>
      </c>
      <c r="M25" s="45">
        <f>янв!M25+фев!M25+март!M25</f>
        <v>0</v>
      </c>
      <c r="N25" s="45">
        <f>янв!N25+фев!N25+март!N25</f>
        <v>0</v>
      </c>
      <c r="O25" s="45">
        <f>янв!O25+фев!O25+март!O25</f>
        <v>0</v>
      </c>
      <c r="P25" s="45">
        <f>янв!P25+фев!P25+март!P25</f>
        <v>0</v>
      </c>
      <c r="Q25" s="45">
        <f>янв!Q25+фев!Q25+март!Q25</f>
        <v>0</v>
      </c>
      <c r="R25" s="45">
        <f>янв!R25+фев!R25+март!R25</f>
        <v>0</v>
      </c>
      <c r="S25" s="45">
        <f>янв!S25+фев!S25+март!S25</f>
        <v>0</v>
      </c>
      <c r="T25" s="45">
        <f>янв!T25+фев!T25+март!T25</f>
        <v>0</v>
      </c>
      <c r="U25" s="45">
        <f>янв!U25+фев!U25+март!U25</f>
        <v>0</v>
      </c>
      <c r="V25" s="45">
        <f>янв!V25+фев!V25+март!V25</f>
        <v>0</v>
      </c>
      <c r="W25" s="45">
        <f>янв!W25+фев!W25+март!W25</f>
        <v>0</v>
      </c>
      <c r="X25" s="45">
        <f>янв!X25+фев!X25+март!X25</f>
        <v>0</v>
      </c>
      <c r="Y25" s="45">
        <f>янв!Y25+фев!Y25+март!Y25</f>
        <v>0</v>
      </c>
      <c r="Z25" s="45">
        <f>янв!Z25+фев!Z25+март!Z25</f>
        <v>0</v>
      </c>
      <c r="AA25" s="45">
        <f>янв!AA25+фев!AA25+март!AA25</f>
        <v>0</v>
      </c>
      <c r="AB25" s="45">
        <f>янв!AB25+фев!AB25+март!AB25</f>
        <v>0</v>
      </c>
      <c r="AC25" s="45">
        <f>янв!AC25+фев!AC25+март!AC25</f>
        <v>0</v>
      </c>
      <c r="AD25" s="45">
        <f>янв!AD25+фев!AD25+март!AD25</f>
        <v>0</v>
      </c>
      <c r="AE25" s="45">
        <f>янв!AE25+фев!AE25+март!AE25</f>
        <v>0</v>
      </c>
      <c r="AF25" s="45">
        <f>янв!AF25+фев!AF25+март!AF25</f>
        <v>0</v>
      </c>
      <c r="AG25" s="45">
        <f>янв!AG25+фев!AG25+март!AG25</f>
        <v>0</v>
      </c>
      <c r="AH25" s="45">
        <f>янв!AH25+фев!AH25+март!AH25</f>
        <v>0</v>
      </c>
      <c r="AI25" s="45">
        <f>янв!AI25+фев!AI25+март!AI25</f>
        <v>0</v>
      </c>
      <c r="AJ25" s="45">
        <f>янв!AJ25+фев!AJ25+март!AJ25</f>
        <v>0</v>
      </c>
      <c r="AK25" s="45">
        <f>янв!AK25+фев!AK25+март!AK25</f>
        <v>0</v>
      </c>
      <c r="AL25" s="45">
        <f>янв!AL25+фев!AL25+март!AL25</f>
        <v>0</v>
      </c>
      <c r="AM25" s="45">
        <f>янв!AM25+фев!AM25+март!AM25</f>
        <v>0</v>
      </c>
      <c r="AN25" s="45">
        <f>янв!AN25+фев!AN25+март!AN25</f>
        <v>0</v>
      </c>
      <c r="AO25" s="45">
        <f>янв!AO25+фев!AO25+март!AO25</f>
        <v>0</v>
      </c>
      <c r="AP25" s="45">
        <f>янв!AP25+фев!AP25+март!AP25</f>
        <v>0</v>
      </c>
      <c r="AQ25" s="45">
        <f>янв!AQ25+фев!AQ25+март!AQ25</f>
        <v>0</v>
      </c>
      <c r="AR25" s="45">
        <f>янв!AR25+фев!AR25+март!AR25</f>
        <v>0</v>
      </c>
      <c r="AS25" s="45">
        <f>янв!AS25+фев!AS25+март!AS25</f>
        <v>0</v>
      </c>
      <c r="AT25" s="45">
        <f>янв!AT25+фев!AT25+март!AT25</f>
        <v>0</v>
      </c>
      <c r="AU25" s="45">
        <f>янв!AU25+фев!AU25+март!AU25</f>
        <v>0</v>
      </c>
      <c r="AV25" s="45">
        <f>янв!AV25+фев!AV25+март!AV25</f>
        <v>0</v>
      </c>
      <c r="AW25" s="45">
        <f>янв!AW25+фев!AW25+март!AW25</f>
        <v>2</v>
      </c>
      <c r="AX25" s="45">
        <f>янв!AX25+фев!AX25+март!AX25</f>
        <v>1.53</v>
      </c>
      <c r="AY25" s="45">
        <f>янв!AY25+фев!AY25+март!AY25</f>
        <v>0</v>
      </c>
      <c r="AZ25" s="45">
        <f>янв!AZ25+фев!AZ25+март!AZ25</f>
        <v>0</v>
      </c>
      <c r="BA25" s="45">
        <f>янв!BA25+фев!BA25+март!BA25</f>
        <v>0</v>
      </c>
      <c r="BB25" s="45">
        <f>янв!BB25+фев!BB25+март!BB25</f>
        <v>0</v>
      </c>
      <c r="BC25" s="45">
        <f>янв!BC25+фев!BC25+март!BC25</f>
        <v>0</v>
      </c>
      <c r="BD25" s="45">
        <f>янв!BD25+фев!BD25+март!BD25</f>
        <v>0</v>
      </c>
      <c r="BE25" s="45">
        <f>янв!BE25+фев!BE25+март!BE25</f>
        <v>0</v>
      </c>
      <c r="BF25" s="46">
        <f t="shared" si="1"/>
        <v>1.53</v>
      </c>
      <c r="BG25" s="45"/>
      <c r="BH25" s="35" t="e">
        <f t="shared" si="0"/>
        <v>#DIV/0!</v>
      </c>
      <c r="BI25" s="115">
        <v>10</v>
      </c>
      <c r="BJ25" s="16"/>
    </row>
    <row r="26" spans="1:62" ht="15.75">
      <c r="A26" s="90">
        <v>23</v>
      </c>
      <c r="B26" s="14" t="s">
        <v>182</v>
      </c>
      <c r="C26" s="45">
        <f>янв!C26+фев!C26+март!C26</f>
        <v>0</v>
      </c>
      <c r="D26" s="45">
        <f>янв!D26+фев!D26+март!D26</f>
        <v>0</v>
      </c>
      <c r="E26" s="45">
        <f>янв!E26+фев!E26+март!E26</f>
        <v>0</v>
      </c>
      <c r="F26" s="45">
        <f>янв!F26+фев!F26+март!F26</f>
        <v>0</v>
      </c>
      <c r="G26" s="45">
        <f>янв!G26+фев!G26+март!G26</f>
        <v>0</v>
      </c>
      <c r="H26" s="45">
        <f>янв!H26+фев!H26+март!H26</f>
        <v>0</v>
      </c>
      <c r="I26" s="45">
        <f>янв!I26+фев!I26+март!I26</f>
        <v>0</v>
      </c>
      <c r="J26" s="45">
        <f>янв!J26+фев!J26+март!J26</f>
        <v>0</v>
      </c>
      <c r="K26" s="45">
        <f>янв!K26+фев!K26+март!K26</f>
        <v>0</v>
      </c>
      <c r="L26" s="45">
        <f>янв!L26+фев!L26+март!L26</f>
        <v>0</v>
      </c>
      <c r="M26" s="45">
        <f>янв!M26+фев!M26+март!M26</f>
        <v>0</v>
      </c>
      <c r="N26" s="45">
        <f>янв!N26+фев!N26+март!N26</f>
        <v>0</v>
      </c>
      <c r="O26" s="45">
        <f>янв!O26+фев!O26+март!O26</f>
        <v>0</v>
      </c>
      <c r="P26" s="45">
        <f>янв!P26+фев!P26+март!P26</f>
        <v>0</v>
      </c>
      <c r="Q26" s="45">
        <f>янв!Q26+фев!Q26+март!Q26</f>
        <v>0</v>
      </c>
      <c r="R26" s="45">
        <f>янв!R26+фев!R26+март!R26</f>
        <v>0</v>
      </c>
      <c r="S26" s="45">
        <f>янв!S26+фев!S26+март!S26</f>
        <v>0</v>
      </c>
      <c r="T26" s="45">
        <f>янв!T26+фев!T26+март!T26</f>
        <v>0</v>
      </c>
      <c r="U26" s="45">
        <f>янв!U26+фев!U26+март!U26</f>
        <v>0</v>
      </c>
      <c r="V26" s="45">
        <f>янв!V26+фев!V26+март!V26</f>
        <v>0</v>
      </c>
      <c r="W26" s="45">
        <f>янв!W26+фев!W26+март!W26</f>
        <v>0</v>
      </c>
      <c r="X26" s="45">
        <f>янв!X26+фев!X26+март!X26</f>
        <v>0</v>
      </c>
      <c r="Y26" s="45">
        <f>янв!Y26+фев!Y26+март!Y26</f>
        <v>0</v>
      </c>
      <c r="Z26" s="45">
        <f>янв!Z26+фев!Z26+март!Z26</f>
        <v>0</v>
      </c>
      <c r="AA26" s="45">
        <f>янв!AA26+фев!AA26+март!AA26</f>
        <v>0</v>
      </c>
      <c r="AB26" s="45">
        <f>янв!AB26+фев!AB26+март!AB26</f>
        <v>0</v>
      </c>
      <c r="AC26" s="45">
        <f>янв!AC26+фев!AC26+март!AC26</f>
        <v>0</v>
      </c>
      <c r="AD26" s="45">
        <f>янв!AD26+фев!AD26+март!AD26</f>
        <v>0</v>
      </c>
      <c r="AE26" s="45">
        <f>янв!AE26+фев!AE26+март!AE26</f>
        <v>0</v>
      </c>
      <c r="AF26" s="45">
        <f>янв!AF26+фев!AF26+март!AF26</f>
        <v>0</v>
      </c>
      <c r="AG26" s="45">
        <f>янв!AG26+фев!AG26+март!AG26</f>
        <v>0</v>
      </c>
      <c r="AH26" s="45">
        <f>янв!AH26+фев!AH26+март!AH26</f>
        <v>0</v>
      </c>
      <c r="AI26" s="45">
        <f>янв!AI26+фев!AI26+март!AI26</f>
        <v>0</v>
      </c>
      <c r="AJ26" s="45">
        <f>янв!AJ26+фев!AJ26+март!AJ26</f>
        <v>0</v>
      </c>
      <c r="AK26" s="45">
        <f>янв!AK26+фев!AK26+март!AK26</f>
        <v>0</v>
      </c>
      <c r="AL26" s="45">
        <f>янв!AL26+фев!AL26+март!AL26</f>
        <v>0</v>
      </c>
      <c r="AM26" s="45">
        <f>янв!AM26+фев!AM26+март!AM26</f>
        <v>3</v>
      </c>
      <c r="AN26" s="45">
        <f>янв!AN26+фев!AN26+март!AN26</f>
        <v>3.266</v>
      </c>
      <c r="AO26" s="45">
        <f>янв!AO26+фев!AO26+март!AO26</f>
        <v>1</v>
      </c>
      <c r="AP26" s="45">
        <f>янв!AP26+фев!AP26+март!AP26</f>
        <v>4.6980000000000004</v>
      </c>
      <c r="AQ26" s="45">
        <f>янв!AQ26+фев!AQ26+март!AQ26</f>
        <v>0</v>
      </c>
      <c r="AR26" s="45">
        <f>янв!AR26+фев!AR26+март!AR26</f>
        <v>0</v>
      </c>
      <c r="AS26" s="45">
        <f>янв!AS26+фев!AS26+март!AS26</f>
        <v>0</v>
      </c>
      <c r="AT26" s="45">
        <f>янв!AT26+фев!AT26+март!AT26</f>
        <v>0</v>
      </c>
      <c r="AU26" s="45">
        <f>янв!AU26+фев!AU26+март!AU26</f>
        <v>0</v>
      </c>
      <c r="AV26" s="45">
        <f>янв!AV26+фев!AV26+март!AV26</f>
        <v>0</v>
      </c>
      <c r="AW26" s="45">
        <f>янв!AW26+фев!AW26+март!AW26</f>
        <v>4</v>
      </c>
      <c r="AX26" s="45">
        <f>янв!AX26+фев!AX26+март!AX26</f>
        <v>1.5920000000000001</v>
      </c>
      <c r="AY26" s="45">
        <f>янв!AY26+фев!AY26+март!AY26</f>
        <v>0</v>
      </c>
      <c r="AZ26" s="45">
        <f>янв!AZ26+фев!AZ26+март!AZ26</f>
        <v>0</v>
      </c>
      <c r="BA26" s="45">
        <f>янв!BA26+фев!BA26+март!BA26</f>
        <v>0</v>
      </c>
      <c r="BB26" s="45">
        <f>янв!BB26+фев!BB26+март!BB26</f>
        <v>0</v>
      </c>
      <c r="BC26" s="45">
        <f>янв!BC26+фев!BC26+март!BC26</f>
        <v>0</v>
      </c>
      <c r="BD26" s="45">
        <f>янв!BD26+фев!BD26+март!BD26</f>
        <v>0</v>
      </c>
      <c r="BE26" s="45">
        <f>янв!BE26+фев!BE26+март!BE26</f>
        <v>0.34499999999999997</v>
      </c>
      <c r="BF26" s="46">
        <f t="shared" si="1"/>
        <v>9.9010000000000016</v>
      </c>
      <c r="BG26" s="45"/>
      <c r="BH26" s="35" t="e">
        <f t="shared" si="0"/>
        <v>#DIV/0!</v>
      </c>
      <c r="BI26" s="115">
        <v>12</v>
      </c>
      <c r="BJ26" s="16"/>
    </row>
    <row r="27" spans="1:62" ht="15.75">
      <c r="A27" s="90">
        <v>24</v>
      </c>
      <c r="B27" s="14" t="s">
        <v>183</v>
      </c>
      <c r="C27" s="45">
        <f>янв!C27+фев!C27+март!C27</f>
        <v>0</v>
      </c>
      <c r="D27" s="45">
        <f>янв!D27+фев!D27+март!D27</f>
        <v>0</v>
      </c>
      <c r="E27" s="45">
        <f>янв!E27+фев!E27+март!E27</f>
        <v>0</v>
      </c>
      <c r="F27" s="45">
        <f>янв!F27+фев!F27+март!F27</f>
        <v>0</v>
      </c>
      <c r="G27" s="45">
        <f>янв!G27+фев!G27+март!G27</f>
        <v>0</v>
      </c>
      <c r="H27" s="45">
        <f>янв!H27+фев!H27+март!H27</f>
        <v>0</v>
      </c>
      <c r="I27" s="45">
        <f>янв!I27+фев!I27+март!I27</f>
        <v>0</v>
      </c>
      <c r="J27" s="45">
        <f>янв!J27+фев!J27+март!J27</f>
        <v>0</v>
      </c>
      <c r="K27" s="45">
        <f>янв!K27+фев!K27+март!K27</f>
        <v>0</v>
      </c>
      <c r="L27" s="45">
        <f>янв!L27+фев!L27+март!L27</f>
        <v>0</v>
      </c>
      <c r="M27" s="45">
        <f>янв!M27+фев!M27+март!M27</f>
        <v>0</v>
      </c>
      <c r="N27" s="45">
        <f>янв!N27+фев!N27+март!N27</f>
        <v>0</v>
      </c>
      <c r="O27" s="45">
        <f>янв!O27+фев!O27+март!O27</f>
        <v>0</v>
      </c>
      <c r="P27" s="45">
        <f>янв!P27+фев!P27+март!P27</f>
        <v>0</v>
      </c>
      <c r="Q27" s="45">
        <f>янв!Q27+фев!Q27+март!Q27</f>
        <v>0</v>
      </c>
      <c r="R27" s="45">
        <f>янв!R27+фев!R27+март!R27</f>
        <v>0</v>
      </c>
      <c r="S27" s="45">
        <f>янв!S27+фев!S27+март!S27</f>
        <v>0</v>
      </c>
      <c r="T27" s="45">
        <f>янв!T27+фев!T27+март!T27</f>
        <v>0</v>
      </c>
      <c r="U27" s="45">
        <f>янв!U27+фев!U27+март!U27</f>
        <v>0</v>
      </c>
      <c r="V27" s="45">
        <f>янв!V27+фев!V27+март!V27</f>
        <v>0</v>
      </c>
      <c r="W27" s="45">
        <f>янв!W27+фев!W27+март!W27</f>
        <v>0</v>
      </c>
      <c r="X27" s="45">
        <f>янв!X27+фев!X27+март!X27</f>
        <v>0</v>
      </c>
      <c r="Y27" s="45">
        <f>янв!Y27+фев!Y27+март!Y27</f>
        <v>0</v>
      </c>
      <c r="Z27" s="45">
        <f>янв!Z27+фев!Z27+март!Z27</f>
        <v>0</v>
      </c>
      <c r="AA27" s="45">
        <f>янв!AA27+фев!AA27+март!AA27</f>
        <v>0</v>
      </c>
      <c r="AB27" s="45">
        <f>янв!AB27+фев!AB27+март!AB27</f>
        <v>0</v>
      </c>
      <c r="AC27" s="45">
        <f>янв!AC27+фев!AC27+март!AC27</f>
        <v>0</v>
      </c>
      <c r="AD27" s="45">
        <f>янв!AD27+фев!AD27+март!AD27</f>
        <v>0</v>
      </c>
      <c r="AE27" s="45">
        <f>янв!AE27+фев!AE27+март!AE27</f>
        <v>0</v>
      </c>
      <c r="AF27" s="45">
        <f>янв!AF27+фев!AF27+март!AF27</f>
        <v>0</v>
      </c>
      <c r="AG27" s="45">
        <f>янв!AG27+фев!AG27+март!AG27</f>
        <v>0</v>
      </c>
      <c r="AH27" s="45">
        <f>янв!AH27+фев!AH27+март!AH27</f>
        <v>0</v>
      </c>
      <c r="AI27" s="45">
        <f>янв!AI27+фев!AI27+март!AI27</f>
        <v>0</v>
      </c>
      <c r="AJ27" s="45">
        <f>янв!AJ27+фев!AJ27+март!AJ27</f>
        <v>0</v>
      </c>
      <c r="AK27" s="45">
        <f>янв!AK27+фев!AK27+март!AK27</f>
        <v>0</v>
      </c>
      <c r="AL27" s="45">
        <f>янв!AL27+фев!AL27+март!AL27</f>
        <v>0</v>
      </c>
      <c r="AM27" s="45">
        <f>янв!AM27+фев!AM27+март!AM27</f>
        <v>0</v>
      </c>
      <c r="AN27" s="45">
        <f>янв!AN27+фев!AN27+март!AN27</f>
        <v>0</v>
      </c>
      <c r="AO27" s="45">
        <f>янв!AO27+фев!AO27+март!AO27</f>
        <v>0</v>
      </c>
      <c r="AP27" s="45">
        <f>янв!AP27+фев!AP27+март!AP27</f>
        <v>0</v>
      </c>
      <c r="AQ27" s="45">
        <f>янв!AQ27+фев!AQ27+март!AQ27</f>
        <v>0</v>
      </c>
      <c r="AR27" s="45">
        <f>янв!AR27+фев!AR27+март!AR27</f>
        <v>0</v>
      </c>
      <c r="AS27" s="45">
        <f>янв!AS27+фев!AS27+март!AS27</f>
        <v>0</v>
      </c>
      <c r="AT27" s="45">
        <f>янв!AT27+фев!AT27+март!AT27</f>
        <v>0</v>
      </c>
      <c r="AU27" s="45">
        <f>янв!AU27+фев!AU27+март!AU27</f>
        <v>0</v>
      </c>
      <c r="AV27" s="45">
        <f>янв!AV27+фев!AV27+март!AV27</f>
        <v>0</v>
      </c>
      <c r="AW27" s="45">
        <f>янв!AW27+фев!AW27+март!AW27</f>
        <v>0</v>
      </c>
      <c r="AX27" s="45">
        <f>янв!AX27+фев!AX27+март!AX27</f>
        <v>0</v>
      </c>
      <c r="AY27" s="45">
        <f>янв!AY27+фев!AY27+март!AY27</f>
        <v>0</v>
      </c>
      <c r="AZ27" s="45">
        <f>янв!AZ27+фев!AZ27+март!AZ27</f>
        <v>0</v>
      </c>
      <c r="BA27" s="45">
        <f>янв!BA27+фев!BA27+март!BA27</f>
        <v>0</v>
      </c>
      <c r="BB27" s="45">
        <f>янв!BB27+фев!BB27+март!BB27</f>
        <v>0</v>
      </c>
      <c r="BC27" s="45">
        <f>янв!BC27+фев!BC27+март!BC27</f>
        <v>0</v>
      </c>
      <c r="BD27" s="45">
        <f>янв!BD27+фев!BD27+март!BD27</f>
        <v>0</v>
      </c>
      <c r="BE27" s="45">
        <f>янв!BE27+фев!BE27+март!BE27</f>
        <v>0</v>
      </c>
      <c r="BF27" s="46">
        <f t="shared" si="1"/>
        <v>0</v>
      </c>
      <c r="BG27" s="45"/>
      <c r="BH27" s="35" t="e">
        <f t="shared" si="0"/>
        <v>#DIV/0!</v>
      </c>
      <c r="BI27" s="115">
        <v>14</v>
      </c>
      <c r="BJ27" s="16"/>
    </row>
    <row r="28" spans="1:62" ht="15.75">
      <c r="A28" s="90">
        <v>25</v>
      </c>
      <c r="B28" s="14" t="s">
        <v>184</v>
      </c>
      <c r="C28" s="45">
        <f>янв!C28+фев!C28+март!C28</f>
        <v>0</v>
      </c>
      <c r="D28" s="45">
        <f>янв!D28+фев!D28+март!D28</f>
        <v>0</v>
      </c>
      <c r="E28" s="45">
        <f>янв!E28+фев!E28+март!E28</f>
        <v>0</v>
      </c>
      <c r="F28" s="45">
        <f>янв!F28+фев!F28+март!F28</f>
        <v>0</v>
      </c>
      <c r="G28" s="45">
        <f>янв!G28+фев!G28+март!G28</f>
        <v>0</v>
      </c>
      <c r="H28" s="45">
        <f>янв!H28+фев!H28+март!H28</f>
        <v>0</v>
      </c>
      <c r="I28" s="45">
        <f>янв!I28+фев!I28+март!I28</f>
        <v>0</v>
      </c>
      <c r="J28" s="45">
        <f>янв!J28+фев!J28+март!J28</f>
        <v>0</v>
      </c>
      <c r="K28" s="45">
        <f>янв!K28+фев!K28+март!K28</f>
        <v>0</v>
      </c>
      <c r="L28" s="45">
        <f>янв!L28+фев!L28+март!L28</f>
        <v>0</v>
      </c>
      <c r="M28" s="45">
        <f>янв!M28+фев!M28+март!M28</f>
        <v>0</v>
      </c>
      <c r="N28" s="45">
        <f>янв!N28+фев!N28+март!N28</f>
        <v>0</v>
      </c>
      <c r="O28" s="45">
        <f>янв!O28+фев!O28+март!O28</f>
        <v>0</v>
      </c>
      <c r="P28" s="45">
        <f>янв!P28+фев!P28+март!P28</f>
        <v>0</v>
      </c>
      <c r="Q28" s="45">
        <f>янв!Q28+фев!Q28+март!Q28</f>
        <v>0</v>
      </c>
      <c r="R28" s="45">
        <f>янв!R28+фев!R28+март!R28</f>
        <v>0</v>
      </c>
      <c r="S28" s="45">
        <f>янв!S28+фев!S28+март!S28</f>
        <v>0</v>
      </c>
      <c r="T28" s="45">
        <f>янв!T28+фев!T28+март!T28</f>
        <v>0</v>
      </c>
      <c r="U28" s="45">
        <f>янв!U28+фев!U28+март!U28</f>
        <v>0</v>
      </c>
      <c r="V28" s="45">
        <f>янв!V28+фев!V28+март!V28</f>
        <v>0</v>
      </c>
      <c r="W28" s="45">
        <f>янв!W28+фев!W28+март!W28</f>
        <v>0</v>
      </c>
      <c r="X28" s="45">
        <f>янв!X28+фев!X28+март!X28</f>
        <v>0</v>
      </c>
      <c r="Y28" s="45">
        <f>янв!Y28+фев!Y28+март!Y28</f>
        <v>0</v>
      </c>
      <c r="Z28" s="45">
        <f>янв!Z28+фев!Z28+март!Z28</f>
        <v>0</v>
      </c>
      <c r="AA28" s="45">
        <f>янв!AA28+фев!AA28+март!AA28</f>
        <v>0</v>
      </c>
      <c r="AB28" s="45">
        <f>янв!AB28+фев!AB28+март!AB28</f>
        <v>0</v>
      </c>
      <c r="AC28" s="45">
        <f>янв!AC28+фев!AC28+март!AC28</f>
        <v>0</v>
      </c>
      <c r="AD28" s="45">
        <f>янв!AD28+фев!AD28+март!AD28</f>
        <v>0</v>
      </c>
      <c r="AE28" s="45">
        <f>янв!AE28+фев!AE28+март!AE28</f>
        <v>0</v>
      </c>
      <c r="AF28" s="45">
        <f>янв!AF28+фев!AF28+март!AF28</f>
        <v>0</v>
      </c>
      <c r="AG28" s="45">
        <f>янв!AG28+фев!AG28+март!AG28</f>
        <v>0</v>
      </c>
      <c r="AH28" s="45">
        <f>янв!AH28+фев!AH28+март!AH28</f>
        <v>0</v>
      </c>
      <c r="AI28" s="45">
        <f>янв!AI28+фев!AI28+март!AI28</f>
        <v>0</v>
      </c>
      <c r="AJ28" s="45">
        <f>янв!AJ28+фев!AJ28+март!AJ28</f>
        <v>0</v>
      </c>
      <c r="AK28" s="45">
        <f>янв!AK28+фев!AK28+март!AK28</f>
        <v>2</v>
      </c>
      <c r="AL28" s="45">
        <f>янв!AL28+фев!AL28+март!AL28</f>
        <v>2.4489999999999998</v>
      </c>
      <c r="AM28" s="45">
        <f>янв!AM28+фев!AM28+март!AM28</f>
        <v>0</v>
      </c>
      <c r="AN28" s="45">
        <f>янв!AN28+фев!AN28+март!AN28</f>
        <v>0</v>
      </c>
      <c r="AO28" s="45">
        <f>янв!AO28+фев!AO28+март!AO28</f>
        <v>1</v>
      </c>
      <c r="AP28" s="45">
        <f>янв!AP28+фев!AP28+март!AP28</f>
        <v>4.8630000000000004</v>
      </c>
      <c r="AQ28" s="45">
        <f>янв!AQ28+фев!AQ28+март!AQ28</f>
        <v>0</v>
      </c>
      <c r="AR28" s="45">
        <f>янв!AR28+фев!AR28+март!AR28</f>
        <v>0</v>
      </c>
      <c r="AS28" s="45">
        <f>янв!AS28+фев!AS28+март!AS28</f>
        <v>0</v>
      </c>
      <c r="AT28" s="45">
        <f>янв!AT28+фев!AT28+март!AT28</f>
        <v>0</v>
      </c>
      <c r="AU28" s="45">
        <f>янв!AU28+фев!AU28+март!AU28</f>
        <v>0</v>
      </c>
      <c r="AV28" s="45">
        <f>янв!AV28+фев!AV28+март!AV28</f>
        <v>0</v>
      </c>
      <c r="AW28" s="45">
        <f>янв!AW28+фев!AW28+март!AW28</f>
        <v>2</v>
      </c>
      <c r="AX28" s="45">
        <f>янв!AX28+фев!AX28+март!AX28</f>
        <v>1.206</v>
      </c>
      <c r="AY28" s="45">
        <f>янв!AY28+фев!AY28+март!AY28</f>
        <v>0</v>
      </c>
      <c r="AZ28" s="45">
        <f>янв!AZ28+фев!AZ28+март!AZ28</f>
        <v>0</v>
      </c>
      <c r="BA28" s="45">
        <f>янв!BA28+фев!BA28+март!BA28</f>
        <v>0</v>
      </c>
      <c r="BB28" s="45">
        <f>янв!BB28+фев!BB28+март!BB28</f>
        <v>0</v>
      </c>
      <c r="BC28" s="45">
        <f>янв!BC28+фев!BC28+март!BC28</f>
        <v>0</v>
      </c>
      <c r="BD28" s="45">
        <f>янв!BD28+фев!BD28+март!BD28</f>
        <v>0</v>
      </c>
      <c r="BE28" s="45">
        <f>янв!BE28+фев!BE28+март!BE28</f>
        <v>0</v>
      </c>
      <c r="BF28" s="46">
        <f t="shared" si="1"/>
        <v>8.5180000000000007</v>
      </c>
      <c r="BG28" s="45"/>
      <c r="BH28" s="35" t="e">
        <f t="shared" si="0"/>
        <v>#DIV/0!</v>
      </c>
      <c r="BI28" s="115">
        <v>16</v>
      </c>
      <c r="BJ28" s="16"/>
    </row>
    <row r="29" spans="1:62" ht="15.75">
      <c r="A29" s="90">
        <v>26</v>
      </c>
      <c r="B29" s="14" t="s">
        <v>185</v>
      </c>
      <c r="C29" s="45">
        <f>янв!C29+фев!C29+март!C29</f>
        <v>0</v>
      </c>
      <c r="D29" s="45">
        <f>янв!D29+фев!D29+март!D29</f>
        <v>0</v>
      </c>
      <c r="E29" s="45">
        <f>янв!E29+фев!E29+март!E29</f>
        <v>0</v>
      </c>
      <c r="F29" s="45">
        <f>янв!F29+фев!F29+март!F29</f>
        <v>0</v>
      </c>
      <c r="G29" s="45">
        <f>янв!G29+фев!G29+март!G29</f>
        <v>0</v>
      </c>
      <c r="H29" s="45">
        <f>янв!H29+фев!H29+март!H29</f>
        <v>0</v>
      </c>
      <c r="I29" s="45">
        <f>янв!I29+фев!I29+март!I29</f>
        <v>0</v>
      </c>
      <c r="J29" s="45">
        <f>янв!J29+фев!J29+март!J29</f>
        <v>0</v>
      </c>
      <c r="K29" s="45">
        <f>янв!K29+фев!K29+март!K29</f>
        <v>0</v>
      </c>
      <c r="L29" s="45">
        <f>янв!L29+фев!L29+март!L29</f>
        <v>0</v>
      </c>
      <c r="M29" s="45">
        <f>янв!M29+фев!M29+март!M29</f>
        <v>0</v>
      </c>
      <c r="N29" s="45">
        <f>янв!N29+фев!N29+март!N29</f>
        <v>0</v>
      </c>
      <c r="O29" s="45">
        <f>янв!O29+фев!O29+март!O29</f>
        <v>0</v>
      </c>
      <c r="P29" s="45">
        <f>янв!P29+фев!P29+март!P29</f>
        <v>0</v>
      </c>
      <c r="Q29" s="45">
        <f>янв!Q29+фев!Q29+март!Q29</f>
        <v>0</v>
      </c>
      <c r="R29" s="45">
        <f>янв!R29+фев!R29+март!R29</f>
        <v>0</v>
      </c>
      <c r="S29" s="45">
        <f>янв!S29+фев!S29+март!S29</f>
        <v>0</v>
      </c>
      <c r="T29" s="45">
        <f>янв!T29+фев!T29+март!T29</f>
        <v>0</v>
      </c>
      <c r="U29" s="45">
        <f>янв!U29+фев!U29+март!U29</f>
        <v>0</v>
      </c>
      <c r="V29" s="45">
        <f>янв!V29+фев!V29+март!V29</f>
        <v>0</v>
      </c>
      <c r="W29" s="45">
        <f>янв!W29+фев!W29+март!W29</f>
        <v>0</v>
      </c>
      <c r="X29" s="45">
        <f>янв!X29+фев!X29+март!X29</f>
        <v>0</v>
      </c>
      <c r="Y29" s="45">
        <f>янв!Y29+фев!Y29+март!Y29</f>
        <v>0</v>
      </c>
      <c r="Z29" s="45">
        <f>янв!Z29+фев!Z29+март!Z29</f>
        <v>0</v>
      </c>
      <c r="AA29" s="45">
        <f>янв!AA29+фев!AA29+март!AA29</f>
        <v>0</v>
      </c>
      <c r="AB29" s="45">
        <f>янв!AB29+фев!AB29+март!AB29</f>
        <v>0</v>
      </c>
      <c r="AC29" s="45">
        <f>янв!AC29+фев!AC29+март!AC29</f>
        <v>0</v>
      </c>
      <c r="AD29" s="45">
        <f>янв!AD29+фев!AD29+март!AD29</f>
        <v>0</v>
      </c>
      <c r="AE29" s="45">
        <f>янв!AE29+фев!AE29+март!AE29</f>
        <v>0</v>
      </c>
      <c r="AF29" s="45">
        <f>янв!AF29+фев!AF29+март!AF29</f>
        <v>0</v>
      </c>
      <c r="AG29" s="45">
        <f>янв!AG29+фев!AG29+март!AG29</f>
        <v>0</v>
      </c>
      <c r="AH29" s="45">
        <f>янв!AH29+фев!AH29+март!AH29</f>
        <v>0</v>
      </c>
      <c r="AI29" s="45">
        <f>янв!AI29+фев!AI29+март!AI29</f>
        <v>0</v>
      </c>
      <c r="AJ29" s="45">
        <f>янв!AJ29+фев!AJ29+март!AJ29</f>
        <v>0</v>
      </c>
      <c r="AK29" s="45">
        <f>янв!AK29+фев!AK29+март!AK29</f>
        <v>0</v>
      </c>
      <c r="AL29" s="45">
        <f>янв!AL29+фев!AL29+март!AL29</f>
        <v>0</v>
      </c>
      <c r="AM29" s="45">
        <f>янв!AM29+фев!AM29+март!AM29</f>
        <v>0</v>
      </c>
      <c r="AN29" s="45">
        <f>янв!AN29+фев!AN29+март!AN29</f>
        <v>0</v>
      </c>
      <c r="AO29" s="45">
        <f>янв!AO29+фев!AO29+март!AO29</f>
        <v>5</v>
      </c>
      <c r="AP29" s="45">
        <f>янв!AP29+фев!AP29+март!AP29</f>
        <v>20.887</v>
      </c>
      <c r="AQ29" s="45">
        <f>янв!AQ29+фев!AQ29+март!AQ29</f>
        <v>1</v>
      </c>
      <c r="AR29" s="45">
        <f>янв!AR29+фев!AR29+март!AR29</f>
        <v>0.872</v>
      </c>
      <c r="AS29" s="45">
        <f>янв!AS29+фев!AS29+март!AS29</f>
        <v>0</v>
      </c>
      <c r="AT29" s="45">
        <f>янв!AT29+фев!AT29+март!AT29</f>
        <v>0</v>
      </c>
      <c r="AU29" s="45">
        <f>янв!AU29+фев!AU29+март!AU29</f>
        <v>0</v>
      </c>
      <c r="AV29" s="45">
        <f>янв!AV29+фев!AV29+март!AV29</f>
        <v>0</v>
      </c>
      <c r="AW29" s="45">
        <f>янв!AW29+фев!AW29+март!AW29</f>
        <v>18</v>
      </c>
      <c r="AX29" s="45">
        <f>янв!AX29+фев!AX29+март!AX29</f>
        <v>7.4349999999999996</v>
      </c>
      <c r="AY29" s="45">
        <f>янв!AY29+фев!AY29+март!AY29</f>
        <v>0</v>
      </c>
      <c r="AZ29" s="45">
        <f>янв!AZ29+фев!AZ29+март!AZ29</f>
        <v>0</v>
      </c>
      <c r="BA29" s="45">
        <f>янв!BA29+фев!BA29+март!BA29</f>
        <v>0</v>
      </c>
      <c r="BB29" s="45">
        <f>янв!BB29+фев!BB29+март!BB29</f>
        <v>0</v>
      </c>
      <c r="BC29" s="45">
        <f>янв!BC29+фев!BC29+март!BC29</f>
        <v>0</v>
      </c>
      <c r="BD29" s="45">
        <f>янв!BD29+фев!BD29+март!BD29</f>
        <v>0</v>
      </c>
      <c r="BE29" s="45">
        <f>янв!BE29+фев!BE29+март!BE29</f>
        <v>5.2069999999999999</v>
      </c>
      <c r="BF29" s="46">
        <f t="shared" si="1"/>
        <v>34.400999999999996</v>
      </c>
      <c r="BG29" s="45"/>
      <c r="BH29" s="35" t="e">
        <f t="shared" si="0"/>
        <v>#DIV/0!</v>
      </c>
      <c r="BI29" s="115">
        <v>43</v>
      </c>
      <c r="BJ29" s="16"/>
    </row>
    <row r="30" spans="1:62" ht="16.5" thickBot="1">
      <c r="A30" s="91"/>
      <c r="B30" s="62" t="s">
        <v>42</v>
      </c>
      <c r="C30" s="47">
        <f>SUM(C4:C29)</f>
        <v>0</v>
      </c>
      <c r="D30" s="47">
        <f t="shared" ref="D30:BG30" si="2">SUM(D4:D29)</f>
        <v>0</v>
      </c>
      <c r="E30" s="47">
        <f t="shared" si="2"/>
        <v>0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58">
        <f t="shared" si="2"/>
        <v>0</v>
      </c>
      <c r="O30" s="47">
        <f t="shared" si="2"/>
        <v>0</v>
      </c>
      <c r="P30" s="47">
        <f t="shared" si="2"/>
        <v>0</v>
      </c>
      <c r="Q30" s="47">
        <f t="shared" si="2"/>
        <v>0</v>
      </c>
      <c r="R30" s="47">
        <f t="shared" si="2"/>
        <v>0</v>
      </c>
      <c r="S30" s="47">
        <f t="shared" si="2"/>
        <v>29</v>
      </c>
      <c r="T30" s="47">
        <f t="shared" si="2"/>
        <v>19.673000000000002</v>
      </c>
      <c r="U30" s="47">
        <f t="shared" si="2"/>
        <v>49</v>
      </c>
      <c r="V30" s="47">
        <f t="shared" si="2"/>
        <v>359.02700000000004</v>
      </c>
      <c r="W30" s="47">
        <f t="shared" si="2"/>
        <v>36</v>
      </c>
      <c r="X30" s="47">
        <f t="shared" si="2"/>
        <v>8.9749999999999996</v>
      </c>
      <c r="Y30" s="47">
        <f t="shared" si="2"/>
        <v>0</v>
      </c>
      <c r="Z30" s="47">
        <f t="shared" si="2"/>
        <v>0</v>
      </c>
      <c r="AA30" s="47">
        <f t="shared" si="2"/>
        <v>0</v>
      </c>
      <c r="AB30" s="47">
        <f t="shared" si="2"/>
        <v>0</v>
      </c>
      <c r="AC30" s="47">
        <f t="shared" si="2"/>
        <v>0</v>
      </c>
      <c r="AD30" s="47">
        <f t="shared" si="2"/>
        <v>0</v>
      </c>
      <c r="AE30" s="47">
        <f t="shared" si="2"/>
        <v>0</v>
      </c>
      <c r="AF30" s="47">
        <f t="shared" si="2"/>
        <v>0</v>
      </c>
      <c r="AG30" s="98">
        <f t="shared" si="2"/>
        <v>3.1</v>
      </c>
      <c r="AH30" s="47">
        <f t="shared" si="2"/>
        <v>6.17</v>
      </c>
      <c r="AI30" s="47">
        <f t="shared" si="2"/>
        <v>14</v>
      </c>
      <c r="AJ30" s="47">
        <f t="shared" si="2"/>
        <v>13.588000000000001</v>
      </c>
      <c r="AK30" s="98">
        <f t="shared" si="2"/>
        <v>8.5</v>
      </c>
      <c r="AL30" s="47">
        <f t="shared" si="2"/>
        <v>11.796000000000001</v>
      </c>
      <c r="AM30" s="47">
        <f t="shared" si="2"/>
        <v>27.4</v>
      </c>
      <c r="AN30" s="47">
        <f t="shared" si="2"/>
        <v>29.771999999999998</v>
      </c>
      <c r="AO30" s="47">
        <f t="shared" si="2"/>
        <v>23</v>
      </c>
      <c r="AP30" s="47">
        <f t="shared" si="2"/>
        <v>81.745000000000005</v>
      </c>
      <c r="AQ30" s="47">
        <f t="shared" si="2"/>
        <v>110</v>
      </c>
      <c r="AR30" s="47">
        <f t="shared" si="2"/>
        <v>96.396000000000015</v>
      </c>
      <c r="AS30" s="47">
        <f t="shared" si="2"/>
        <v>0</v>
      </c>
      <c r="AT30" s="47">
        <f t="shared" si="2"/>
        <v>0</v>
      </c>
      <c r="AU30" s="98">
        <f t="shared" si="2"/>
        <v>110.89999999999999</v>
      </c>
      <c r="AV30" s="47">
        <f t="shared" si="2"/>
        <v>12.657999999999999</v>
      </c>
      <c r="AW30" s="47">
        <f t="shared" si="2"/>
        <v>255</v>
      </c>
      <c r="AX30" s="47">
        <f t="shared" si="2"/>
        <v>159.13</v>
      </c>
      <c r="AY30" s="47">
        <f t="shared" si="2"/>
        <v>9</v>
      </c>
      <c r="AZ30" s="47">
        <f t="shared" si="2"/>
        <v>8.9450000000000003</v>
      </c>
      <c r="BA30" s="47">
        <f t="shared" si="2"/>
        <v>0</v>
      </c>
      <c r="BB30" s="47">
        <f t="shared" si="2"/>
        <v>0</v>
      </c>
      <c r="BC30" s="47">
        <f t="shared" si="2"/>
        <v>0</v>
      </c>
      <c r="BD30" s="47">
        <f t="shared" si="2"/>
        <v>0</v>
      </c>
      <c r="BE30" s="97">
        <f t="shared" si="2"/>
        <v>45.582999999999998</v>
      </c>
      <c r="BF30" s="47">
        <f t="shared" si="2"/>
        <v>853.45799999999997</v>
      </c>
      <c r="BG30" s="57">
        <f t="shared" si="2"/>
        <v>0</v>
      </c>
      <c r="BH30" s="96" t="e">
        <f t="shared" si="0"/>
        <v>#DIV/0!</v>
      </c>
      <c r="BI30" s="72"/>
      <c r="BJ30" s="16"/>
    </row>
    <row r="31" spans="1:62" ht="48.75">
      <c r="A31" s="7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100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98</v>
      </c>
      <c r="BD31" s="175"/>
      <c r="BE31" s="5" t="s">
        <v>59</v>
      </c>
      <c r="BF31" s="6" t="s">
        <v>105</v>
      </c>
      <c r="BG31" s="7" t="s">
        <v>61</v>
      </c>
      <c r="BH31" s="7" t="s">
        <v>96</v>
      </c>
      <c r="BI31" s="67" t="s">
        <v>62</v>
      </c>
      <c r="BJ31" s="8"/>
    </row>
    <row r="32" spans="1:62" ht="15.75" thickBot="1">
      <c r="A32" s="7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8"/>
      <c r="BJ32" s="68"/>
    </row>
    <row r="33" spans="1:62" ht="15.75">
      <c r="A33" s="90">
        <v>27</v>
      </c>
      <c r="B33" s="14" t="s">
        <v>165</v>
      </c>
      <c r="C33" s="45">
        <f>янв!C33+фев!C33+март!C33</f>
        <v>0</v>
      </c>
      <c r="D33" s="45">
        <f>янв!D33+фев!D33+март!D33</f>
        <v>0</v>
      </c>
      <c r="E33" s="45">
        <f>янв!E33+фев!E33+март!E33</f>
        <v>0</v>
      </c>
      <c r="F33" s="45">
        <f>янв!F33+фев!F33+март!F33</f>
        <v>0</v>
      </c>
      <c r="G33" s="45">
        <f>янв!G33+фев!G33+март!G33</f>
        <v>0</v>
      </c>
      <c r="H33" s="45">
        <f>янв!H33+фев!H33+март!H33</f>
        <v>0</v>
      </c>
      <c r="I33" s="45">
        <f>янв!I33+фев!I33+март!I33</f>
        <v>0</v>
      </c>
      <c r="J33" s="45">
        <f>янв!J33+фев!J33+март!J33</f>
        <v>0</v>
      </c>
      <c r="K33" s="45">
        <f>янв!K33+фев!K33+март!K33</f>
        <v>3</v>
      </c>
      <c r="L33" s="45">
        <f>янв!L33+фев!L33+март!L33</f>
        <v>0.97899999999999998</v>
      </c>
      <c r="M33" s="45">
        <f>янв!M33+фев!M33+март!M33</f>
        <v>0</v>
      </c>
      <c r="N33" s="45">
        <f>янв!N33+фев!N33+март!N33</f>
        <v>0</v>
      </c>
      <c r="O33" s="45">
        <f>янв!O33+фев!O33+март!O33</f>
        <v>0</v>
      </c>
      <c r="P33" s="45">
        <f>янв!P33+фев!P33+март!P33</f>
        <v>0</v>
      </c>
      <c r="Q33" s="45">
        <f>янв!Q33+фев!Q33+март!Q33</f>
        <v>0</v>
      </c>
      <c r="R33" s="45">
        <f>янв!R33+фев!R33+март!R33</f>
        <v>0</v>
      </c>
      <c r="S33" s="45">
        <f>янв!S33+фев!S33+март!S33</f>
        <v>1</v>
      </c>
      <c r="T33" s="45">
        <f>янв!T33+фев!T33+март!T33</f>
        <v>0.17699999999999999</v>
      </c>
      <c r="U33" s="45">
        <f>янв!U33+фев!U33+март!U33</f>
        <v>0</v>
      </c>
      <c r="V33" s="45">
        <f>янв!V33+фев!V33+март!V33</f>
        <v>0</v>
      </c>
      <c r="W33" s="45">
        <f>янв!W33+фев!W33+март!W33</f>
        <v>7</v>
      </c>
      <c r="X33" s="45">
        <f>янв!X33+фев!X33+март!X33</f>
        <v>7.5759999999999996</v>
      </c>
      <c r="Y33" s="45">
        <f>янв!Y33+фев!Y33+март!Y33</f>
        <v>0</v>
      </c>
      <c r="Z33" s="45">
        <f>янв!Z33+фев!Z33+март!Z33</f>
        <v>0</v>
      </c>
      <c r="AA33" s="45">
        <f>янв!AA33+фев!AA33+март!AA33</f>
        <v>0</v>
      </c>
      <c r="AB33" s="45">
        <f>янв!AB33+фев!AB33+март!AB33</f>
        <v>0</v>
      </c>
      <c r="AC33" s="45">
        <f>янв!AC33+фев!AC33+март!AC33</f>
        <v>0</v>
      </c>
      <c r="AD33" s="45">
        <f>янв!AD33+фев!AD33+март!AD33</f>
        <v>0</v>
      </c>
      <c r="AE33" s="45">
        <f>янв!AE33+фев!AE33+март!AE33</f>
        <v>0</v>
      </c>
      <c r="AF33" s="45">
        <f>янв!AF33+фев!AF33+март!AF33</f>
        <v>0</v>
      </c>
      <c r="AG33" s="45">
        <f>янв!AG33+фев!AG33+март!AG33</f>
        <v>0</v>
      </c>
      <c r="AH33" s="45">
        <f>янв!AH33+фев!AH33+март!AH33</f>
        <v>0</v>
      </c>
      <c r="AI33" s="45">
        <f>янв!AI33+фев!AI33+март!AI33</f>
        <v>0</v>
      </c>
      <c r="AJ33" s="45">
        <f>янв!AJ33+фев!AJ33+март!AJ33</f>
        <v>0</v>
      </c>
      <c r="AK33" s="45">
        <f>янв!AK33+фев!AK33+март!AK33</f>
        <v>0</v>
      </c>
      <c r="AL33" s="45">
        <f>янв!AL33+фев!AL33+март!AL33</f>
        <v>0</v>
      </c>
      <c r="AM33" s="45">
        <f>янв!AM33+фев!AM33+март!AM33</f>
        <v>3</v>
      </c>
      <c r="AN33" s="45">
        <f>янв!AN33+фев!AN33+март!AN33</f>
        <v>3.0979999999999999</v>
      </c>
      <c r="AO33" s="45">
        <f>янв!AO33+фев!AO33+март!AO33</f>
        <v>0</v>
      </c>
      <c r="AP33" s="45">
        <f>янв!AP33+фев!AP33+март!AP33</f>
        <v>0</v>
      </c>
      <c r="AQ33" s="45">
        <f>янв!AQ33+фев!AQ33+март!AQ33</f>
        <v>30</v>
      </c>
      <c r="AR33" s="45">
        <f>янв!AR33+фев!AR33+март!AR33</f>
        <v>22.97</v>
      </c>
      <c r="AS33" s="45">
        <f>янв!AS33+фев!AS33+март!AS33</f>
        <v>0</v>
      </c>
      <c r="AT33" s="45">
        <f>янв!AT33+фев!AT33+март!AT33</f>
        <v>0</v>
      </c>
      <c r="AU33" s="45">
        <f>янв!AU33+фев!AU33+март!AU33</f>
        <v>6</v>
      </c>
      <c r="AV33" s="45">
        <f>янв!AV33+фев!AV33+март!AV33</f>
        <v>0.66900000000000004</v>
      </c>
      <c r="AW33" s="45">
        <f>янв!AW33+фев!AW33+март!AW33</f>
        <v>0</v>
      </c>
      <c r="AX33" s="45">
        <f>янв!AX33+фев!AX33+март!AX33</f>
        <v>0</v>
      </c>
      <c r="AY33" s="45">
        <f>янв!AY33+фев!AY33+март!AY33</f>
        <v>1</v>
      </c>
      <c r="AZ33" s="45">
        <f>янв!AZ33+фев!AZ33+март!AZ33</f>
        <v>2.62</v>
      </c>
      <c r="BA33" s="45">
        <f>янв!BA33+фев!BA33+март!BA33</f>
        <v>0</v>
      </c>
      <c r="BB33" s="45">
        <f>янв!BB33+фев!BB33+март!BB33</f>
        <v>0</v>
      </c>
      <c r="BC33" s="45">
        <f>янв!BC33+фев!BC33+март!BC33</f>
        <v>0</v>
      </c>
      <c r="BD33" s="45">
        <f>янв!BD33+фев!BD33+март!BD33</f>
        <v>0</v>
      </c>
      <c r="BE33" s="45">
        <f>янв!BE33+фев!BE33+март!BE33</f>
        <v>6.2839999999999998</v>
      </c>
      <c r="BF33" s="48">
        <f t="shared" si="1"/>
        <v>44.37299999999999</v>
      </c>
      <c r="BG33" s="61"/>
      <c r="BH33" s="17" t="e">
        <f t="shared" ref="BH33:BH52" si="3">BF33*100/BG33</f>
        <v>#DIV/0!</v>
      </c>
      <c r="BI33" s="116" t="s">
        <v>63</v>
      </c>
      <c r="BJ33" s="69"/>
    </row>
    <row r="34" spans="1:62" ht="15.75">
      <c r="A34" s="90">
        <v>28</v>
      </c>
      <c r="B34" s="14" t="s">
        <v>166</v>
      </c>
      <c r="C34" s="45">
        <f>янв!C34+фев!C34+март!C34</f>
        <v>0</v>
      </c>
      <c r="D34" s="45">
        <f>янв!D34+фев!D34+март!D34</f>
        <v>0</v>
      </c>
      <c r="E34" s="45">
        <f>янв!E34+фев!E34+март!E34</f>
        <v>0</v>
      </c>
      <c r="F34" s="45">
        <f>янв!F34+фев!F34+март!F34</f>
        <v>0</v>
      </c>
      <c r="G34" s="45">
        <f>янв!G34+фев!G34+март!G34</f>
        <v>0</v>
      </c>
      <c r="H34" s="45">
        <f>янв!H34+фев!H34+март!H34</f>
        <v>0</v>
      </c>
      <c r="I34" s="45">
        <f>янв!I34+фев!I34+март!I34</f>
        <v>0</v>
      </c>
      <c r="J34" s="45">
        <f>янв!J34+фев!J34+март!J34</f>
        <v>0</v>
      </c>
      <c r="K34" s="45">
        <f>янв!K34+фев!K34+март!K34</f>
        <v>1</v>
      </c>
      <c r="L34" s="45">
        <f>янв!L34+фев!L34+март!L34</f>
        <v>0.32600000000000001</v>
      </c>
      <c r="M34" s="45">
        <f>янв!M34+фев!M34+март!M34</f>
        <v>0</v>
      </c>
      <c r="N34" s="45">
        <f>янв!N34+фев!N34+март!N34</f>
        <v>0</v>
      </c>
      <c r="O34" s="45">
        <f>янв!O34+фев!O34+март!O34</f>
        <v>0</v>
      </c>
      <c r="P34" s="45">
        <f>янв!P34+фев!P34+март!P34</f>
        <v>0</v>
      </c>
      <c r="Q34" s="45">
        <f>янв!Q34+фев!Q34+март!Q34</f>
        <v>0</v>
      </c>
      <c r="R34" s="45">
        <f>янв!R34+фев!R34+март!R34</f>
        <v>0</v>
      </c>
      <c r="S34" s="45">
        <f>янв!S34+фев!S34+март!S34</f>
        <v>0</v>
      </c>
      <c r="T34" s="45">
        <f>янв!T34+фев!T34+март!T34</f>
        <v>0</v>
      </c>
      <c r="U34" s="45">
        <f>янв!U34+фев!U34+март!U34</f>
        <v>0</v>
      </c>
      <c r="V34" s="45">
        <f>янв!V34+фев!V34+март!V34</f>
        <v>0</v>
      </c>
      <c r="W34" s="45">
        <f>янв!W34+фев!W34+март!W34</f>
        <v>5</v>
      </c>
      <c r="X34" s="45">
        <f>янв!X34+фев!X34+март!X34</f>
        <v>10.037000000000001</v>
      </c>
      <c r="Y34" s="45">
        <f>янв!Y34+фев!Y34+март!Y34</f>
        <v>0</v>
      </c>
      <c r="Z34" s="45">
        <f>янв!Z34+фев!Z34+март!Z34</f>
        <v>0</v>
      </c>
      <c r="AA34" s="45">
        <f>янв!AA34+фев!AA34+март!AA34</f>
        <v>0</v>
      </c>
      <c r="AB34" s="45">
        <f>янв!AB34+фев!AB34+март!AB34</f>
        <v>0</v>
      </c>
      <c r="AC34" s="45">
        <f>янв!AC34+фев!AC34+март!AC34</f>
        <v>0</v>
      </c>
      <c r="AD34" s="45">
        <f>янв!AD34+фев!AD34+март!AD34</f>
        <v>0</v>
      </c>
      <c r="AE34" s="45">
        <f>янв!AE34+фев!AE34+март!AE34</f>
        <v>0</v>
      </c>
      <c r="AF34" s="45">
        <f>янв!AF34+фев!AF34+март!AF34</f>
        <v>0</v>
      </c>
      <c r="AG34" s="45">
        <f>янв!AG34+фев!AG34+март!AG34</f>
        <v>0.25</v>
      </c>
      <c r="AH34" s="45">
        <f>янв!AH34+фев!AH34+март!AH34</f>
        <v>1.365</v>
      </c>
      <c r="AI34" s="45">
        <f>янв!AI34+фев!AI34+март!AI34</f>
        <v>0</v>
      </c>
      <c r="AJ34" s="45">
        <f>янв!AJ34+фев!AJ34+март!AJ34</f>
        <v>0</v>
      </c>
      <c r="AK34" s="45">
        <f>янв!AK34+фев!AK34+март!AK34</f>
        <v>0</v>
      </c>
      <c r="AL34" s="45">
        <f>янв!AL34+фев!AL34+март!AL34</f>
        <v>0</v>
      </c>
      <c r="AM34" s="45">
        <f>янв!AM34+фев!AM34+март!AM34</f>
        <v>3</v>
      </c>
      <c r="AN34" s="45">
        <f>янв!AN34+фев!AN34+март!AN34</f>
        <v>3.407</v>
      </c>
      <c r="AO34" s="45">
        <f>янв!AO34+фев!AO34+март!AO34</f>
        <v>0</v>
      </c>
      <c r="AP34" s="45">
        <f>янв!AP34+фев!AP34+март!AP34</f>
        <v>0</v>
      </c>
      <c r="AQ34" s="45">
        <f>янв!AQ34+фев!AQ34+март!AQ34</f>
        <v>10</v>
      </c>
      <c r="AR34" s="45">
        <f>янв!AR34+фев!AR34+март!AR34</f>
        <v>5.6970000000000001</v>
      </c>
      <c r="AS34" s="45">
        <f>янв!AS34+фев!AS34+март!AS34</f>
        <v>0</v>
      </c>
      <c r="AT34" s="45">
        <f>янв!AT34+фев!AT34+март!AT34</f>
        <v>0</v>
      </c>
      <c r="AU34" s="45">
        <f>янв!AU34+фев!AU34+март!AU34</f>
        <v>0</v>
      </c>
      <c r="AV34" s="45">
        <f>янв!AV34+фев!AV34+март!AV34</f>
        <v>0</v>
      </c>
      <c r="AW34" s="45">
        <f>янв!AW34+фев!AW34+март!AW34</f>
        <v>48</v>
      </c>
      <c r="AX34" s="45">
        <f>янв!AX34+фев!AX34+март!AX34</f>
        <v>34.557000000000002</v>
      </c>
      <c r="AY34" s="45">
        <f>янв!AY34+фев!AY34+март!AY34</f>
        <v>0</v>
      </c>
      <c r="AZ34" s="45">
        <f>янв!AZ34+фев!AZ34+март!AZ34</f>
        <v>0</v>
      </c>
      <c r="BA34" s="45">
        <f>янв!BA34+фев!BA34+март!BA34</f>
        <v>0</v>
      </c>
      <c r="BB34" s="45">
        <f>янв!BB34+фев!BB34+март!BB34</f>
        <v>0</v>
      </c>
      <c r="BC34" s="45">
        <f>янв!BC34+фев!BC34+март!BC34</f>
        <v>0</v>
      </c>
      <c r="BD34" s="45">
        <f>янв!BD34+фев!BD34+март!BD34</f>
        <v>0</v>
      </c>
      <c r="BE34" s="45">
        <f>янв!BE34+фев!BE34+март!BE34</f>
        <v>7.3819999999999997</v>
      </c>
      <c r="BF34" s="48">
        <f t="shared" si="1"/>
        <v>62.771000000000001</v>
      </c>
      <c r="BG34" s="61"/>
      <c r="BH34" s="17" t="e">
        <f t="shared" si="3"/>
        <v>#DIV/0!</v>
      </c>
      <c r="BI34" s="115" t="s">
        <v>64</v>
      </c>
      <c r="BJ34" s="16"/>
    </row>
    <row r="35" spans="1:62" ht="15.75">
      <c r="A35" s="90">
        <v>29</v>
      </c>
      <c r="B35" s="14" t="s">
        <v>43</v>
      </c>
      <c r="C35" s="45">
        <f>янв!C35+фев!C35+март!C35</f>
        <v>0</v>
      </c>
      <c r="D35" s="45">
        <f>янв!D35+фев!D35+март!D35</f>
        <v>0</v>
      </c>
      <c r="E35" s="45">
        <f>янв!E35+фев!E35+март!E35</f>
        <v>0</v>
      </c>
      <c r="F35" s="45">
        <f>янв!F35+фев!F35+март!F35</f>
        <v>0</v>
      </c>
      <c r="G35" s="45">
        <f>янв!G35+фев!G35+март!G35</f>
        <v>0</v>
      </c>
      <c r="H35" s="45">
        <f>янв!H35+фев!H35+март!H35</f>
        <v>0</v>
      </c>
      <c r="I35" s="45">
        <f>янв!I35+фев!I35+март!I35</f>
        <v>0</v>
      </c>
      <c r="J35" s="45">
        <f>янв!J35+фев!J35+март!J35</f>
        <v>0</v>
      </c>
      <c r="K35" s="45">
        <f>янв!K35+фев!K35+март!K35</f>
        <v>6</v>
      </c>
      <c r="L35" s="45">
        <f>янв!L35+фев!L35+март!L35</f>
        <v>1.958</v>
      </c>
      <c r="M35" s="45">
        <f>янв!M35+фев!M35+март!M35</f>
        <v>0</v>
      </c>
      <c r="N35" s="45">
        <f>янв!N35+фев!N35+март!N35</f>
        <v>0</v>
      </c>
      <c r="O35" s="45">
        <f>янв!O35+фев!O35+март!O35</f>
        <v>0</v>
      </c>
      <c r="P35" s="45">
        <f>янв!P35+фев!P35+март!P35</f>
        <v>0</v>
      </c>
      <c r="Q35" s="45">
        <f>янв!Q35+фев!Q35+март!Q35</f>
        <v>0</v>
      </c>
      <c r="R35" s="45">
        <f>янв!R35+фев!R35+март!R35</f>
        <v>0</v>
      </c>
      <c r="S35" s="45">
        <f>янв!S35+фев!S35+март!S35</f>
        <v>4</v>
      </c>
      <c r="T35" s="45">
        <f>янв!T35+фев!T35+март!T35</f>
        <v>0.83799999999999997</v>
      </c>
      <c r="U35" s="45">
        <f>янв!U35+фев!U35+март!U35</f>
        <v>0</v>
      </c>
      <c r="V35" s="45">
        <f>янв!V35+фев!V35+март!V35</f>
        <v>0</v>
      </c>
      <c r="W35" s="45">
        <f>янв!W35+фев!W35+март!W35</f>
        <v>4</v>
      </c>
      <c r="X35" s="45">
        <f>янв!X35+фев!X35+март!X35</f>
        <v>9.0370000000000008</v>
      </c>
      <c r="Y35" s="45">
        <f>янв!Y35+фев!Y35+март!Y35</f>
        <v>0</v>
      </c>
      <c r="Z35" s="45">
        <f>янв!Z35+фев!Z35+март!Z35</f>
        <v>0</v>
      </c>
      <c r="AA35" s="45">
        <f>янв!AA35+фев!AA35+март!AA35</f>
        <v>0</v>
      </c>
      <c r="AB35" s="45">
        <f>янв!AB35+фев!AB35+март!AB35</f>
        <v>0</v>
      </c>
      <c r="AC35" s="45">
        <f>янв!AC35+фев!AC35+март!AC35</f>
        <v>0</v>
      </c>
      <c r="AD35" s="45">
        <f>янв!AD35+фев!AD35+март!AD35</f>
        <v>0</v>
      </c>
      <c r="AE35" s="45">
        <f>янв!AE35+фев!AE35+март!AE35</f>
        <v>0</v>
      </c>
      <c r="AF35" s="45">
        <f>янв!AF35+фев!AF35+март!AF35</f>
        <v>0</v>
      </c>
      <c r="AG35" s="45">
        <f>янв!AG35+фев!AG35+март!AG35</f>
        <v>0</v>
      </c>
      <c r="AH35" s="45">
        <f>янв!AH35+фев!AH35+март!AH35</f>
        <v>0</v>
      </c>
      <c r="AI35" s="45">
        <f>янв!AI35+фев!AI35+март!AI35</f>
        <v>0</v>
      </c>
      <c r="AJ35" s="45">
        <f>янв!AJ35+фев!AJ35+март!AJ35</f>
        <v>0</v>
      </c>
      <c r="AK35" s="45">
        <f>янв!AK35+фев!AK35+март!AK35</f>
        <v>0</v>
      </c>
      <c r="AL35" s="45">
        <f>янв!AL35+фев!AL35+март!AL35</f>
        <v>0</v>
      </c>
      <c r="AM35" s="45">
        <f>янв!AM35+фев!AM35+март!AM35</f>
        <v>0</v>
      </c>
      <c r="AN35" s="45">
        <f>янв!AN35+фев!AN35+март!AN35</f>
        <v>0</v>
      </c>
      <c r="AO35" s="45">
        <f>янв!AO35+фев!AO35+март!AO35</f>
        <v>0</v>
      </c>
      <c r="AP35" s="45">
        <f>янв!AP35+фев!AP35+март!AP35</f>
        <v>0</v>
      </c>
      <c r="AQ35" s="45">
        <f>янв!AQ35+фев!AQ35+март!AQ35</f>
        <v>0</v>
      </c>
      <c r="AR35" s="45">
        <f>янв!AR35+фев!AR35+март!AR35</f>
        <v>0</v>
      </c>
      <c r="AS35" s="45">
        <f>янв!AS35+фев!AS35+март!AS35</f>
        <v>0</v>
      </c>
      <c r="AT35" s="45">
        <f>янв!AT35+фев!AT35+март!AT35</f>
        <v>0</v>
      </c>
      <c r="AU35" s="45">
        <f>янв!AU35+фев!AU35+март!AU35</f>
        <v>0</v>
      </c>
      <c r="AV35" s="45">
        <f>янв!AV35+фев!AV35+март!AV35</f>
        <v>0</v>
      </c>
      <c r="AW35" s="45">
        <f>янв!AW35+фев!AW35+март!AW35</f>
        <v>7</v>
      </c>
      <c r="AX35" s="45">
        <f>янв!AX35+фев!AX35+март!AX35</f>
        <v>3.2160000000000002</v>
      </c>
      <c r="AY35" s="45">
        <f>янв!AY35+фев!AY35+март!AY35</f>
        <v>0</v>
      </c>
      <c r="AZ35" s="45">
        <f>янв!AZ35+фев!AZ35+март!AZ35</f>
        <v>0</v>
      </c>
      <c r="BA35" s="45">
        <f>янв!BA35+фев!BA35+март!BA35</f>
        <v>0</v>
      </c>
      <c r="BB35" s="45">
        <f>янв!BB35+фев!BB35+март!BB35</f>
        <v>0</v>
      </c>
      <c r="BC35" s="45">
        <f>янв!BC35+фев!BC35+март!BC35</f>
        <v>0</v>
      </c>
      <c r="BD35" s="45">
        <f>янв!BD35+фев!BD35+март!BD35</f>
        <v>0</v>
      </c>
      <c r="BE35" s="45">
        <f>янв!BE35+фев!BE35+март!BE35</f>
        <v>2.0489999999999999</v>
      </c>
      <c r="BF35" s="48">
        <f t="shared" si="1"/>
        <v>17.097999999999999</v>
      </c>
      <c r="BG35" s="61"/>
      <c r="BH35" s="17" t="e">
        <f t="shared" si="3"/>
        <v>#DIV/0!</v>
      </c>
      <c r="BI35" s="115">
        <v>2</v>
      </c>
      <c r="BJ35" s="16"/>
    </row>
    <row r="36" spans="1:62" ht="15.75">
      <c r="A36" s="90">
        <v>30</v>
      </c>
      <c r="B36" s="14" t="s">
        <v>44</v>
      </c>
      <c r="C36" s="45">
        <f>янв!C36+фев!C36+март!C36</f>
        <v>0</v>
      </c>
      <c r="D36" s="45">
        <f>янв!D36+фев!D36+март!D36</f>
        <v>0</v>
      </c>
      <c r="E36" s="45">
        <f>янв!E36+фев!E36+март!E36</f>
        <v>0</v>
      </c>
      <c r="F36" s="45">
        <f>янв!F36+фев!F36+март!F36</f>
        <v>0</v>
      </c>
      <c r="G36" s="45">
        <f>янв!G36+фев!G36+март!G36</f>
        <v>0</v>
      </c>
      <c r="H36" s="45">
        <f>янв!H36+фев!H36+март!H36</f>
        <v>0</v>
      </c>
      <c r="I36" s="45">
        <f>янв!I36+фев!I36+март!I36</f>
        <v>1</v>
      </c>
      <c r="J36" s="45">
        <f>янв!J36+фев!J36+март!J36</f>
        <v>89.926000000000002</v>
      </c>
      <c r="K36" s="45">
        <f>янв!K36+фев!K36+март!K36</f>
        <v>0</v>
      </c>
      <c r="L36" s="45">
        <f>янв!L36+фев!L36+март!L36</f>
        <v>0</v>
      </c>
      <c r="M36" s="45">
        <f>янв!M36+фев!M36+март!M36</f>
        <v>0</v>
      </c>
      <c r="N36" s="45">
        <f>янв!N36+фев!N36+март!N36</f>
        <v>0</v>
      </c>
      <c r="O36" s="45">
        <f>янв!O36+фев!O36+март!O36</f>
        <v>0</v>
      </c>
      <c r="P36" s="45">
        <f>янв!P36+фев!P36+март!P36</f>
        <v>0</v>
      </c>
      <c r="Q36" s="45">
        <f>янв!Q36+фев!Q36+март!Q36</f>
        <v>0</v>
      </c>
      <c r="R36" s="45">
        <f>янв!R36+фев!R36+март!R36</f>
        <v>0</v>
      </c>
      <c r="S36" s="45">
        <f>янв!S36+фев!S36+март!S36</f>
        <v>2</v>
      </c>
      <c r="T36" s="45">
        <f>янв!T36+фев!T36+март!T36</f>
        <v>0.41799999999999998</v>
      </c>
      <c r="U36" s="45">
        <f>янв!U36+фев!U36+март!U36</f>
        <v>0</v>
      </c>
      <c r="V36" s="45">
        <f>янв!V36+фев!V36+март!V36</f>
        <v>0</v>
      </c>
      <c r="W36" s="45">
        <f>янв!W36+фев!W36+март!W36</f>
        <v>0</v>
      </c>
      <c r="X36" s="45">
        <f>янв!X36+фев!X36+март!X36</f>
        <v>0</v>
      </c>
      <c r="Y36" s="45">
        <f>янв!Y36+фев!Y36+март!Y36</f>
        <v>0</v>
      </c>
      <c r="Z36" s="45">
        <f>янв!Z36+фев!Z36+март!Z36</f>
        <v>0</v>
      </c>
      <c r="AA36" s="45">
        <f>янв!AA36+фев!AA36+март!AA36</f>
        <v>0</v>
      </c>
      <c r="AB36" s="45">
        <f>янв!AB36+фев!AB36+март!AB36</f>
        <v>0</v>
      </c>
      <c r="AC36" s="45">
        <f>янв!AC36+фев!AC36+март!AC36</f>
        <v>0</v>
      </c>
      <c r="AD36" s="45">
        <f>янв!AD36+фев!AD36+март!AD36</f>
        <v>0</v>
      </c>
      <c r="AE36" s="45">
        <f>янв!AE36+фев!AE36+март!AE36</f>
        <v>0</v>
      </c>
      <c r="AF36" s="45">
        <f>янв!AF36+фев!AF36+март!AF36</f>
        <v>0</v>
      </c>
      <c r="AG36" s="45">
        <f>янв!AG36+фев!AG36+март!AG36</f>
        <v>0</v>
      </c>
      <c r="AH36" s="45">
        <f>янв!AH36+фев!AH36+март!AH36</f>
        <v>0</v>
      </c>
      <c r="AI36" s="45">
        <f>янв!AI36+фев!AI36+март!AI36</f>
        <v>0</v>
      </c>
      <c r="AJ36" s="45">
        <f>янв!AJ36+фев!AJ36+март!AJ36</f>
        <v>0</v>
      </c>
      <c r="AK36" s="45">
        <f>янв!AK36+фев!AK36+март!AK36</f>
        <v>0</v>
      </c>
      <c r="AL36" s="45">
        <f>янв!AL36+фев!AL36+март!AL36</f>
        <v>0</v>
      </c>
      <c r="AM36" s="45">
        <f>янв!AM36+фев!AM36+март!AM36</f>
        <v>0</v>
      </c>
      <c r="AN36" s="45">
        <f>янв!AN36+фев!AN36+март!AN36</f>
        <v>0</v>
      </c>
      <c r="AO36" s="45">
        <f>янв!AO36+фев!AO36+март!AO36</f>
        <v>0</v>
      </c>
      <c r="AP36" s="45">
        <f>янв!AP36+фев!AP36+март!AP36</f>
        <v>0</v>
      </c>
      <c r="AQ36" s="45">
        <f>янв!AQ36+фев!AQ36+март!AQ36</f>
        <v>0</v>
      </c>
      <c r="AR36" s="45">
        <f>янв!AR36+фев!AR36+март!AR36</f>
        <v>0</v>
      </c>
      <c r="AS36" s="45">
        <f>янв!AS36+фев!AS36+март!AS36</f>
        <v>0</v>
      </c>
      <c r="AT36" s="45">
        <f>янв!AT36+фев!AT36+март!AT36</f>
        <v>0</v>
      </c>
      <c r="AU36" s="45">
        <f>янв!AU36+фев!AU36+март!AU36</f>
        <v>0</v>
      </c>
      <c r="AV36" s="45">
        <f>янв!AV36+фев!AV36+март!AV36</f>
        <v>0</v>
      </c>
      <c r="AW36" s="45">
        <f>янв!AW36+фев!AW36+март!AW36</f>
        <v>0</v>
      </c>
      <c r="AX36" s="45">
        <f>янв!AX36+фев!AX36+март!AX36</f>
        <v>0</v>
      </c>
      <c r="AY36" s="45">
        <f>янв!AY36+фев!AY36+март!AY36</f>
        <v>0</v>
      </c>
      <c r="AZ36" s="45">
        <f>янв!AZ36+фев!AZ36+март!AZ36</f>
        <v>0</v>
      </c>
      <c r="BA36" s="45">
        <f>янв!BA36+фев!BA36+март!BA36</f>
        <v>0</v>
      </c>
      <c r="BB36" s="45">
        <f>янв!BB36+фев!BB36+март!BB36</f>
        <v>0</v>
      </c>
      <c r="BC36" s="45">
        <f>янв!BC36+фев!BC36+март!BC36</f>
        <v>0</v>
      </c>
      <c r="BD36" s="45">
        <f>янв!BD36+фев!BD36+март!BD36</f>
        <v>0</v>
      </c>
      <c r="BE36" s="45">
        <f>янв!BE36+фев!BE36+март!BE36</f>
        <v>2.5609999999999999</v>
      </c>
      <c r="BF36" s="48">
        <f t="shared" si="1"/>
        <v>92.905000000000001</v>
      </c>
      <c r="BG36" s="61"/>
      <c r="BH36" s="17" t="e">
        <f t="shared" si="3"/>
        <v>#DIV/0!</v>
      </c>
      <c r="BI36" s="115">
        <v>4</v>
      </c>
      <c r="BJ36" s="16"/>
    </row>
    <row r="37" spans="1:62" ht="15.75">
      <c r="A37" s="90">
        <v>31</v>
      </c>
      <c r="B37" s="14" t="s">
        <v>167</v>
      </c>
      <c r="C37" s="45">
        <f>янв!C37+фев!C37+март!C37</f>
        <v>0</v>
      </c>
      <c r="D37" s="45">
        <f>янв!D37+фев!D37+март!D37</f>
        <v>0</v>
      </c>
      <c r="E37" s="45">
        <f>янв!E37+фев!E37+март!E37</f>
        <v>0</v>
      </c>
      <c r="F37" s="45">
        <f>янв!F37+фев!F37+март!F37</f>
        <v>0</v>
      </c>
      <c r="G37" s="45">
        <f>янв!G37+фев!G37+март!G37</f>
        <v>0</v>
      </c>
      <c r="H37" s="45">
        <f>янв!H37+фев!H37+март!H37</f>
        <v>0</v>
      </c>
      <c r="I37" s="45">
        <f>янв!I37+фев!I37+март!I37</f>
        <v>1</v>
      </c>
      <c r="J37" s="45">
        <f>янв!J37+фев!J37+март!J37</f>
        <v>91.075999999999993</v>
      </c>
      <c r="K37" s="45">
        <f>янв!K37+фев!K37+март!K37</f>
        <v>0</v>
      </c>
      <c r="L37" s="45">
        <f>янв!L37+фев!L37+март!L37</f>
        <v>0</v>
      </c>
      <c r="M37" s="45">
        <f>янв!M37+фев!M37+март!M37</f>
        <v>0</v>
      </c>
      <c r="N37" s="45">
        <f>янв!N37+фев!N37+март!N37</f>
        <v>0</v>
      </c>
      <c r="O37" s="45">
        <f>янв!O37+фев!O37+март!O37</f>
        <v>0</v>
      </c>
      <c r="P37" s="45">
        <f>янв!P37+фев!P37+март!P37</f>
        <v>0</v>
      </c>
      <c r="Q37" s="45">
        <f>янв!Q37+фев!Q37+март!Q37</f>
        <v>0</v>
      </c>
      <c r="R37" s="45">
        <f>янв!R37+фев!R37+март!R37</f>
        <v>0</v>
      </c>
      <c r="S37" s="45">
        <f>янв!S37+фев!S37+март!S37</f>
        <v>1</v>
      </c>
      <c r="T37" s="45">
        <f>янв!T37+фев!T37+март!T37</f>
        <v>1.0649999999999999</v>
      </c>
      <c r="U37" s="45">
        <f>янв!U37+фев!U37+март!U37</f>
        <v>0</v>
      </c>
      <c r="V37" s="45">
        <f>янв!V37+фев!V37+март!V37</f>
        <v>0</v>
      </c>
      <c r="W37" s="45">
        <f>янв!W37+фев!W37+март!W37</f>
        <v>1</v>
      </c>
      <c r="X37" s="45">
        <f>янв!X37+фев!X37+март!X37</f>
        <v>1.5169999999999999</v>
      </c>
      <c r="Y37" s="45">
        <f>янв!Y37+фев!Y37+март!Y37</f>
        <v>0</v>
      </c>
      <c r="Z37" s="45">
        <f>янв!Z37+фев!Z37+март!Z37</f>
        <v>0</v>
      </c>
      <c r="AA37" s="45">
        <f>янв!AA37+фев!AA37+март!AA37</f>
        <v>0</v>
      </c>
      <c r="AB37" s="45">
        <f>янв!AB37+фев!AB37+март!AB37</f>
        <v>0</v>
      </c>
      <c r="AC37" s="45">
        <f>янв!AC37+фев!AC37+март!AC37</f>
        <v>0</v>
      </c>
      <c r="AD37" s="45">
        <f>янв!AD37+фев!AD37+март!AD37</f>
        <v>0</v>
      </c>
      <c r="AE37" s="45">
        <f>янв!AE37+фев!AE37+март!AE37</f>
        <v>0</v>
      </c>
      <c r="AF37" s="45">
        <f>янв!AF37+фев!AF37+март!AF37</f>
        <v>0</v>
      </c>
      <c r="AG37" s="45">
        <f>янв!AG37+фев!AG37+март!AG37</f>
        <v>0</v>
      </c>
      <c r="AH37" s="45">
        <f>янв!AH37+фев!AH37+март!AH37</f>
        <v>0</v>
      </c>
      <c r="AI37" s="45">
        <f>янв!AI37+фев!AI37+март!AI37</f>
        <v>0</v>
      </c>
      <c r="AJ37" s="45">
        <f>янв!AJ37+фев!AJ37+март!AJ37</f>
        <v>0</v>
      </c>
      <c r="AK37" s="45">
        <f>янв!AK37+фев!AK37+март!AK37</f>
        <v>0</v>
      </c>
      <c r="AL37" s="45">
        <f>янв!AL37+фев!AL37+март!AL37</f>
        <v>0</v>
      </c>
      <c r="AM37" s="45">
        <f>янв!AM37+фев!AM37+март!AM37</f>
        <v>0</v>
      </c>
      <c r="AN37" s="45">
        <f>янв!AN37+фев!AN37+март!AN37</f>
        <v>0</v>
      </c>
      <c r="AO37" s="45">
        <f>янв!AO37+фев!AO37+март!AO37</f>
        <v>0</v>
      </c>
      <c r="AP37" s="45">
        <f>янв!AP37+фев!AP37+март!AP37</f>
        <v>0</v>
      </c>
      <c r="AQ37" s="45">
        <f>янв!AQ37+фев!AQ37+март!AQ37</f>
        <v>0</v>
      </c>
      <c r="AR37" s="45">
        <f>янв!AR37+фев!AR37+март!AR37</f>
        <v>0</v>
      </c>
      <c r="AS37" s="45">
        <f>янв!AS37+фев!AS37+март!AS37</f>
        <v>0</v>
      </c>
      <c r="AT37" s="45">
        <f>янв!AT37+фев!AT37+март!AT37</f>
        <v>0</v>
      </c>
      <c r="AU37" s="45">
        <f>янв!AU37+фев!AU37+март!AU37</f>
        <v>0</v>
      </c>
      <c r="AV37" s="45">
        <f>янв!AV37+фев!AV37+март!AV37</f>
        <v>0</v>
      </c>
      <c r="AW37" s="45">
        <f>янв!AW37+фев!AW37+март!AW37</f>
        <v>0</v>
      </c>
      <c r="AX37" s="45">
        <f>янв!AX37+фев!AX37+март!AX37</f>
        <v>0</v>
      </c>
      <c r="AY37" s="45">
        <f>янв!AY37+фев!AY37+март!AY37</f>
        <v>0</v>
      </c>
      <c r="AZ37" s="45">
        <f>янв!AZ37+фев!AZ37+март!AZ37</f>
        <v>0</v>
      </c>
      <c r="BA37" s="45">
        <f>янв!BA37+фев!BA37+март!BA37</f>
        <v>0</v>
      </c>
      <c r="BB37" s="45">
        <f>янв!BB37+фев!BB37+март!BB37</f>
        <v>0</v>
      </c>
      <c r="BC37" s="45">
        <f>янв!BC37+фев!BC37+март!BC37</f>
        <v>0</v>
      </c>
      <c r="BD37" s="45">
        <f>янв!BD37+фев!BD37+март!BD37</f>
        <v>0</v>
      </c>
      <c r="BE37" s="45">
        <f>янв!BE37+фев!BE37+март!BE37</f>
        <v>0</v>
      </c>
      <c r="BF37" s="48">
        <f t="shared" si="1"/>
        <v>93.657999999999987</v>
      </c>
      <c r="BG37" s="61"/>
      <c r="BH37" s="17" t="e">
        <f t="shared" si="3"/>
        <v>#DIV/0!</v>
      </c>
      <c r="BI37" s="115" t="s">
        <v>65</v>
      </c>
      <c r="BJ37" s="16"/>
    </row>
    <row r="38" spans="1:62" ht="15.75">
      <c r="A38" s="90">
        <v>32</v>
      </c>
      <c r="B38" s="14" t="s">
        <v>168</v>
      </c>
      <c r="C38" s="45">
        <f>янв!C38+фев!C38+март!C38</f>
        <v>0</v>
      </c>
      <c r="D38" s="45">
        <f>янв!D38+фев!D38+март!D38</f>
        <v>0</v>
      </c>
      <c r="E38" s="45">
        <f>янв!E38+фев!E38+март!E38</f>
        <v>0</v>
      </c>
      <c r="F38" s="45">
        <f>янв!F38+фев!F38+март!F38</f>
        <v>0</v>
      </c>
      <c r="G38" s="45">
        <f>янв!G38+фев!G38+март!G38</f>
        <v>0</v>
      </c>
      <c r="H38" s="45">
        <f>янв!H38+фев!H38+март!H38</f>
        <v>0</v>
      </c>
      <c r="I38" s="45">
        <f>янв!I38+фев!I38+март!I38</f>
        <v>0</v>
      </c>
      <c r="J38" s="45">
        <f>янв!J38+фев!J38+март!J38</f>
        <v>0</v>
      </c>
      <c r="K38" s="45">
        <f>янв!K38+фев!K38+март!K38</f>
        <v>0</v>
      </c>
      <c r="L38" s="45">
        <f>янв!L38+фев!L38+март!L38</f>
        <v>0</v>
      </c>
      <c r="M38" s="45">
        <f>янв!M38+фев!M38+март!M38</f>
        <v>0</v>
      </c>
      <c r="N38" s="45">
        <f>янв!N38+фев!N38+март!N38</f>
        <v>0</v>
      </c>
      <c r="O38" s="45">
        <f>янв!O38+фев!O38+март!O38</f>
        <v>0</v>
      </c>
      <c r="P38" s="45">
        <f>янв!P38+фев!P38+март!P38</f>
        <v>0</v>
      </c>
      <c r="Q38" s="45">
        <f>янв!Q38+фев!Q38+март!Q38</f>
        <v>0</v>
      </c>
      <c r="R38" s="45">
        <f>янв!R38+фев!R38+март!R38</f>
        <v>0</v>
      </c>
      <c r="S38" s="45">
        <f>янв!S38+фев!S38+март!S38</f>
        <v>0</v>
      </c>
      <c r="T38" s="45">
        <f>янв!T38+фев!T38+март!T38</f>
        <v>0</v>
      </c>
      <c r="U38" s="45">
        <f>янв!U38+фев!U38+март!U38</f>
        <v>0</v>
      </c>
      <c r="V38" s="45">
        <f>янв!V38+фев!V38+март!V38</f>
        <v>0</v>
      </c>
      <c r="W38" s="45">
        <f>янв!W38+фев!W38+март!W38</f>
        <v>0</v>
      </c>
      <c r="X38" s="45">
        <f>янв!X38+фев!X38+март!X38</f>
        <v>0</v>
      </c>
      <c r="Y38" s="45">
        <f>янв!Y38+фев!Y38+март!Y38</f>
        <v>0</v>
      </c>
      <c r="Z38" s="45">
        <f>янв!Z38+фев!Z38+март!Z38</f>
        <v>0</v>
      </c>
      <c r="AA38" s="45">
        <f>янв!AA38+фев!AA38+март!AA38</f>
        <v>0</v>
      </c>
      <c r="AB38" s="45">
        <f>янв!AB38+фев!AB38+март!AB38</f>
        <v>0</v>
      </c>
      <c r="AC38" s="45">
        <f>янв!AC38+фев!AC38+март!AC38</f>
        <v>0</v>
      </c>
      <c r="AD38" s="45">
        <f>янв!AD38+фев!AD38+март!AD38</f>
        <v>0</v>
      </c>
      <c r="AE38" s="45">
        <f>янв!AE38+фев!AE38+март!AE38</f>
        <v>0</v>
      </c>
      <c r="AF38" s="45">
        <f>янв!AF38+фев!AF38+март!AF38</f>
        <v>0</v>
      </c>
      <c r="AG38" s="45">
        <f>янв!AG38+фев!AG38+март!AG38</f>
        <v>0</v>
      </c>
      <c r="AH38" s="45">
        <f>янв!AH38+фев!AH38+март!AH38</f>
        <v>0</v>
      </c>
      <c r="AI38" s="45">
        <f>янв!AI38+фев!AI38+март!AI38</f>
        <v>0</v>
      </c>
      <c r="AJ38" s="45">
        <f>янв!AJ38+фев!AJ38+март!AJ38</f>
        <v>0</v>
      </c>
      <c r="AK38" s="45">
        <f>янв!AK38+фев!AK38+март!AK38</f>
        <v>0</v>
      </c>
      <c r="AL38" s="45">
        <f>янв!AL38+фев!AL38+март!AL38</f>
        <v>0</v>
      </c>
      <c r="AM38" s="45">
        <f>янв!AM38+фев!AM38+март!AM38</f>
        <v>0</v>
      </c>
      <c r="AN38" s="45">
        <f>янв!AN38+фев!AN38+март!AN38</f>
        <v>0</v>
      </c>
      <c r="AO38" s="45">
        <f>янв!AO38+фев!AO38+март!AO38</f>
        <v>0</v>
      </c>
      <c r="AP38" s="45">
        <f>янв!AP38+фев!AP38+март!AP38</f>
        <v>0</v>
      </c>
      <c r="AQ38" s="45">
        <f>янв!AQ38+фев!AQ38+март!AQ38</f>
        <v>0</v>
      </c>
      <c r="AR38" s="45">
        <f>янв!AR38+фев!AR38+март!AR38</f>
        <v>0</v>
      </c>
      <c r="AS38" s="45">
        <f>янв!AS38+фев!AS38+март!AS38</f>
        <v>0</v>
      </c>
      <c r="AT38" s="45">
        <f>янв!AT38+фев!AT38+март!AT38</f>
        <v>0</v>
      </c>
      <c r="AU38" s="45">
        <f>янв!AU38+фев!AU38+март!AU38</f>
        <v>0</v>
      </c>
      <c r="AV38" s="45">
        <f>янв!AV38+фев!AV38+март!AV38</f>
        <v>0</v>
      </c>
      <c r="AW38" s="45">
        <f>янв!AW38+фев!AW38+март!AW38</f>
        <v>0</v>
      </c>
      <c r="AX38" s="45">
        <f>янв!AX38+фев!AX38+март!AX38</f>
        <v>0</v>
      </c>
      <c r="AY38" s="45">
        <f>янв!AY38+фев!AY38+март!AY38</f>
        <v>0</v>
      </c>
      <c r="AZ38" s="45">
        <f>янв!AZ38+фев!AZ38+март!AZ38</f>
        <v>0</v>
      </c>
      <c r="BA38" s="45">
        <f>янв!BA38+фев!BA38+март!BA38</f>
        <v>0</v>
      </c>
      <c r="BB38" s="45">
        <f>янв!BB38+фев!BB38+март!BB38</f>
        <v>0</v>
      </c>
      <c r="BC38" s="45">
        <f>янв!BC38+фев!BC38+март!BC38</f>
        <v>0</v>
      </c>
      <c r="BD38" s="45">
        <f>янв!BD38+фев!BD38+март!BD38</f>
        <v>0</v>
      </c>
      <c r="BE38" s="45">
        <f>янв!BE38+фев!BE38+март!BE38</f>
        <v>1.4019999999999999</v>
      </c>
      <c r="BF38" s="48">
        <f t="shared" si="1"/>
        <v>1.4019999999999999</v>
      </c>
      <c r="BG38" s="61"/>
      <c r="BH38" s="17" t="e">
        <f t="shared" si="3"/>
        <v>#DIV/0!</v>
      </c>
      <c r="BI38" s="115" t="s">
        <v>66</v>
      </c>
      <c r="BJ38" s="16"/>
    </row>
    <row r="39" spans="1:62" ht="15.75">
      <c r="A39" s="90">
        <v>33</v>
      </c>
      <c r="B39" s="14" t="s">
        <v>45</v>
      </c>
      <c r="C39" s="45">
        <f>янв!C39+фев!C39+март!C39</f>
        <v>0</v>
      </c>
      <c r="D39" s="45">
        <f>янв!D39+фев!D39+март!D39</f>
        <v>0</v>
      </c>
      <c r="E39" s="45">
        <f>янв!E39+фев!E39+март!E39</f>
        <v>0</v>
      </c>
      <c r="F39" s="45">
        <f>янв!F39+фев!F39+март!F39</f>
        <v>0</v>
      </c>
      <c r="G39" s="45">
        <f>янв!G39+фев!G39+март!G39</f>
        <v>0</v>
      </c>
      <c r="H39" s="45">
        <f>янв!H39+фев!H39+март!H39</f>
        <v>0</v>
      </c>
      <c r="I39" s="45">
        <f>янв!I39+фев!I39+март!I39</f>
        <v>0</v>
      </c>
      <c r="J39" s="45">
        <f>янв!J39+фев!J39+март!J39</f>
        <v>0</v>
      </c>
      <c r="K39" s="45">
        <f>янв!K39+фев!K39+март!K39</f>
        <v>0</v>
      </c>
      <c r="L39" s="45">
        <f>янв!L39+фев!L39+март!L39</f>
        <v>0</v>
      </c>
      <c r="M39" s="45">
        <f>янв!M39+фев!M39+март!M39</f>
        <v>0</v>
      </c>
      <c r="N39" s="45">
        <f>янв!N39+фев!N39+март!N39</f>
        <v>0</v>
      </c>
      <c r="O39" s="45">
        <f>янв!O39+фев!O39+март!O39</f>
        <v>1</v>
      </c>
      <c r="P39" s="45">
        <f>янв!P39+фев!P39+март!P39</f>
        <v>10.135999999999999</v>
      </c>
      <c r="Q39" s="45">
        <f>янв!Q39+фев!Q39+март!Q39</f>
        <v>0</v>
      </c>
      <c r="R39" s="45">
        <f>янв!R39+фев!R39+март!R39</f>
        <v>0</v>
      </c>
      <c r="S39" s="45">
        <f>янв!S39+фев!S39+март!S39</f>
        <v>3</v>
      </c>
      <c r="T39" s="45">
        <f>янв!T39+фев!T39+март!T39</f>
        <v>0.53100000000000003</v>
      </c>
      <c r="U39" s="45">
        <f>янв!U39+фев!U39+март!U39</f>
        <v>0</v>
      </c>
      <c r="V39" s="45">
        <f>янв!V39+фев!V39+март!V39</f>
        <v>0</v>
      </c>
      <c r="W39" s="45">
        <f>янв!W39+фев!W39+март!W39</f>
        <v>0</v>
      </c>
      <c r="X39" s="45">
        <f>янв!X39+фев!X39+март!X39</f>
        <v>0</v>
      </c>
      <c r="Y39" s="45">
        <f>янв!Y39+фев!Y39+март!Y39</f>
        <v>0</v>
      </c>
      <c r="Z39" s="45">
        <f>янв!Z39+фев!Z39+март!Z39</f>
        <v>0</v>
      </c>
      <c r="AA39" s="45">
        <f>янв!AA39+фев!AA39+март!AA39</f>
        <v>0</v>
      </c>
      <c r="AB39" s="45">
        <f>янв!AB39+фев!AB39+март!AB39</f>
        <v>0</v>
      </c>
      <c r="AC39" s="45">
        <f>янв!AC39+фев!AC39+март!AC39</f>
        <v>0</v>
      </c>
      <c r="AD39" s="45">
        <f>янв!AD39+фев!AD39+март!AD39</f>
        <v>0</v>
      </c>
      <c r="AE39" s="45">
        <f>янв!AE39+фев!AE39+март!AE39</f>
        <v>0</v>
      </c>
      <c r="AF39" s="45">
        <f>янв!AF39+фев!AF39+март!AF39</f>
        <v>0</v>
      </c>
      <c r="AG39" s="45">
        <f>янв!AG39+фев!AG39+март!AG39</f>
        <v>0</v>
      </c>
      <c r="AH39" s="45">
        <f>янв!AH39+фев!AH39+март!AH39</f>
        <v>0</v>
      </c>
      <c r="AI39" s="45">
        <f>янв!AI39+фев!AI39+март!AI39</f>
        <v>0</v>
      </c>
      <c r="AJ39" s="45">
        <f>янв!AJ39+фев!AJ39+март!AJ39</f>
        <v>0</v>
      </c>
      <c r="AK39" s="45">
        <f>янв!AK39+фев!AK39+март!AK39</f>
        <v>0</v>
      </c>
      <c r="AL39" s="45">
        <f>янв!AL39+фев!AL39+март!AL39</f>
        <v>0</v>
      </c>
      <c r="AM39" s="45">
        <f>янв!AM39+фев!AM39+март!AM39</f>
        <v>0</v>
      </c>
      <c r="AN39" s="45">
        <f>янв!AN39+фев!AN39+март!AN39</f>
        <v>0</v>
      </c>
      <c r="AO39" s="45">
        <f>янв!AO39+фев!AO39+март!AO39</f>
        <v>0</v>
      </c>
      <c r="AP39" s="45">
        <f>янв!AP39+фев!AP39+март!AP39</f>
        <v>0</v>
      </c>
      <c r="AQ39" s="45">
        <f>янв!AQ39+фев!AQ39+март!AQ39</f>
        <v>0</v>
      </c>
      <c r="AR39" s="45">
        <f>янв!AR39+фев!AR39+март!AR39</f>
        <v>0</v>
      </c>
      <c r="AS39" s="45">
        <f>янв!AS39+фев!AS39+март!AS39</f>
        <v>0</v>
      </c>
      <c r="AT39" s="45">
        <f>янв!AT39+фев!AT39+март!AT39</f>
        <v>0</v>
      </c>
      <c r="AU39" s="45">
        <f>янв!AU39+фев!AU39+март!AU39</f>
        <v>0</v>
      </c>
      <c r="AV39" s="45">
        <f>янв!AV39+фев!AV39+март!AV39</f>
        <v>0</v>
      </c>
      <c r="AW39" s="45">
        <f>янв!AW39+фев!AW39+март!AW39</f>
        <v>0</v>
      </c>
      <c r="AX39" s="45">
        <f>янв!AX39+фев!AX39+март!AX39</f>
        <v>0</v>
      </c>
      <c r="AY39" s="45">
        <f>янв!AY39+фев!AY39+март!AY39</f>
        <v>0</v>
      </c>
      <c r="AZ39" s="45">
        <f>янв!AZ39+фев!AZ39+март!AZ39</f>
        <v>0</v>
      </c>
      <c r="BA39" s="45">
        <f>янв!BA39+фев!BA39+март!BA39</f>
        <v>0</v>
      </c>
      <c r="BB39" s="45">
        <f>янв!BB39+фев!BB39+март!BB39</f>
        <v>0</v>
      </c>
      <c r="BC39" s="45">
        <f>янв!BC39+фев!BC39+март!BC39</f>
        <v>0</v>
      </c>
      <c r="BD39" s="45">
        <f>янв!BD39+фев!BD39+март!BD39</f>
        <v>0</v>
      </c>
      <c r="BE39" s="45">
        <f>янв!BE39+фев!BE39+март!BE39</f>
        <v>0</v>
      </c>
      <c r="BF39" s="48">
        <f t="shared" si="1"/>
        <v>10.667</v>
      </c>
      <c r="BG39" s="61"/>
      <c r="BH39" s="17" t="e">
        <f t="shared" si="3"/>
        <v>#DIV/0!</v>
      </c>
      <c r="BI39" s="115">
        <v>6</v>
      </c>
      <c r="BJ39" s="16"/>
    </row>
    <row r="40" spans="1:62" ht="15.75">
      <c r="A40" s="90">
        <v>34</v>
      </c>
      <c r="B40" s="14" t="s">
        <v>159</v>
      </c>
      <c r="C40" s="45">
        <f>янв!C40+фев!C40+март!C40</f>
        <v>0</v>
      </c>
      <c r="D40" s="45">
        <f>янв!D40+фев!D40+март!D40</f>
        <v>0</v>
      </c>
      <c r="E40" s="45">
        <f>янв!E40+фев!E40+март!E40</f>
        <v>0</v>
      </c>
      <c r="F40" s="45">
        <f>янв!F40+фев!F40+март!F40</f>
        <v>0</v>
      </c>
      <c r="G40" s="45">
        <f>янв!G40+фев!G40+март!G40</f>
        <v>0</v>
      </c>
      <c r="H40" s="45">
        <f>янв!H40+фев!H40+март!H40</f>
        <v>0</v>
      </c>
      <c r="I40" s="45">
        <f>янв!I40+фев!I40+март!I40</f>
        <v>0</v>
      </c>
      <c r="J40" s="45">
        <f>янв!J40+фев!J40+март!J40</f>
        <v>0</v>
      </c>
      <c r="K40" s="45">
        <f>янв!K40+фев!K40+март!K40</f>
        <v>0</v>
      </c>
      <c r="L40" s="45">
        <f>янв!L40+фев!L40+март!L40</f>
        <v>0</v>
      </c>
      <c r="M40" s="45">
        <f>янв!M40+фев!M40+март!M40</f>
        <v>0</v>
      </c>
      <c r="N40" s="45">
        <f>янв!N40+фев!N40+март!N40</f>
        <v>0</v>
      </c>
      <c r="O40" s="45">
        <f>янв!O40+фев!O40+март!O40</f>
        <v>0</v>
      </c>
      <c r="P40" s="45">
        <f>янв!P40+фев!P40+март!P40</f>
        <v>0</v>
      </c>
      <c r="Q40" s="45">
        <f>янв!Q40+фев!Q40+март!Q40</f>
        <v>0</v>
      </c>
      <c r="R40" s="45">
        <f>янв!R40+фев!R40+март!R40</f>
        <v>0</v>
      </c>
      <c r="S40" s="45">
        <f>янв!S40+фев!S40+март!S40</f>
        <v>0</v>
      </c>
      <c r="T40" s="45">
        <f>янв!T40+фев!T40+март!T40</f>
        <v>0</v>
      </c>
      <c r="U40" s="45">
        <f>янв!U40+фев!U40+март!U40</f>
        <v>0</v>
      </c>
      <c r="V40" s="45">
        <f>янв!V40+фев!V40+март!V40</f>
        <v>0</v>
      </c>
      <c r="W40" s="45">
        <f>янв!W40+фев!W40+март!W40</f>
        <v>0</v>
      </c>
      <c r="X40" s="45">
        <f>янв!X40+фев!X40+март!X40</f>
        <v>0</v>
      </c>
      <c r="Y40" s="45">
        <f>янв!Y40+фев!Y40+март!Y40</f>
        <v>0</v>
      </c>
      <c r="Z40" s="45">
        <f>янв!Z40+фев!Z40+март!Z40</f>
        <v>0</v>
      </c>
      <c r="AA40" s="45">
        <f>янв!AA40+фев!AA40+март!AA40</f>
        <v>0</v>
      </c>
      <c r="AB40" s="45">
        <f>янв!AB40+фев!AB40+март!AB40</f>
        <v>0</v>
      </c>
      <c r="AC40" s="45">
        <f>янв!AC40+фев!AC40+март!AC40</f>
        <v>0</v>
      </c>
      <c r="AD40" s="45">
        <f>янв!AD40+фев!AD40+март!AD40</f>
        <v>0</v>
      </c>
      <c r="AE40" s="45">
        <f>янв!AE40+фев!AE40+март!AE40</f>
        <v>0</v>
      </c>
      <c r="AF40" s="45">
        <f>янв!AF40+фев!AF40+март!AF40</f>
        <v>0</v>
      </c>
      <c r="AG40" s="45">
        <f>янв!AG40+фев!AG40+март!AG40</f>
        <v>0</v>
      </c>
      <c r="AH40" s="45">
        <f>янв!AH40+фев!AH40+март!AH40</f>
        <v>0</v>
      </c>
      <c r="AI40" s="45">
        <f>янв!AI40+фев!AI40+март!AI40</f>
        <v>0</v>
      </c>
      <c r="AJ40" s="45">
        <f>янв!AJ40+фев!AJ40+март!AJ40</f>
        <v>0</v>
      </c>
      <c r="AK40" s="45">
        <f>янв!AK40+фев!AK40+март!AK40</f>
        <v>0</v>
      </c>
      <c r="AL40" s="45">
        <f>янв!AL40+фев!AL40+март!AL40</f>
        <v>0</v>
      </c>
      <c r="AM40" s="45">
        <f>янв!AM40+фев!AM40+март!AM40</f>
        <v>0</v>
      </c>
      <c r="AN40" s="45">
        <f>янв!AN40+фев!AN40+март!AN40</f>
        <v>0</v>
      </c>
      <c r="AO40" s="45">
        <f>янв!AO40+фев!AO40+март!AO40</f>
        <v>0</v>
      </c>
      <c r="AP40" s="45">
        <f>янв!AP40+фев!AP40+март!AP40</f>
        <v>0</v>
      </c>
      <c r="AQ40" s="45">
        <f>янв!AQ40+фев!AQ40+март!AQ40</f>
        <v>54</v>
      </c>
      <c r="AR40" s="45">
        <f>янв!AR40+фев!AR40+март!AR40</f>
        <v>59.829000000000001</v>
      </c>
      <c r="AS40" s="45">
        <f>янв!AS40+фев!AS40+март!AS40</f>
        <v>0</v>
      </c>
      <c r="AT40" s="45">
        <f>янв!AT40+фев!AT40+март!AT40</f>
        <v>0</v>
      </c>
      <c r="AU40" s="45">
        <f>янв!AU40+фев!AU40+март!AU40</f>
        <v>0</v>
      </c>
      <c r="AV40" s="45">
        <f>янв!AV40+фев!AV40+март!AV40</f>
        <v>0</v>
      </c>
      <c r="AW40" s="45">
        <f>янв!AW40+фев!AW40+март!AW40</f>
        <v>3</v>
      </c>
      <c r="AX40" s="45">
        <f>янв!AX40+фев!AX40+март!AX40</f>
        <v>1.5329999999999999</v>
      </c>
      <c r="AY40" s="45">
        <f>янв!AY40+фев!AY40+март!AY40</f>
        <v>0</v>
      </c>
      <c r="AZ40" s="45">
        <f>янв!AZ40+фев!AZ40+март!AZ40</f>
        <v>0</v>
      </c>
      <c r="BA40" s="45">
        <f>янв!BA40+фев!BA40+март!BA40</f>
        <v>0</v>
      </c>
      <c r="BB40" s="45">
        <f>янв!BB40+фев!BB40+март!BB40</f>
        <v>0</v>
      </c>
      <c r="BC40" s="45">
        <f>янв!BC40+фев!BC40+март!BC40</f>
        <v>0</v>
      </c>
      <c r="BD40" s="45">
        <f>янв!BD40+фев!BD40+март!BD40</f>
        <v>0</v>
      </c>
      <c r="BE40" s="45">
        <f>янв!BE40+фев!BE40+март!BE40</f>
        <v>310.20299999999997</v>
      </c>
      <c r="BF40" s="48">
        <f t="shared" si="1"/>
        <v>371.565</v>
      </c>
      <c r="BG40" s="61"/>
      <c r="BH40" s="17" t="e">
        <f t="shared" si="3"/>
        <v>#DIV/0!</v>
      </c>
      <c r="BI40" s="115" t="s">
        <v>70</v>
      </c>
      <c r="BJ40" s="16"/>
    </row>
    <row r="41" spans="1:62" ht="15.75">
      <c r="A41" s="90">
        <v>35</v>
      </c>
      <c r="B41" s="14" t="s">
        <v>46</v>
      </c>
      <c r="C41" s="45">
        <f>янв!C41+фев!C41+март!C41</f>
        <v>0</v>
      </c>
      <c r="D41" s="45">
        <f>янв!D41+фев!D41+март!D41</f>
        <v>0</v>
      </c>
      <c r="E41" s="45">
        <f>янв!E41+фев!E41+март!E41</f>
        <v>0</v>
      </c>
      <c r="F41" s="45">
        <f>янв!F41+фев!F41+март!F41</f>
        <v>0</v>
      </c>
      <c r="G41" s="45">
        <f>янв!G41+фев!G41+март!G41</f>
        <v>0</v>
      </c>
      <c r="H41" s="45">
        <f>янв!H41+фев!H41+март!H41</f>
        <v>0</v>
      </c>
      <c r="I41" s="45">
        <f>янв!I41+фев!I41+март!I41</f>
        <v>0</v>
      </c>
      <c r="J41" s="45">
        <f>янв!J41+фев!J41+март!J41</f>
        <v>0</v>
      </c>
      <c r="K41" s="45">
        <f>янв!K41+фев!K41+март!K41</f>
        <v>0</v>
      </c>
      <c r="L41" s="45">
        <f>янв!L41+фев!L41+март!L41</f>
        <v>0</v>
      </c>
      <c r="M41" s="45">
        <f>янв!M41+фев!M41+март!M41</f>
        <v>0</v>
      </c>
      <c r="N41" s="45">
        <f>янв!N41+фев!N41+март!N41</f>
        <v>0</v>
      </c>
      <c r="O41" s="45">
        <f>янв!O41+фев!O41+март!O41</f>
        <v>0</v>
      </c>
      <c r="P41" s="45">
        <f>янв!P41+фев!P41+март!P41</f>
        <v>0</v>
      </c>
      <c r="Q41" s="45">
        <f>янв!Q41+фев!Q41+март!Q41</f>
        <v>0</v>
      </c>
      <c r="R41" s="45">
        <f>янв!R41+фев!R41+март!R41</f>
        <v>0</v>
      </c>
      <c r="S41" s="45">
        <f>янв!S41+фев!S41+март!S41</f>
        <v>0</v>
      </c>
      <c r="T41" s="45">
        <f>янв!T41+фев!T41+март!T41</f>
        <v>0</v>
      </c>
      <c r="U41" s="45">
        <f>янв!U41+фев!U41+март!U41</f>
        <v>0</v>
      </c>
      <c r="V41" s="45">
        <f>янв!V41+фев!V41+март!V41</f>
        <v>0</v>
      </c>
      <c r="W41" s="45">
        <f>янв!W41+фев!W41+март!W41</f>
        <v>0</v>
      </c>
      <c r="X41" s="45">
        <f>янв!X41+фев!X41+март!X41</f>
        <v>0</v>
      </c>
      <c r="Y41" s="45">
        <f>янв!Y41+фев!Y41+март!Y41</f>
        <v>0</v>
      </c>
      <c r="Z41" s="45">
        <f>янв!Z41+фев!Z41+март!Z41</f>
        <v>0</v>
      </c>
      <c r="AA41" s="45">
        <f>янв!AA41+фев!AA41+март!AA41</f>
        <v>0</v>
      </c>
      <c r="AB41" s="45">
        <f>янв!AB41+фев!AB41+март!AB41</f>
        <v>0</v>
      </c>
      <c r="AC41" s="45">
        <f>янв!AC41+фев!AC41+март!AC41</f>
        <v>0</v>
      </c>
      <c r="AD41" s="45">
        <f>янв!AD41+фев!AD41+март!AD41</f>
        <v>0</v>
      </c>
      <c r="AE41" s="45">
        <f>янв!AE41+фев!AE41+март!AE41</f>
        <v>0</v>
      </c>
      <c r="AF41" s="45">
        <f>янв!AF41+фев!AF41+март!AF41</f>
        <v>0</v>
      </c>
      <c r="AG41" s="45">
        <f>янв!AG41+фев!AG41+март!AG41</f>
        <v>0</v>
      </c>
      <c r="AH41" s="45">
        <f>янв!AH41+фев!AH41+март!AH41</f>
        <v>0</v>
      </c>
      <c r="AI41" s="45">
        <f>янв!AI41+фев!AI41+март!AI41</f>
        <v>0</v>
      </c>
      <c r="AJ41" s="45">
        <f>янв!AJ41+фев!AJ41+март!AJ41</f>
        <v>0</v>
      </c>
      <c r="AK41" s="45">
        <f>янв!AK41+фев!AK41+март!AK41</f>
        <v>0</v>
      </c>
      <c r="AL41" s="45">
        <f>янв!AL41+фев!AL41+март!AL41</f>
        <v>0</v>
      </c>
      <c r="AM41" s="45">
        <f>янв!AM41+фев!AM41+март!AM41</f>
        <v>0</v>
      </c>
      <c r="AN41" s="45">
        <f>янв!AN41+фев!AN41+март!AN41</f>
        <v>0</v>
      </c>
      <c r="AO41" s="45">
        <f>янв!AO41+фев!AO41+март!AO41</f>
        <v>0</v>
      </c>
      <c r="AP41" s="45">
        <f>янв!AP41+фев!AP41+март!AP41</f>
        <v>0</v>
      </c>
      <c r="AQ41" s="45">
        <f>янв!AQ41+фев!AQ41+март!AQ41</f>
        <v>0</v>
      </c>
      <c r="AR41" s="45">
        <f>янв!AR41+фев!AR41+март!AR41</f>
        <v>0</v>
      </c>
      <c r="AS41" s="45">
        <f>янв!AS41+фев!AS41+март!AS41</f>
        <v>0</v>
      </c>
      <c r="AT41" s="45">
        <f>янв!AT41+фев!AT41+март!AT41</f>
        <v>0</v>
      </c>
      <c r="AU41" s="45">
        <f>янв!AU41+фев!AU41+март!AU41</f>
        <v>0</v>
      </c>
      <c r="AV41" s="45">
        <f>янв!AV41+фев!AV41+март!AV41</f>
        <v>0</v>
      </c>
      <c r="AW41" s="45">
        <f>янв!AW41+фев!AW41+март!AW41</f>
        <v>0</v>
      </c>
      <c r="AX41" s="45">
        <f>янв!AX41+фев!AX41+март!AX41</f>
        <v>0</v>
      </c>
      <c r="AY41" s="45">
        <f>янв!AY41+фев!AY41+март!AY41</f>
        <v>0</v>
      </c>
      <c r="AZ41" s="45">
        <f>янв!AZ41+фев!AZ41+март!AZ41</f>
        <v>0</v>
      </c>
      <c r="BA41" s="45">
        <f>янв!BA41+фев!BA41+март!BA41</f>
        <v>0</v>
      </c>
      <c r="BB41" s="45">
        <f>янв!BB41+фев!BB41+март!BB41</f>
        <v>0</v>
      </c>
      <c r="BC41" s="45">
        <f>янв!BC41+фев!BC41+март!BC41</f>
        <v>0</v>
      </c>
      <c r="BD41" s="45">
        <f>янв!BD41+фев!BD41+март!BD41</f>
        <v>0</v>
      </c>
      <c r="BE41" s="45">
        <f>янв!BE41+фев!BE41+март!BE41</f>
        <v>0</v>
      </c>
      <c r="BF41" s="48">
        <f t="shared" si="1"/>
        <v>0</v>
      </c>
      <c r="BG41" s="61"/>
      <c r="BH41" s="17" t="e">
        <f t="shared" si="3"/>
        <v>#DIV/0!</v>
      </c>
      <c r="BI41" s="115">
        <v>7</v>
      </c>
      <c r="BJ41" s="16"/>
    </row>
    <row r="42" spans="1:62" ht="15.75">
      <c r="A42" s="90">
        <v>36</v>
      </c>
      <c r="B42" s="14" t="s">
        <v>47</v>
      </c>
      <c r="C42" s="45">
        <f>янв!C42+фев!C42+март!C42</f>
        <v>6.6</v>
      </c>
      <c r="D42" s="45">
        <f>янв!D42+фев!D42+март!D42</f>
        <v>0.55400000000000005</v>
      </c>
      <c r="E42" s="45">
        <f>янв!E42+фев!E42+март!E42</f>
        <v>0</v>
      </c>
      <c r="F42" s="45">
        <f>янв!F42+фев!F42+март!F42</f>
        <v>0</v>
      </c>
      <c r="G42" s="45">
        <f>янв!G42+фев!G42+март!G42</f>
        <v>0</v>
      </c>
      <c r="H42" s="45">
        <f>янв!H42+фев!H42+март!H42</f>
        <v>0</v>
      </c>
      <c r="I42" s="45">
        <f>янв!I42+фев!I42+март!I42</f>
        <v>0</v>
      </c>
      <c r="J42" s="45">
        <f>янв!J42+фев!J42+март!J42</f>
        <v>0</v>
      </c>
      <c r="K42" s="45">
        <f>янв!K42+фев!K42+март!K42</f>
        <v>0</v>
      </c>
      <c r="L42" s="45">
        <f>янв!L42+фев!L42+март!L42</f>
        <v>0</v>
      </c>
      <c r="M42" s="45">
        <f>янв!M42+фев!M42+март!M42</f>
        <v>0</v>
      </c>
      <c r="N42" s="45">
        <f>янв!N42+фев!N42+март!N42</f>
        <v>0</v>
      </c>
      <c r="O42" s="45">
        <f>янв!O42+фев!O42+март!O42</f>
        <v>0</v>
      </c>
      <c r="P42" s="45">
        <f>янв!P42+фев!P42+март!P42</f>
        <v>0</v>
      </c>
      <c r="Q42" s="45">
        <f>янв!Q42+фев!Q42+март!Q42</f>
        <v>0</v>
      </c>
      <c r="R42" s="45">
        <f>янв!R42+фев!R42+март!R42</f>
        <v>0</v>
      </c>
      <c r="S42" s="45">
        <f>янв!S42+фев!S42+март!S42</f>
        <v>0</v>
      </c>
      <c r="T42" s="45">
        <f>янв!T42+фев!T42+март!T42</f>
        <v>0</v>
      </c>
      <c r="U42" s="45">
        <f>янв!U42+фев!U42+март!U42</f>
        <v>0</v>
      </c>
      <c r="V42" s="45">
        <f>янв!V42+фев!V42+март!V42</f>
        <v>0</v>
      </c>
      <c r="W42" s="45">
        <f>янв!W42+фев!W42+март!W42</f>
        <v>2</v>
      </c>
      <c r="X42" s="45">
        <f>янв!X42+фев!X42+март!X42</f>
        <v>7.3019999999999996</v>
      </c>
      <c r="Y42" s="45">
        <f>янв!Y42+фев!Y42+март!Y42</f>
        <v>0</v>
      </c>
      <c r="Z42" s="45">
        <f>янв!Z42+фев!Z42+март!Z42</f>
        <v>0</v>
      </c>
      <c r="AA42" s="45">
        <f>янв!AA42+фев!AA42+март!AA42</f>
        <v>0</v>
      </c>
      <c r="AB42" s="45">
        <f>янв!AB42+фев!AB42+март!AB42</f>
        <v>0</v>
      </c>
      <c r="AC42" s="45">
        <f>янв!AC42+фев!AC42+март!AC42</f>
        <v>0</v>
      </c>
      <c r="AD42" s="45">
        <f>янв!AD42+фев!AD42+март!AD42</f>
        <v>0</v>
      </c>
      <c r="AE42" s="45">
        <f>янв!AE42+фев!AE42+март!AE42</f>
        <v>0</v>
      </c>
      <c r="AF42" s="45">
        <f>янв!AF42+фев!AF42+март!AF42</f>
        <v>0</v>
      </c>
      <c r="AG42" s="45">
        <f>янв!AG42+фев!AG42+март!AG42</f>
        <v>39</v>
      </c>
      <c r="AH42" s="45">
        <f>янв!AH42+фев!AH42+март!AH42</f>
        <v>130.90199999999999</v>
      </c>
      <c r="AI42" s="45">
        <f>янв!AI42+фев!AI42+март!AI42</f>
        <v>0</v>
      </c>
      <c r="AJ42" s="45">
        <f>янв!AJ42+фев!AJ42+март!AJ42</f>
        <v>0</v>
      </c>
      <c r="AK42" s="45">
        <f>янв!AK42+фев!AK42+март!AK42</f>
        <v>0</v>
      </c>
      <c r="AL42" s="45">
        <f>янв!AL42+фев!AL42+март!AL42</f>
        <v>0</v>
      </c>
      <c r="AM42" s="45">
        <f>янв!AM42+фев!AM42+март!AM42</f>
        <v>0</v>
      </c>
      <c r="AN42" s="45">
        <f>янв!AN42+фев!AN42+март!AN42</f>
        <v>0</v>
      </c>
      <c r="AO42" s="45">
        <f>янв!AO42+фев!AO42+март!AO42</f>
        <v>0</v>
      </c>
      <c r="AP42" s="45">
        <f>янв!AP42+фев!AP42+март!AP42</f>
        <v>0</v>
      </c>
      <c r="AQ42" s="45">
        <f>янв!AQ42+фев!AQ42+март!AQ42</f>
        <v>3</v>
      </c>
      <c r="AR42" s="45">
        <f>янв!AR42+фев!AR42+март!AR42</f>
        <v>18.448</v>
      </c>
      <c r="AS42" s="45">
        <f>янв!AS42+фев!AS42+март!AS42</f>
        <v>0</v>
      </c>
      <c r="AT42" s="45">
        <f>янв!AT42+фев!AT42+март!AT42</f>
        <v>0</v>
      </c>
      <c r="AU42" s="45">
        <f>янв!AU42+фев!AU42+март!AU42</f>
        <v>0</v>
      </c>
      <c r="AV42" s="45">
        <f>янв!AV42+фев!AV42+март!AV42</f>
        <v>0</v>
      </c>
      <c r="AW42" s="45">
        <f>янв!AW42+фев!AW42+март!AW42</f>
        <v>0</v>
      </c>
      <c r="AX42" s="45">
        <f>янв!AX42+фев!AX42+март!AX42</f>
        <v>0</v>
      </c>
      <c r="AY42" s="45">
        <f>янв!AY42+фев!AY42+март!AY42</f>
        <v>0</v>
      </c>
      <c r="AZ42" s="45">
        <f>янв!AZ42+фев!AZ42+март!AZ42</f>
        <v>0</v>
      </c>
      <c r="BA42" s="45">
        <f>янв!BA42+фев!BA42+март!BA42</f>
        <v>0</v>
      </c>
      <c r="BB42" s="45">
        <f>янв!BB42+фев!BB42+март!BB42</f>
        <v>0</v>
      </c>
      <c r="BC42" s="45">
        <f>янв!BC42+фев!BC42+март!BC42</f>
        <v>0</v>
      </c>
      <c r="BD42" s="45">
        <f>янв!BD42+фев!BD42+март!BD42</f>
        <v>0</v>
      </c>
      <c r="BE42" s="45">
        <f>янв!BE42+фев!BE42+март!BE42</f>
        <v>0</v>
      </c>
      <c r="BF42" s="48">
        <f t="shared" si="1"/>
        <v>157.20599999999999</v>
      </c>
      <c r="BG42" s="61"/>
      <c r="BH42" s="17" t="e">
        <f t="shared" si="3"/>
        <v>#DIV/0!</v>
      </c>
      <c r="BI42" s="115">
        <v>8</v>
      </c>
      <c r="BJ42" s="16"/>
    </row>
    <row r="43" spans="1:62" ht="15.75">
      <c r="A43" s="90">
        <v>37</v>
      </c>
      <c r="B43" s="14" t="s">
        <v>160</v>
      </c>
      <c r="C43" s="45">
        <f>янв!C43+фев!C43+март!C43</f>
        <v>0</v>
      </c>
      <c r="D43" s="45">
        <f>янв!D43+фев!D43+март!D43</f>
        <v>0</v>
      </c>
      <c r="E43" s="45">
        <f>янв!E43+фев!E43+март!E43</f>
        <v>0</v>
      </c>
      <c r="F43" s="45">
        <f>янв!F43+фев!F43+март!F43</f>
        <v>0</v>
      </c>
      <c r="G43" s="45">
        <f>янв!G43+фев!G43+март!G43</f>
        <v>0</v>
      </c>
      <c r="H43" s="45">
        <f>янв!H43+фев!H43+март!H43</f>
        <v>0</v>
      </c>
      <c r="I43" s="45">
        <f>янв!I43+фев!I43+март!I43</f>
        <v>1</v>
      </c>
      <c r="J43" s="45">
        <f>янв!J43+фев!J43+март!J43</f>
        <v>100.82299999999999</v>
      </c>
      <c r="K43" s="45">
        <f>янв!K43+фев!K43+март!K43</f>
        <v>0</v>
      </c>
      <c r="L43" s="45">
        <f>янв!L43+фев!L43+март!L43</f>
        <v>0</v>
      </c>
      <c r="M43" s="45">
        <f>янв!M43+фев!M43+март!M43</f>
        <v>0</v>
      </c>
      <c r="N43" s="45">
        <f>янв!N43+фев!N43+март!N43</f>
        <v>0</v>
      </c>
      <c r="O43" s="45">
        <f>янв!O43+фев!O43+март!O43</f>
        <v>0</v>
      </c>
      <c r="P43" s="45">
        <f>янв!P43+фев!P43+март!P43</f>
        <v>0</v>
      </c>
      <c r="Q43" s="45">
        <f>янв!Q43+фев!Q43+март!Q43</f>
        <v>0</v>
      </c>
      <c r="R43" s="45">
        <f>янв!R43+фев!R43+март!R43</f>
        <v>0</v>
      </c>
      <c r="S43" s="45">
        <f>янв!S43+фев!S43+март!S43</f>
        <v>0</v>
      </c>
      <c r="T43" s="45">
        <f>янв!T43+фев!T43+март!T43</f>
        <v>0</v>
      </c>
      <c r="U43" s="45">
        <f>янв!U43+фев!U43+март!U43</f>
        <v>0</v>
      </c>
      <c r="V43" s="45">
        <f>янв!V43+фев!V43+март!V43</f>
        <v>0</v>
      </c>
      <c r="W43" s="45">
        <f>янв!W43+фев!W43+март!W43</f>
        <v>0</v>
      </c>
      <c r="X43" s="45">
        <f>янв!X43+фев!X43+март!X43</f>
        <v>0</v>
      </c>
      <c r="Y43" s="45">
        <f>янв!Y43+фев!Y43+март!Y43</f>
        <v>0</v>
      </c>
      <c r="Z43" s="45">
        <f>янв!Z43+фев!Z43+март!Z43</f>
        <v>0</v>
      </c>
      <c r="AA43" s="45">
        <f>янв!AA43+фев!AA43+март!AA43</f>
        <v>0</v>
      </c>
      <c r="AB43" s="45">
        <f>янв!AB43+фев!AB43+март!AB43</f>
        <v>0</v>
      </c>
      <c r="AC43" s="45">
        <f>янв!AC43+фев!AC43+март!AC43</f>
        <v>0</v>
      </c>
      <c r="AD43" s="45">
        <f>янв!AD43+фев!AD43+март!AD43</f>
        <v>0</v>
      </c>
      <c r="AE43" s="45">
        <f>янв!AE43+фев!AE43+март!AE43</f>
        <v>0</v>
      </c>
      <c r="AF43" s="45">
        <f>янв!AF43+фев!AF43+март!AF43</f>
        <v>0</v>
      </c>
      <c r="AG43" s="45">
        <f>янв!AG43+фев!AG43+март!AG43</f>
        <v>0</v>
      </c>
      <c r="AH43" s="45">
        <f>янв!AH43+фев!AH43+март!AH43</f>
        <v>0</v>
      </c>
      <c r="AI43" s="45">
        <f>янв!AI43+фев!AI43+март!AI43</f>
        <v>0</v>
      </c>
      <c r="AJ43" s="45">
        <f>янв!AJ43+фев!AJ43+март!AJ43</f>
        <v>0</v>
      </c>
      <c r="AK43" s="45">
        <f>янв!AK43+фев!AK43+март!AK43</f>
        <v>0</v>
      </c>
      <c r="AL43" s="45">
        <f>янв!AL43+фев!AL43+март!AL43</f>
        <v>0</v>
      </c>
      <c r="AM43" s="45">
        <f>янв!AM43+фев!AM43+март!AM43</f>
        <v>0</v>
      </c>
      <c r="AN43" s="45">
        <f>янв!AN43+фев!AN43+март!AN43</f>
        <v>0</v>
      </c>
      <c r="AO43" s="45">
        <f>янв!AO43+фев!AO43+март!AO43</f>
        <v>0</v>
      </c>
      <c r="AP43" s="45">
        <f>янв!AP43+фев!AP43+март!AP43</f>
        <v>0</v>
      </c>
      <c r="AQ43" s="45">
        <f>янв!AQ43+фев!AQ43+март!AQ43</f>
        <v>0</v>
      </c>
      <c r="AR43" s="45">
        <f>янв!AR43+фев!AR43+март!AR43</f>
        <v>0</v>
      </c>
      <c r="AS43" s="45">
        <f>янв!AS43+фев!AS43+март!AS43</f>
        <v>0</v>
      </c>
      <c r="AT43" s="45">
        <f>янв!AT43+фев!AT43+март!AT43</f>
        <v>0</v>
      </c>
      <c r="AU43" s="45">
        <f>янв!AU43+фев!AU43+март!AU43</f>
        <v>0</v>
      </c>
      <c r="AV43" s="45">
        <f>янв!AV43+фев!AV43+март!AV43</f>
        <v>0</v>
      </c>
      <c r="AW43" s="45">
        <f>янв!AW43+фев!AW43+март!AW43</f>
        <v>0</v>
      </c>
      <c r="AX43" s="45">
        <f>янв!AX43+фев!AX43+март!AX43</f>
        <v>0</v>
      </c>
      <c r="AY43" s="45">
        <f>янв!AY43+фев!AY43+март!AY43</f>
        <v>0</v>
      </c>
      <c r="AZ43" s="45">
        <f>янв!AZ43+фев!AZ43+март!AZ43</f>
        <v>0</v>
      </c>
      <c r="BA43" s="45">
        <f>янв!BA43+фев!BA43+март!BA43</f>
        <v>0</v>
      </c>
      <c r="BB43" s="45">
        <f>янв!BB43+фев!BB43+март!BB43</f>
        <v>0</v>
      </c>
      <c r="BC43" s="45">
        <f>янв!BC43+фев!BC43+март!BC43</f>
        <v>0</v>
      </c>
      <c r="BD43" s="45">
        <f>янв!BD43+фев!BD43+март!BD43</f>
        <v>0</v>
      </c>
      <c r="BE43" s="45">
        <f>янв!BE43+фев!BE43+март!BE43</f>
        <v>0</v>
      </c>
      <c r="BF43" s="48">
        <f t="shared" si="1"/>
        <v>100.82299999999999</v>
      </c>
      <c r="BG43" s="61"/>
      <c r="BH43" s="17" t="e">
        <f t="shared" si="3"/>
        <v>#DIV/0!</v>
      </c>
      <c r="BI43" s="115">
        <v>9</v>
      </c>
      <c r="BJ43" s="16"/>
    </row>
    <row r="44" spans="1:62" ht="15.75">
      <c r="A44" s="90">
        <v>38</v>
      </c>
      <c r="B44" s="14" t="s">
        <v>48</v>
      </c>
      <c r="C44" s="45">
        <f>янв!C44+фев!C44+март!C44</f>
        <v>0</v>
      </c>
      <c r="D44" s="45">
        <f>янв!D44+фев!D44+март!D44</f>
        <v>0</v>
      </c>
      <c r="E44" s="45">
        <f>янв!E44+фев!E44+март!E44</f>
        <v>0</v>
      </c>
      <c r="F44" s="45">
        <f>янв!F44+фев!F44+март!F44</f>
        <v>0</v>
      </c>
      <c r="G44" s="45">
        <f>янв!G44+фев!G44+март!G44</f>
        <v>0</v>
      </c>
      <c r="H44" s="45">
        <f>янв!H44+фев!H44+март!H44</f>
        <v>0</v>
      </c>
      <c r="I44" s="45">
        <f>янв!I44+фев!I44+март!I44</f>
        <v>0</v>
      </c>
      <c r="J44" s="45">
        <f>янв!J44+фев!J44+март!J44</f>
        <v>0</v>
      </c>
      <c r="K44" s="45">
        <f>янв!K44+фев!K44+март!K44</f>
        <v>0</v>
      </c>
      <c r="L44" s="45">
        <f>янв!L44+фев!L44+март!L44</f>
        <v>0</v>
      </c>
      <c r="M44" s="45">
        <f>янв!M44+фев!M44+март!M44</f>
        <v>0</v>
      </c>
      <c r="N44" s="45">
        <f>янв!N44+фев!N44+март!N44</f>
        <v>0</v>
      </c>
      <c r="O44" s="45">
        <f>янв!O44+фев!O44+март!O44</f>
        <v>0</v>
      </c>
      <c r="P44" s="45">
        <f>янв!P44+фев!P44+март!P44</f>
        <v>0</v>
      </c>
      <c r="Q44" s="45">
        <f>янв!Q44+фев!Q44+март!Q44</f>
        <v>0</v>
      </c>
      <c r="R44" s="45">
        <f>янв!R44+фев!R44+март!R44</f>
        <v>0</v>
      </c>
      <c r="S44" s="45">
        <f>янв!S44+фев!S44+март!S44</f>
        <v>0</v>
      </c>
      <c r="T44" s="45">
        <f>янв!T44+фев!T44+март!T44</f>
        <v>0</v>
      </c>
      <c r="U44" s="45">
        <f>янв!U44+фев!U44+март!U44</f>
        <v>0</v>
      </c>
      <c r="V44" s="45">
        <f>янв!V44+фев!V44+март!V44</f>
        <v>0</v>
      </c>
      <c r="W44" s="45">
        <f>янв!W44+фев!W44+март!W44</f>
        <v>5</v>
      </c>
      <c r="X44" s="45">
        <f>янв!X44+фев!X44+март!X44</f>
        <v>10.83</v>
      </c>
      <c r="Y44" s="45">
        <f>янв!Y44+фев!Y44+март!Y44</f>
        <v>0</v>
      </c>
      <c r="Z44" s="45">
        <f>янв!Z44+фев!Z44+март!Z44</f>
        <v>0</v>
      </c>
      <c r="AA44" s="45">
        <f>янв!AA44+фев!AA44+март!AA44</f>
        <v>0</v>
      </c>
      <c r="AB44" s="45">
        <f>янв!AB44+фев!AB44+март!AB44</f>
        <v>0</v>
      </c>
      <c r="AC44" s="45">
        <f>янв!AC44+фев!AC44+март!AC44</f>
        <v>0</v>
      </c>
      <c r="AD44" s="45">
        <f>янв!AD44+фев!AD44+март!AD44</f>
        <v>0</v>
      </c>
      <c r="AE44" s="45">
        <f>янв!AE44+фев!AE44+март!AE44</f>
        <v>0</v>
      </c>
      <c r="AF44" s="45">
        <f>янв!AF44+фев!AF44+март!AF44</f>
        <v>0</v>
      </c>
      <c r="AG44" s="45">
        <f>янв!AG44+фев!AG44+март!AG44</f>
        <v>0</v>
      </c>
      <c r="AH44" s="45">
        <f>янв!AH44+фев!AH44+март!AH44</f>
        <v>0</v>
      </c>
      <c r="AI44" s="45">
        <f>янв!AI44+фев!AI44+март!AI44</f>
        <v>0</v>
      </c>
      <c r="AJ44" s="45">
        <f>янв!AJ44+фев!AJ44+март!AJ44</f>
        <v>0</v>
      </c>
      <c r="AK44" s="45">
        <f>янв!AK44+фев!AK44+март!AK44</f>
        <v>0</v>
      </c>
      <c r="AL44" s="45">
        <f>янв!AL44+фев!AL44+март!AL44</f>
        <v>0</v>
      </c>
      <c r="AM44" s="45">
        <f>янв!AM44+фев!AM44+март!AM44</f>
        <v>0</v>
      </c>
      <c r="AN44" s="45">
        <f>янв!AN44+фев!AN44+март!AN44</f>
        <v>0</v>
      </c>
      <c r="AO44" s="45">
        <f>янв!AO44+фев!AO44+март!AO44</f>
        <v>0</v>
      </c>
      <c r="AP44" s="45">
        <f>янв!AP44+фев!AP44+март!AP44</f>
        <v>0</v>
      </c>
      <c r="AQ44" s="45">
        <f>янв!AQ44+фев!AQ44+март!AQ44</f>
        <v>0</v>
      </c>
      <c r="AR44" s="45">
        <f>янв!AR44+фев!AR44+март!AR44</f>
        <v>0</v>
      </c>
      <c r="AS44" s="45">
        <f>янв!AS44+фев!AS44+март!AS44</f>
        <v>0</v>
      </c>
      <c r="AT44" s="45">
        <f>янв!AT44+фев!AT44+март!AT44</f>
        <v>0</v>
      </c>
      <c r="AU44" s="45">
        <f>янв!AU44+фев!AU44+март!AU44</f>
        <v>0</v>
      </c>
      <c r="AV44" s="45">
        <f>янв!AV44+фев!AV44+март!AV44</f>
        <v>0</v>
      </c>
      <c r="AW44" s="45">
        <f>янв!AW44+фев!AW44+март!AW44</f>
        <v>0</v>
      </c>
      <c r="AX44" s="45">
        <f>янв!AX44+фев!AX44+март!AX44</f>
        <v>0</v>
      </c>
      <c r="AY44" s="45">
        <f>янв!AY44+фев!AY44+март!AY44</f>
        <v>1</v>
      </c>
      <c r="AZ44" s="45">
        <f>янв!AZ44+фев!AZ44+март!AZ44</f>
        <v>1.669</v>
      </c>
      <c r="BA44" s="45">
        <f>янв!BA44+фев!BA44+март!BA44</f>
        <v>0</v>
      </c>
      <c r="BB44" s="45">
        <f>янв!BB44+фев!BB44+март!BB44</f>
        <v>0</v>
      </c>
      <c r="BC44" s="45">
        <f>янв!BC44+фев!BC44+март!BC44</f>
        <v>0</v>
      </c>
      <c r="BD44" s="45">
        <f>янв!BD44+фев!BD44+март!BD44</f>
        <v>0</v>
      </c>
      <c r="BE44" s="45">
        <f>янв!BE44+фев!BE44+март!BE44</f>
        <v>6.4130000000000003</v>
      </c>
      <c r="BF44" s="48">
        <f t="shared" si="1"/>
        <v>18.911999999999999</v>
      </c>
      <c r="BG44" s="61"/>
      <c r="BH44" s="17" t="e">
        <f t="shared" si="3"/>
        <v>#DIV/0!</v>
      </c>
      <c r="BI44" s="117">
        <v>10</v>
      </c>
      <c r="BJ44" s="69"/>
    </row>
    <row r="45" spans="1:62" ht="15.75">
      <c r="A45" s="90">
        <v>39</v>
      </c>
      <c r="B45" s="14" t="s">
        <v>161</v>
      </c>
      <c r="C45" s="45">
        <f>янв!C45+фев!C45+март!C45</f>
        <v>0</v>
      </c>
      <c r="D45" s="45">
        <f>янв!D45+фев!D45+март!D45</f>
        <v>0</v>
      </c>
      <c r="E45" s="45">
        <f>янв!E45+фев!E45+март!E45</f>
        <v>0</v>
      </c>
      <c r="F45" s="45">
        <f>янв!F45+фев!F45+март!F45</f>
        <v>0</v>
      </c>
      <c r="G45" s="45">
        <f>янв!G45+фев!G45+март!G45</f>
        <v>0</v>
      </c>
      <c r="H45" s="45">
        <f>янв!H45+фев!H45+март!H45</f>
        <v>0</v>
      </c>
      <c r="I45" s="45">
        <f>янв!I45+фев!I45+март!I45</f>
        <v>1</v>
      </c>
      <c r="J45" s="45">
        <f>янв!J45+фев!J45+март!J45</f>
        <v>149.39400000000001</v>
      </c>
      <c r="K45" s="45">
        <f>янв!K45+фев!K45+март!K45</f>
        <v>0</v>
      </c>
      <c r="L45" s="45">
        <f>янв!L45+фев!L45+март!L45</f>
        <v>0</v>
      </c>
      <c r="M45" s="45">
        <f>янв!M45+фев!M45+март!M45</f>
        <v>0</v>
      </c>
      <c r="N45" s="45">
        <f>янв!N45+фев!N45+март!N45</f>
        <v>0</v>
      </c>
      <c r="O45" s="45">
        <f>янв!O45+фев!O45+март!O45</f>
        <v>0</v>
      </c>
      <c r="P45" s="45">
        <f>янв!P45+фев!P45+март!P45</f>
        <v>0</v>
      </c>
      <c r="Q45" s="45">
        <f>янв!Q45+фев!Q45+март!Q45</f>
        <v>0</v>
      </c>
      <c r="R45" s="45">
        <f>янв!R45+фев!R45+март!R45</f>
        <v>0</v>
      </c>
      <c r="S45" s="45">
        <f>янв!S45+фев!S45+март!S45</f>
        <v>0</v>
      </c>
      <c r="T45" s="45">
        <f>янв!T45+фев!T45+март!T45</f>
        <v>0</v>
      </c>
      <c r="U45" s="45">
        <f>янв!U45+фев!U45+март!U45</f>
        <v>0</v>
      </c>
      <c r="V45" s="45">
        <f>янв!V45+фев!V45+март!V45</f>
        <v>0</v>
      </c>
      <c r="W45" s="45">
        <f>янв!W45+фев!W45+март!W45</f>
        <v>0</v>
      </c>
      <c r="X45" s="45">
        <f>янв!X45+фев!X45+март!X45</f>
        <v>0</v>
      </c>
      <c r="Y45" s="45">
        <f>янв!Y45+фев!Y45+март!Y45</f>
        <v>0</v>
      </c>
      <c r="Z45" s="45">
        <f>янв!Z45+фев!Z45+март!Z45</f>
        <v>0</v>
      </c>
      <c r="AA45" s="45">
        <f>янв!AA45+фев!AA45+март!AA45</f>
        <v>0</v>
      </c>
      <c r="AB45" s="45">
        <f>янв!AB45+фев!AB45+март!AB45</f>
        <v>0</v>
      </c>
      <c r="AC45" s="45">
        <f>янв!AC45+фев!AC45+март!AC45</f>
        <v>0</v>
      </c>
      <c r="AD45" s="45">
        <f>янв!AD45+фев!AD45+март!AD45</f>
        <v>0</v>
      </c>
      <c r="AE45" s="45">
        <f>янв!AE45+фев!AE45+март!AE45</f>
        <v>0</v>
      </c>
      <c r="AF45" s="45">
        <f>янв!AF45+фев!AF45+март!AF45</f>
        <v>0</v>
      </c>
      <c r="AG45" s="45">
        <f>янв!AG45+фев!AG45+март!AG45</f>
        <v>0</v>
      </c>
      <c r="AH45" s="45">
        <f>янв!AH45+фев!AH45+март!AH45</f>
        <v>0</v>
      </c>
      <c r="AI45" s="45">
        <f>янв!AI45+фев!AI45+март!AI45</f>
        <v>0</v>
      </c>
      <c r="AJ45" s="45">
        <f>янв!AJ45+фев!AJ45+март!AJ45</f>
        <v>0</v>
      </c>
      <c r="AK45" s="45">
        <f>янв!AK45+фев!AK45+март!AK45</f>
        <v>0</v>
      </c>
      <c r="AL45" s="45">
        <f>янв!AL45+фев!AL45+март!AL45</f>
        <v>0</v>
      </c>
      <c r="AM45" s="45">
        <f>янв!AM45+фев!AM45+март!AM45</f>
        <v>0</v>
      </c>
      <c r="AN45" s="45">
        <f>янв!AN45+фев!AN45+март!AN45</f>
        <v>0</v>
      </c>
      <c r="AO45" s="45">
        <f>янв!AO45+фев!AO45+март!AO45</f>
        <v>0</v>
      </c>
      <c r="AP45" s="45">
        <f>янв!AP45+фев!AP45+март!AP45</f>
        <v>0</v>
      </c>
      <c r="AQ45" s="45">
        <f>янв!AQ45+фев!AQ45+март!AQ45</f>
        <v>127</v>
      </c>
      <c r="AR45" s="45">
        <f>янв!AR45+фев!AR45+март!AR45</f>
        <v>134.595</v>
      </c>
      <c r="AS45" s="45">
        <f>янв!AS45+фев!AS45+март!AS45</f>
        <v>0</v>
      </c>
      <c r="AT45" s="45">
        <f>янв!AT45+фев!AT45+март!AT45</f>
        <v>0</v>
      </c>
      <c r="AU45" s="45">
        <f>янв!AU45+фев!AU45+март!AU45</f>
        <v>0</v>
      </c>
      <c r="AV45" s="45">
        <f>янв!AV45+фев!AV45+март!AV45</f>
        <v>0</v>
      </c>
      <c r="AW45" s="45">
        <f>янв!AW45+фев!AW45+март!AW45</f>
        <v>0</v>
      </c>
      <c r="AX45" s="45">
        <f>янв!AX45+фев!AX45+март!AX45</f>
        <v>0</v>
      </c>
      <c r="AY45" s="45">
        <f>янв!AY45+фев!AY45+март!AY45</f>
        <v>0</v>
      </c>
      <c r="AZ45" s="45">
        <f>янв!AZ45+фев!AZ45+март!AZ45</f>
        <v>0</v>
      </c>
      <c r="BA45" s="45">
        <f>янв!BA45+фев!BA45+март!BA45</f>
        <v>0</v>
      </c>
      <c r="BB45" s="45">
        <f>янв!BB45+фев!BB45+март!BB45</f>
        <v>0</v>
      </c>
      <c r="BC45" s="45">
        <f>янв!BC45+фев!BC45+март!BC45</f>
        <v>0</v>
      </c>
      <c r="BD45" s="45">
        <f>янв!BD45+фев!BD45+март!BD45</f>
        <v>0</v>
      </c>
      <c r="BE45" s="45">
        <f>янв!BE45+фев!BE45+март!BE45</f>
        <v>256.61699999999996</v>
      </c>
      <c r="BF45" s="48">
        <f t="shared" si="1"/>
        <v>540.60599999999999</v>
      </c>
      <c r="BG45" s="45"/>
      <c r="BH45" s="17" t="e">
        <f t="shared" si="3"/>
        <v>#DIV/0!</v>
      </c>
      <c r="BI45" s="116" t="s">
        <v>71</v>
      </c>
      <c r="BJ45" s="69"/>
    </row>
    <row r="46" spans="1:62" ht="15.75">
      <c r="A46" s="90">
        <v>40</v>
      </c>
      <c r="B46" s="14" t="s">
        <v>162</v>
      </c>
      <c r="C46" s="45">
        <f>янв!C46+фев!C46+март!C46</f>
        <v>0</v>
      </c>
      <c r="D46" s="45">
        <f>янв!D46+фев!D46+март!D46</f>
        <v>0</v>
      </c>
      <c r="E46" s="45">
        <f>янв!E46+фев!E46+март!E46</f>
        <v>0</v>
      </c>
      <c r="F46" s="45">
        <f>янв!F46+фев!F46+март!F46</f>
        <v>0</v>
      </c>
      <c r="G46" s="45">
        <f>янв!G46+фев!G46+март!G46</f>
        <v>0</v>
      </c>
      <c r="H46" s="45">
        <f>янв!H46+фев!H46+март!H46</f>
        <v>0</v>
      </c>
      <c r="I46" s="45">
        <f>янв!I46+фев!I46+март!I46</f>
        <v>0</v>
      </c>
      <c r="J46" s="45">
        <f>янв!J46+фев!J46+март!J46</f>
        <v>0</v>
      </c>
      <c r="K46" s="45">
        <f>янв!K46+фев!K46+март!K46</f>
        <v>6</v>
      </c>
      <c r="L46" s="45">
        <f>янв!L46+фев!L46+март!L46</f>
        <v>1.966</v>
      </c>
      <c r="M46" s="45">
        <f>янв!M46+фев!M46+март!M46</f>
        <v>0</v>
      </c>
      <c r="N46" s="45">
        <f>янв!N46+фев!N46+март!N46</f>
        <v>0</v>
      </c>
      <c r="O46" s="45">
        <f>янв!O46+фев!O46+март!O46</f>
        <v>0</v>
      </c>
      <c r="P46" s="45">
        <f>янв!P46+фев!P46+март!P46</f>
        <v>0</v>
      </c>
      <c r="Q46" s="45">
        <f>янв!Q46+фев!Q46+март!Q46</f>
        <v>0</v>
      </c>
      <c r="R46" s="45">
        <f>янв!R46+фев!R46+март!R46</f>
        <v>0</v>
      </c>
      <c r="S46" s="45">
        <f>янв!S46+фев!S46+март!S46</f>
        <v>1</v>
      </c>
      <c r="T46" s="45">
        <f>янв!T46+фев!T46+март!T46</f>
        <v>1.212</v>
      </c>
      <c r="U46" s="45">
        <f>янв!U46+фев!U46+март!U46</f>
        <v>0</v>
      </c>
      <c r="V46" s="45">
        <f>янв!V46+фев!V46+март!V46</f>
        <v>0</v>
      </c>
      <c r="W46" s="45">
        <f>янв!W46+фев!W46+март!W46</f>
        <v>8</v>
      </c>
      <c r="X46" s="45">
        <f>янв!X46+фев!X46+март!X46</f>
        <v>8.1940000000000008</v>
      </c>
      <c r="Y46" s="45">
        <f>янв!Y46+фев!Y46+март!Y46</f>
        <v>0</v>
      </c>
      <c r="Z46" s="45">
        <f>янв!Z46+фев!Z46+март!Z46</f>
        <v>0</v>
      </c>
      <c r="AA46" s="45">
        <f>янв!AA46+фев!AA46+март!AA46</f>
        <v>0</v>
      </c>
      <c r="AB46" s="45">
        <f>янв!AB46+фев!AB46+март!AB46</f>
        <v>0</v>
      </c>
      <c r="AC46" s="45">
        <f>янв!AC46+фев!AC46+март!AC46</f>
        <v>0</v>
      </c>
      <c r="AD46" s="45">
        <f>янв!AD46+фев!AD46+март!AD46</f>
        <v>0</v>
      </c>
      <c r="AE46" s="45">
        <f>янв!AE46+фев!AE46+март!AE46</f>
        <v>0</v>
      </c>
      <c r="AF46" s="45">
        <f>янв!AF46+фев!AF46+март!AF46</f>
        <v>0</v>
      </c>
      <c r="AG46" s="45">
        <f>янв!AG46+фев!AG46+март!AG46</f>
        <v>6</v>
      </c>
      <c r="AH46" s="45">
        <f>янв!AH46+фев!AH46+март!AH46</f>
        <v>20.474</v>
      </c>
      <c r="AI46" s="45">
        <f>янв!AI46+фев!AI46+март!AI46</f>
        <v>0</v>
      </c>
      <c r="AJ46" s="45">
        <f>янв!AJ46+фев!AJ46+март!AJ46</f>
        <v>0</v>
      </c>
      <c r="AK46" s="45">
        <f>янв!AK46+фев!AK46+март!AK46</f>
        <v>0</v>
      </c>
      <c r="AL46" s="45">
        <f>янв!AL46+фев!AL46+март!AL46</f>
        <v>0</v>
      </c>
      <c r="AM46" s="45">
        <f>янв!AM46+фев!AM46+март!AM46</f>
        <v>0</v>
      </c>
      <c r="AN46" s="45">
        <f>янв!AN46+фев!AN46+март!AN46</f>
        <v>0</v>
      </c>
      <c r="AO46" s="45">
        <f>янв!AO46+фев!AO46+март!AO46</f>
        <v>0</v>
      </c>
      <c r="AP46" s="45">
        <f>янв!AP46+фев!AP46+март!AP46</f>
        <v>0</v>
      </c>
      <c r="AQ46" s="45">
        <f>янв!AQ46+фев!AQ46+март!AQ46</f>
        <v>0</v>
      </c>
      <c r="AR46" s="45">
        <f>янв!AR46+фев!AR46+март!AR46</f>
        <v>0</v>
      </c>
      <c r="AS46" s="45">
        <f>янв!AS46+фев!AS46+март!AS46</f>
        <v>0</v>
      </c>
      <c r="AT46" s="45">
        <f>янв!AT46+фев!AT46+март!AT46</f>
        <v>0</v>
      </c>
      <c r="AU46" s="45">
        <f>янв!AU46+фев!AU46+март!AU46</f>
        <v>0</v>
      </c>
      <c r="AV46" s="45">
        <f>янв!AV46+фев!AV46+март!AV46</f>
        <v>0</v>
      </c>
      <c r="AW46" s="45">
        <f>янв!AW46+фев!AW46+март!AW46</f>
        <v>1</v>
      </c>
      <c r="AX46" s="45">
        <f>янв!AX46+фев!AX46+март!AX46</f>
        <v>0.76700000000000002</v>
      </c>
      <c r="AY46" s="45">
        <f>янв!AY46+фев!AY46+март!AY46</f>
        <v>0</v>
      </c>
      <c r="AZ46" s="45">
        <f>янв!AZ46+фев!AZ46+март!AZ46</f>
        <v>0</v>
      </c>
      <c r="BA46" s="45">
        <f>янв!BA46+фев!BA46+март!BA46</f>
        <v>0</v>
      </c>
      <c r="BB46" s="45">
        <f>янв!BB46+фев!BB46+март!BB46</f>
        <v>0</v>
      </c>
      <c r="BC46" s="45">
        <f>янв!BC46+фев!BC46+март!BC46</f>
        <v>0</v>
      </c>
      <c r="BD46" s="45">
        <f>янв!BD46+фев!BD46+март!BD46</f>
        <v>0</v>
      </c>
      <c r="BE46" s="45">
        <f>янв!BE46+фев!BE46+март!BE46</f>
        <v>0</v>
      </c>
      <c r="BF46" s="48">
        <f t="shared" si="1"/>
        <v>32.613</v>
      </c>
      <c r="BG46" s="61"/>
      <c r="BH46" s="17" t="e">
        <f t="shared" si="3"/>
        <v>#DIV/0!</v>
      </c>
      <c r="BI46" s="116" t="s">
        <v>67</v>
      </c>
      <c r="BJ46" s="69"/>
    </row>
    <row r="47" spans="1:62" ht="15.75">
      <c r="A47" s="90">
        <v>41</v>
      </c>
      <c r="B47" s="14" t="s">
        <v>163</v>
      </c>
      <c r="C47" s="45">
        <f>янв!C47+фев!C47+март!C47</f>
        <v>0.8</v>
      </c>
      <c r="D47" s="45">
        <f>янв!D47+фев!D47+март!D47</f>
        <v>4.5259999999999998</v>
      </c>
      <c r="E47" s="45">
        <f>янв!E47+фев!E47+март!E47</f>
        <v>0</v>
      </c>
      <c r="F47" s="45">
        <f>янв!F47+фев!F47+март!F47</f>
        <v>0</v>
      </c>
      <c r="G47" s="45">
        <f>янв!G47+фев!G47+март!G47</f>
        <v>0</v>
      </c>
      <c r="H47" s="45">
        <f>янв!H47+фев!H47+март!H47</f>
        <v>0</v>
      </c>
      <c r="I47" s="45">
        <f>янв!I47+фев!I47+март!I47</f>
        <v>1</v>
      </c>
      <c r="J47" s="45">
        <f>янв!J47+фев!J47+март!J47</f>
        <v>91.73</v>
      </c>
      <c r="K47" s="45">
        <f>янв!K47+фев!K47+март!K47</f>
        <v>0</v>
      </c>
      <c r="L47" s="45">
        <f>янв!L47+фев!L47+март!L47</f>
        <v>0</v>
      </c>
      <c r="M47" s="45">
        <f>янв!M47+фев!M47+март!M47</f>
        <v>0</v>
      </c>
      <c r="N47" s="45">
        <f>янв!N47+фев!N47+март!N47</f>
        <v>0</v>
      </c>
      <c r="O47" s="45">
        <f>янв!O47+фев!O47+март!O47</f>
        <v>0</v>
      </c>
      <c r="P47" s="45">
        <f>янв!P47+фев!P47+март!P47</f>
        <v>0</v>
      </c>
      <c r="Q47" s="45">
        <f>янв!Q47+фев!Q47+март!Q47</f>
        <v>0</v>
      </c>
      <c r="R47" s="45">
        <f>янв!R47+фев!R47+март!R47</f>
        <v>0</v>
      </c>
      <c r="S47" s="45">
        <f>янв!S47+фев!S47+март!S47</f>
        <v>0</v>
      </c>
      <c r="T47" s="45">
        <f>янв!T47+фев!T47+март!T47</f>
        <v>0</v>
      </c>
      <c r="U47" s="45">
        <f>янв!U47+фев!U47+март!U47</f>
        <v>0</v>
      </c>
      <c r="V47" s="45">
        <f>янв!V47+фев!V47+март!V47</f>
        <v>0</v>
      </c>
      <c r="W47" s="45">
        <f>янв!W47+фев!W47+март!W47</f>
        <v>3</v>
      </c>
      <c r="X47" s="45">
        <f>янв!X47+фев!X47+март!X47</f>
        <v>2.649</v>
      </c>
      <c r="Y47" s="45">
        <f>янв!Y47+фев!Y47+март!Y47</f>
        <v>0</v>
      </c>
      <c r="Z47" s="45">
        <f>янв!Z47+фев!Z47+март!Z47</f>
        <v>0</v>
      </c>
      <c r="AA47" s="45">
        <f>янв!AA47+фев!AA47+март!AA47</f>
        <v>0</v>
      </c>
      <c r="AB47" s="45">
        <f>янв!AB47+фев!AB47+март!AB47</f>
        <v>0</v>
      </c>
      <c r="AC47" s="45">
        <f>янв!AC47+фев!AC47+март!AC47</f>
        <v>0</v>
      </c>
      <c r="AD47" s="45">
        <f>янв!AD47+фев!AD47+март!AD47</f>
        <v>0</v>
      </c>
      <c r="AE47" s="45">
        <f>янв!AE47+фев!AE47+март!AE47</f>
        <v>0</v>
      </c>
      <c r="AF47" s="45">
        <f>янв!AF47+фев!AF47+март!AF47</f>
        <v>0</v>
      </c>
      <c r="AG47" s="45">
        <f>янв!AG47+фев!AG47+март!AG47</f>
        <v>0</v>
      </c>
      <c r="AH47" s="45">
        <f>янв!AH47+фев!AH47+март!AH47</f>
        <v>0</v>
      </c>
      <c r="AI47" s="45">
        <f>янв!AI47+фев!AI47+март!AI47</f>
        <v>0</v>
      </c>
      <c r="AJ47" s="45">
        <f>янв!AJ47+фев!AJ47+март!AJ47</f>
        <v>0</v>
      </c>
      <c r="AK47" s="45">
        <f>янв!AK47+фев!AK47+март!AK47</f>
        <v>0</v>
      </c>
      <c r="AL47" s="45">
        <f>янв!AL47+фев!AL47+март!AL47</f>
        <v>0</v>
      </c>
      <c r="AM47" s="45">
        <f>янв!AM47+фев!AM47+март!AM47</f>
        <v>0</v>
      </c>
      <c r="AN47" s="45">
        <f>янв!AN47+фев!AN47+март!AN47</f>
        <v>0</v>
      </c>
      <c r="AO47" s="45">
        <f>янв!AO47+фев!AO47+март!AO47</f>
        <v>0</v>
      </c>
      <c r="AP47" s="45">
        <f>янв!AP47+фев!AP47+март!AP47</f>
        <v>0</v>
      </c>
      <c r="AQ47" s="45">
        <f>янв!AQ47+фев!AQ47+март!AQ47</f>
        <v>0</v>
      </c>
      <c r="AR47" s="45">
        <f>янв!AR47+фев!AR47+март!AR47</f>
        <v>0</v>
      </c>
      <c r="AS47" s="45">
        <f>янв!AS47+фев!AS47+март!AS47</f>
        <v>0</v>
      </c>
      <c r="AT47" s="45">
        <f>янв!AT47+фев!AT47+март!AT47</f>
        <v>0</v>
      </c>
      <c r="AU47" s="45">
        <f>янв!AU47+фев!AU47+март!AU47</f>
        <v>0</v>
      </c>
      <c r="AV47" s="45">
        <f>янв!AV47+фев!AV47+март!AV47</f>
        <v>0</v>
      </c>
      <c r="AW47" s="45">
        <f>янв!AW47+фев!AW47+март!AW47</f>
        <v>0</v>
      </c>
      <c r="AX47" s="45">
        <f>янв!AX47+фев!AX47+март!AX47</f>
        <v>0</v>
      </c>
      <c r="AY47" s="45">
        <f>янв!AY47+фев!AY47+март!AY47</f>
        <v>1</v>
      </c>
      <c r="AZ47" s="45">
        <f>янв!AZ47+фев!AZ47+март!AZ47</f>
        <v>0.73499999999999999</v>
      </c>
      <c r="BA47" s="45">
        <f>янв!BA47+фев!BA47+март!BA47</f>
        <v>0</v>
      </c>
      <c r="BB47" s="45">
        <f>янв!BB47+фев!BB47+март!BB47</f>
        <v>0</v>
      </c>
      <c r="BC47" s="45">
        <f>янв!BC47+фев!BC47+март!BC47</f>
        <v>0</v>
      </c>
      <c r="BD47" s="45">
        <f>янв!BD47+фев!BD47+март!BD47</f>
        <v>0</v>
      </c>
      <c r="BE47" s="45">
        <f>янв!BE47+фев!BE47+март!BE47</f>
        <v>2.5409999999999999</v>
      </c>
      <c r="BF47" s="48">
        <f t="shared" si="1"/>
        <v>102.181</v>
      </c>
      <c r="BG47" s="61"/>
      <c r="BH47" s="17" t="e">
        <f t="shared" si="3"/>
        <v>#DIV/0!</v>
      </c>
      <c r="BI47" s="115" t="s">
        <v>68</v>
      </c>
      <c r="BJ47" s="16"/>
    </row>
    <row r="48" spans="1:62" ht="15.75">
      <c r="A48" s="90">
        <v>42</v>
      </c>
      <c r="B48" s="14" t="s">
        <v>164</v>
      </c>
      <c r="C48" s="45">
        <f>янв!C48+фев!C48+март!C48</f>
        <v>0</v>
      </c>
      <c r="D48" s="45">
        <f>янв!D48+фев!D48+март!D48</f>
        <v>0</v>
      </c>
      <c r="E48" s="45">
        <f>янв!E48+фев!E48+март!E48</f>
        <v>0</v>
      </c>
      <c r="F48" s="45">
        <f>янв!F48+фев!F48+март!F48</f>
        <v>0</v>
      </c>
      <c r="G48" s="45">
        <f>янв!G48+фев!G48+март!G48</f>
        <v>0</v>
      </c>
      <c r="H48" s="45">
        <f>янв!H48+фев!H48+март!H48</f>
        <v>0</v>
      </c>
      <c r="I48" s="45">
        <f>янв!I48+фев!I48+март!I48</f>
        <v>0</v>
      </c>
      <c r="J48" s="45">
        <f>янв!J48+фев!J48+март!J48</f>
        <v>0</v>
      </c>
      <c r="K48" s="45">
        <f>янв!K48+фев!K48+март!K48</f>
        <v>0</v>
      </c>
      <c r="L48" s="45">
        <f>янв!L48+фев!L48+март!L48</f>
        <v>0</v>
      </c>
      <c r="M48" s="45">
        <f>янв!M48+фев!M48+март!M48</f>
        <v>0</v>
      </c>
      <c r="N48" s="45">
        <f>янв!N48+фев!N48+март!N48</f>
        <v>0</v>
      </c>
      <c r="O48" s="45">
        <f>янв!O48+фев!O48+март!O48</f>
        <v>0</v>
      </c>
      <c r="P48" s="45">
        <f>янв!P48+фев!P48+март!P48</f>
        <v>0</v>
      </c>
      <c r="Q48" s="45">
        <f>янв!Q48+фев!Q48+март!Q48</f>
        <v>0</v>
      </c>
      <c r="R48" s="45">
        <f>янв!R48+фев!R48+март!R48</f>
        <v>0</v>
      </c>
      <c r="S48" s="45">
        <f>янв!S48+фев!S48+март!S48</f>
        <v>0</v>
      </c>
      <c r="T48" s="45">
        <f>янв!T48+фев!T48+март!T48</f>
        <v>0</v>
      </c>
      <c r="U48" s="45">
        <f>янв!U48+фев!U48+март!U48</f>
        <v>0</v>
      </c>
      <c r="V48" s="45">
        <f>янв!V48+фев!V48+март!V48</f>
        <v>0</v>
      </c>
      <c r="W48" s="45">
        <f>янв!W48+фев!W48+март!W48</f>
        <v>0</v>
      </c>
      <c r="X48" s="45">
        <f>янв!X48+фев!X48+март!X48</f>
        <v>0</v>
      </c>
      <c r="Y48" s="45">
        <f>янв!Y48+фев!Y48+март!Y48</f>
        <v>0</v>
      </c>
      <c r="Z48" s="45">
        <f>янв!Z48+фев!Z48+март!Z48</f>
        <v>0</v>
      </c>
      <c r="AA48" s="45">
        <f>янв!AA48+фев!AA48+март!AA48</f>
        <v>0</v>
      </c>
      <c r="AB48" s="45">
        <f>янв!AB48+фев!AB48+март!AB48</f>
        <v>0</v>
      </c>
      <c r="AC48" s="45">
        <f>янв!AC48+фев!AC48+март!AC48</f>
        <v>0</v>
      </c>
      <c r="AD48" s="45">
        <f>янв!AD48+фев!AD48+март!AD48</f>
        <v>0</v>
      </c>
      <c r="AE48" s="45">
        <f>янв!AE48+фев!AE48+март!AE48</f>
        <v>0</v>
      </c>
      <c r="AF48" s="45">
        <f>янв!AF48+фев!AF48+март!AF48</f>
        <v>0</v>
      </c>
      <c r="AG48" s="45">
        <f>янв!AG48+фев!AG48+март!AG48</f>
        <v>0</v>
      </c>
      <c r="AH48" s="45">
        <f>янв!AH48+фев!AH48+март!AH48</f>
        <v>0</v>
      </c>
      <c r="AI48" s="45">
        <f>янв!AI48+фев!AI48+март!AI48</f>
        <v>2</v>
      </c>
      <c r="AJ48" s="45">
        <f>янв!AJ48+фев!AJ48+март!AJ48</f>
        <v>1.927</v>
      </c>
      <c r="AK48" s="45">
        <f>янв!AK48+фев!AK48+март!AK48</f>
        <v>0</v>
      </c>
      <c r="AL48" s="45">
        <f>янв!AL48+фев!AL48+март!AL48</f>
        <v>0</v>
      </c>
      <c r="AM48" s="45">
        <f>янв!AM48+фев!AM48+март!AM48</f>
        <v>0</v>
      </c>
      <c r="AN48" s="45">
        <f>янв!AN48+фев!AN48+март!AN48</f>
        <v>0</v>
      </c>
      <c r="AO48" s="45">
        <f>янв!AO48+фев!AO48+март!AO48</f>
        <v>0</v>
      </c>
      <c r="AP48" s="45">
        <f>янв!AP48+фев!AP48+март!AP48</f>
        <v>0</v>
      </c>
      <c r="AQ48" s="45">
        <f>янв!AQ48+фев!AQ48+март!AQ48</f>
        <v>0</v>
      </c>
      <c r="AR48" s="45">
        <f>янв!AR48+фев!AR48+март!AR48</f>
        <v>0</v>
      </c>
      <c r="AS48" s="45">
        <f>янв!AS48+фев!AS48+март!AS48</f>
        <v>0</v>
      </c>
      <c r="AT48" s="45">
        <f>янв!AT48+фев!AT48+март!AT48</f>
        <v>0</v>
      </c>
      <c r="AU48" s="45">
        <f>янв!AU48+фев!AU48+март!AU48</f>
        <v>0</v>
      </c>
      <c r="AV48" s="45">
        <f>янв!AV48+фев!AV48+март!AV48</f>
        <v>0</v>
      </c>
      <c r="AW48" s="45">
        <f>янв!AW48+фев!AW48+март!AW48</f>
        <v>0</v>
      </c>
      <c r="AX48" s="45">
        <f>янв!AX48+фев!AX48+март!AX48</f>
        <v>0</v>
      </c>
      <c r="AY48" s="45">
        <f>янв!AY48+фев!AY48+март!AY48</f>
        <v>0</v>
      </c>
      <c r="AZ48" s="45">
        <f>янв!AZ48+фев!AZ48+март!AZ48</f>
        <v>0</v>
      </c>
      <c r="BA48" s="45">
        <f>янв!BA48+фев!BA48+март!BA48</f>
        <v>0</v>
      </c>
      <c r="BB48" s="45">
        <f>янв!BB48+фев!BB48+март!BB48</f>
        <v>0</v>
      </c>
      <c r="BC48" s="45">
        <f>янв!BC48+фев!BC48+март!BC48</f>
        <v>0</v>
      </c>
      <c r="BD48" s="45">
        <f>янв!BD48+фев!BD48+март!BD48</f>
        <v>0</v>
      </c>
      <c r="BE48" s="45">
        <f>янв!BE48+фев!BE48+март!BE48</f>
        <v>0.89</v>
      </c>
      <c r="BF48" s="48">
        <f t="shared" si="1"/>
        <v>2.8170000000000002</v>
      </c>
      <c r="BG48" s="61"/>
      <c r="BH48" s="17" t="e">
        <f t="shared" si="3"/>
        <v>#DIV/0!</v>
      </c>
      <c r="BI48" s="115" t="s">
        <v>69</v>
      </c>
      <c r="BJ48" s="16"/>
    </row>
    <row r="49" spans="1:62" ht="15.75">
      <c r="A49" s="90">
        <v>43</v>
      </c>
      <c r="B49" s="14" t="s">
        <v>50</v>
      </c>
      <c r="C49" s="45">
        <f>янв!C49+фев!C49+март!C49</f>
        <v>0</v>
      </c>
      <c r="D49" s="45">
        <f>янв!D49+фев!D49+март!D49</f>
        <v>0</v>
      </c>
      <c r="E49" s="45">
        <f>янв!E49+фев!E49+март!E49</f>
        <v>0</v>
      </c>
      <c r="F49" s="45">
        <f>янв!F49+фев!F49+март!F49</f>
        <v>0</v>
      </c>
      <c r="G49" s="45">
        <f>янв!G49+фев!G49+март!G49</f>
        <v>0</v>
      </c>
      <c r="H49" s="45">
        <f>янв!H49+фев!H49+март!H49</f>
        <v>0</v>
      </c>
      <c r="I49" s="45">
        <f>янв!I49+фев!I49+март!I49</f>
        <v>0</v>
      </c>
      <c r="J49" s="45">
        <f>янв!J49+фев!J49+март!J49</f>
        <v>0</v>
      </c>
      <c r="K49" s="45">
        <f>янв!K49+фев!K49+март!K49</f>
        <v>0</v>
      </c>
      <c r="L49" s="45">
        <f>янв!L49+фев!L49+март!L49</f>
        <v>0</v>
      </c>
      <c r="M49" s="45">
        <f>янв!M49+фев!M49+март!M49</f>
        <v>0</v>
      </c>
      <c r="N49" s="45">
        <f>янв!N49+фев!N49+март!N49</f>
        <v>0</v>
      </c>
      <c r="O49" s="45">
        <f>янв!O49+фев!O49+март!O49</f>
        <v>0</v>
      </c>
      <c r="P49" s="45">
        <f>янв!P49+фев!P49+март!P49</f>
        <v>0</v>
      </c>
      <c r="Q49" s="45">
        <f>янв!Q49+фев!Q49+март!Q49</f>
        <v>0</v>
      </c>
      <c r="R49" s="45">
        <f>янв!R49+фев!R49+март!R49</f>
        <v>0</v>
      </c>
      <c r="S49" s="45">
        <f>янв!S49+фев!S49+март!S49</f>
        <v>0</v>
      </c>
      <c r="T49" s="45">
        <f>янв!T49+фев!T49+март!T49</f>
        <v>0</v>
      </c>
      <c r="U49" s="45">
        <f>янв!U49+фев!U49+март!U49</f>
        <v>0</v>
      </c>
      <c r="V49" s="45">
        <f>янв!V49+фев!V49+март!V49</f>
        <v>0</v>
      </c>
      <c r="W49" s="45">
        <f>янв!W49+фев!W49+март!W49</f>
        <v>0</v>
      </c>
      <c r="X49" s="45">
        <f>янв!X49+фев!X49+март!X49</f>
        <v>0</v>
      </c>
      <c r="Y49" s="45">
        <f>янв!Y49+фев!Y49+март!Y49</f>
        <v>0</v>
      </c>
      <c r="Z49" s="45">
        <f>янв!Z49+фев!Z49+март!Z49</f>
        <v>0</v>
      </c>
      <c r="AA49" s="45">
        <f>янв!AA49+фев!AA49+март!AA49</f>
        <v>0</v>
      </c>
      <c r="AB49" s="45">
        <f>янв!AB49+фев!AB49+март!AB49</f>
        <v>0</v>
      </c>
      <c r="AC49" s="45">
        <f>янв!AC49+фев!AC49+март!AC49</f>
        <v>0</v>
      </c>
      <c r="AD49" s="45">
        <f>янв!AD49+фев!AD49+март!AD49</f>
        <v>0</v>
      </c>
      <c r="AE49" s="45">
        <f>янв!AE49+фев!AE49+март!AE49</f>
        <v>0</v>
      </c>
      <c r="AF49" s="45">
        <f>янв!AF49+фев!AF49+март!AF49</f>
        <v>0</v>
      </c>
      <c r="AG49" s="45">
        <f>янв!AG49+фев!AG49+март!AG49</f>
        <v>6</v>
      </c>
      <c r="AH49" s="45">
        <f>янв!AH49+фев!AH49+март!AH49</f>
        <v>10.007999999999999</v>
      </c>
      <c r="AI49" s="45">
        <f>янв!AI49+фев!AI49+март!AI49</f>
        <v>0</v>
      </c>
      <c r="AJ49" s="45">
        <f>янв!AJ49+фев!AJ49+март!AJ49</f>
        <v>0</v>
      </c>
      <c r="AK49" s="45">
        <f>янв!AK49+фев!AK49+март!AK49</f>
        <v>0</v>
      </c>
      <c r="AL49" s="45">
        <f>янв!AL49+фев!AL49+март!AL49</f>
        <v>0</v>
      </c>
      <c r="AM49" s="45">
        <f>янв!AM49+фев!AM49+март!AM49</f>
        <v>0</v>
      </c>
      <c r="AN49" s="45">
        <f>янв!AN49+фев!AN49+март!AN49</f>
        <v>0</v>
      </c>
      <c r="AO49" s="45">
        <f>янв!AO49+фев!AO49+март!AO49</f>
        <v>0</v>
      </c>
      <c r="AP49" s="45">
        <f>янв!AP49+фев!AP49+март!AP49</f>
        <v>0</v>
      </c>
      <c r="AQ49" s="45">
        <f>янв!AQ49+фев!AQ49+март!AQ49</f>
        <v>0</v>
      </c>
      <c r="AR49" s="45">
        <f>янв!AR49+фев!AR49+март!AR49</f>
        <v>0</v>
      </c>
      <c r="AS49" s="45">
        <f>янв!AS49+фев!AS49+март!AS49</f>
        <v>0</v>
      </c>
      <c r="AT49" s="45">
        <f>янв!AT49+фев!AT49+март!AT49</f>
        <v>0</v>
      </c>
      <c r="AU49" s="45">
        <f>янв!AU49+фев!AU49+март!AU49</f>
        <v>0</v>
      </c>
      <c r="AV49" s="45">
        <f>янв!AV49+фев!AV49+март!AV49</f>
        <v>0</v>
      </c>
      <c r="AW49" s="45">
        <f>янв!AW49+фев!AW49+март!AW49</f>
        <v>0</v>
      </c>
      <c r="AX49" s="45">
        <f>янв!AX49+фев!AX49+март!AX49</f>
        <v>0</v>
      </c>
      <c r="AY49" s="45">
        <f>янв!AY49+фев!AY49+март!AY49</f>
        <v>0</v>
      </c>
      <c r="AZ49" s="45">
        <f>янв!AZ49+фев!AZ49+март!AZ49</f>
        <v>0</v>
      </c>
      <c r="BA49" s="45">
        <f>янв!BA49+фев!BA49+март!BA49</f>
        <v>0</v>
      </c>
      <c r="BB49" s="45">
        <f>янв!BB49+фев!BB49+март!BB49</f>
        <v>0</v>
      </c>
      <c r="BC49" s="45">
        <f>янв!BC49+фев!BC49+март!BC49</f>
        <v>0</v>
      </c>
      <c r="BD49" s="45">
        <f>янв!BD49+фев!BD49+март!BD49</f>
        <v>0</v>
      </c>
      <c r="BE49" s="45">
        <f>янв!BE49+фев!BE49+март!BE49</f>
        <v>0.23100000000000001</v>
      </c>
      <c r="BF49" s="48">
        <f t="shared" si="1"/>
        <v>10.238999999999999</v>
      </c>
      <c r="BG49" s="61"/>
      <c r="BH49" s="17" t="e">
        <f t="shared" si="3"/>
        <v>#DIV/0!</v>
      </c>
      <c r="BI49" s="115">
        <v>16</v>
      </c>
      <c r="BJ49" s="16"/>
    </row>
    <row r="50" spans="1:62" ht="15.75">
      <c r="A50" s="90">
        <v>44</v>
      </c>
      <c r="B50" s="14" t="s">
        <v>49</v>
      </c>
      <c r="C50" s="45">
        <f>янв!C50+фев!C50+март!C50</f>
        <v>0</v>
      </c>
      <c r="D50" s="45">
        <f>янв!D50+фев!D50+март!D50</f>
        <v>0</v>
      </c>
      <c r="E50" s="45">
        <f>янв!E50+фев!E50+март!E50</f>
        <v>0</v>
      </c>
      <c r="F50" s="45">
        <f>янв!F50+фев!F50+март!F50</f>
        <v>0</v>
      </c>
      <c r="G50" s="45">
        <f>янв!G50+фев!G50+март!G50</f>
        <v>0</v>
      </c>
      <c r="H50" s="45">
        <f>янв!H50+фев!H50+март!H50</f>
        <v>0</v>
      </c>
      <c r="I50" s="45">
        <f>янв!I50+фев!I50+март!I50</f>
        <v>0</v>
      </c>
      <c r="J50" s="45">
        <f>янв!J50+фев!J50+март!J50</f>
        <v>0</v>
      </c>
      <c r="K50" s="45">
        <f>янв!K50+фев!K50+март!K50</f>
        <v>0</v>
      </c>
      <c r="L50" s="45">
        <f>янв!L50+фев!L50+март!L50</f>
        <v>0</v>
      </c>
      <c r="M50" s="45">
        <f>янв!M50+фев!M50+март!M50</f>
        <v>0</v>
      </c>
      <c r="N50" s="45">
        <f>янв!N50+фев!N50+март!N50</f>
        <v>0</v>
      </c>
      <c r="O50" s="45">
        <f>янв!O50+фев!O50+март!O50</f>
        <v>0</v>
      </c>
      <c r="P50" s="45">
        <f>янв!P50+фев!P50+март!P50</f>
        <v>0</v>
      </c>
      <c r="Q50" s="45">
        <f>янв!Q50+фев!Q50+март!Q50</f>
        <v>0</v>
      </c>
      <c r="R50" s="45">
        <f>янв!R50+фев!R50+март!R50</f>
        <v>0</v>
      </c>
      <c r="S50" s="45">
        <f>янв!S50+фев!S50+март!S50</f>
        <v>4</v>
      </c>
      <c r="T50" s="45">
        <f>янв!T50+фев!T50+март!T50</f>
        <v>2.0950000000000002</v>
      </c>
      <c r="U50" s="45">
        <f>янв!U50+фев!U50+март!U50</f>
        <v>0</v>
      </c>
      <c r="V50" s="45">
        <f>янв!V50+фев!V50+март!V50</f>
        <v>0</v>
      </c>
      <c r="W50" s="45">
        <f>янв!W50+фев!W50+март!W50</f>
        <v>0</v>
      </c>
      <c r="X50" s="45">
        <f>янв!X50+фев!X50+март!X50</f>
        <v>0</v>
      </c>
      <c r="Y50" s="45">
        <f>янв!Y50+фев!Y50+март!Y50</f>
        <v>0</v>
      </c>
      <c r="Z50" s="45">
        <f>янв!Z50+фев!Z50+март!Z50</f>
        <v>0</v>
      </c>
      <c r="AA50" s="45">
        <f>янв!AA50+фев!AA50+март!AA50</f>
        <v>0</v>
      </c>
      <c r="AB50" s="45">
        <f>янв!AB50+фев!AB50+март!AB50</f>
        <v>0</v>
      </c>
      <c r="AC50" s="45">
        <f>янв!AC50+фев!AC50+март!AC50</f>
        <v>0</v>
      </c>
      <c r="AD50" s="45">
        <f>янв!AD50+фев!AD50+март!AD50</f>
        <v>0</v>
      </c>
      <c r="AE50" s="45">
        <f>янв!AE50+фев!AE50+март!AE50</f>
        <v>0</v>
      </c>
      <c r="AF50" s="45">
        <f>янв!AF50+фев!AF50+март!AF50</f>
        <v>0</v>
      </c>
      <c r="AG50" s="45">
        <f>янв!AG50+фев!AG50+март!AG50</f>
        <v>22</v>
      </c>
      <c r="AH50" s="45">
        <f>янв!AH50+фев!AH50+март!AH50</f>
        <v>33.164000000000001</v>
      </c>
      <c r="AI50" s="45">
        <f>янв!AI50+фев!AI50+март!AI50</f>
        <v>0</v>
      </c>
      <c r="AJ50" s="45">
        <f>янв!AJ50+фев!AJ50+март!AJ50</f>
        <v>0</v>
      </c>
      <c r="AK50" s="45">
        <f>янв!AK50+фев!AK50+март!AK50</f>
        <v>0</v>
      </c>
      <c r="AL50" s="45">
        <f>янв!AL50+фев!AL50+март!AL50</f>
        <v>0</v>
      </c>
      <c r="AM50" s="45">
        <f>янв!AM50+фев!AM50+март!AM50</f>
        <v>0</v>
      </c>
      <c r="AN50" s="45">
        <f>янв!AN50+фев!AN50+март!AN50</f>
        <v>0</v>
      </c>
      <c r="AO50" s="45">
        <f>янв!AO50+фев!AO50+март!AO50</f>
        <v>0</v>
      </c>
      <c r="AP50" s="45">
        <f>янв!AP50+фев!AP50+март!AP50</f>
        <v>0</v>
      </c>
      <c r="AQ50" s="45">
        <f>янв!AQ50+фев!AQ50+март!AQ50</f>
        <v>4</v>
      </c>
      <c r="AR50" s="45">
        <f>янв!AR50+фев!AR50+март!AR50</f>
        <v>3.2570000000000001</v>
      </c>
      <c r="AS50" s="45">
        <f>янв!AS50+фев!AS50+март!AS50</f>
        <v>0</v>
      </c>
      <c r="AT50" s="45">
        <f>янв!AT50+фев!AT50+март!AT50</f>
        <v>0</v>
      </c>
      <c r="AU50" s="45">
        <f>янв!AU50+фев!AU50+март!AU50</f>
        <v>0</v>
      </c>
      <c r="AV50" s="45">
        <f>янв!AV50+фев!AV50+март!AV50</f>
        <v>0</v>
      </c>
      <c r="AW50" s="45">
        <f>янв!AW50+фев!AW50+март!AW50</f>
        <v>0</v>
      </c>
      <c r="AX50" s="45">
        <f>янв!AX50+фев!AX50+март!AX50</f>
        <v>0</v>
      </c>
      <c r="AY50" s="45">
        <f>янв!AY50+фев!AY50+март!AY50</f>
        <v>0</v>
      </c>
      <c r="AZ50" s="45">
        <f>янв!AZ50+фев!AZ50+март!AZ50</f>
        <v>0</v>
      </c>
      <c r="BA50" s="45">
        <f>янв!BA50+фев!BA50+март!BA50</f>
        <v>0</v>
      </c>
      <c r="BB50" s="45">
        <f>янв!BB50+фев!BB50+март!BB50</f>
        <v>0</v>
      </c>
      <c r="BC50" s="45">
        <f>янв!BC50+фев!BC50+март!BC50</f>
        <v>0</v>
      </c>
      <c r="BD50" s="45">
        <f>янв!BD50+фев!BD50+март!BD50</f>
        <v>0</v>
      </c>
      <c r="BE50" s="45">
        <f>янв!BE50+фев!BE50+март!BE50</f>
        <v>1.341</v>
      </c>
      <c r="BF50" s="48">
        <f t="shared" si="1"/>
        <v>39.856999999999999</v>
      </c>
      <c r="BG50" s="61"/>
      <c r="BH50" s="35" t="e">
        <f t="shared" si="3"/>
        <v>#DIV/0!</v>
      </c>
      <c r="BI50" s="115">
        <v>17</v>
      </c>
      <c r="BJ50" s="16"/>
    </row>
    <row r="51" spans="1:62" ht="15.75">
      <c r="A51" s="90">
        <v>45</v>
      </c>
      <c r="B51" s="14" t="s">
        <v>51</v>
      </c>
      <c r="C51" s="45">
        <f>янв!C51+фев!C51+март!C51</f>
        <v>0</v>
      </c>
      <c r="D51" s="45">
        <f>янв!D51+фев!D51+март!D51</f>
        <v>0</v>
      </c>
      <c r="E51" s="45">
        <f>янв!E51+фев!E51+март!E51</f>
        <v>0</v>
      </c>
      <c r="F51" s="45">
        <f>янв!F51+фев!F51+март!F51</f>
        <v>0</v>
      </c>
      <c r="G51" s="45">
        <f>янв!G51+фев!G51+март!G51</f>
        <v>0</v>
      </c>
      <c r="H51" s="45">
        <f>янв!H51+фев!H51+март!H51</f>
        <v>0</v>
      </c>
      <c r="I51" s="45">
        <f>янв!I51+фев!I51+март!I51</f>
        <v>0</v>
      </c>
      <c r="J51" s="45">
        <f>янв!J51+фев!J51+март!J51</f>
        <v>0</v>
      </c>
      <c r="K51" s="45">
        <f>янв!K51+фев!K51+март!K51</f>
        <v>0</v>
      </c>
      <c r="L51" s="45">
        <f>янв!L51+фев!L51+март!L51</f>
        <v>0</v>
      </c>
      <c r="M51" s="45">
        <f>янв!M51+фев!M51+март!M51</f>
        <v>0</v>
      </c>
      <c r="N51" s="45">
        <f>янв!N51+фев!N51+март!N51</f>
        <v>0</v>
      </c>
      <c r="O51" s="45">
        <f>янв!O51+фев!O51+март!O51</f>
        <v>0</v>
      </c>
      <c r="P51" s="45">
        <f>янв!P51+фев!P51+март!P51</f>
        <v>0</v>
      </c>
      <c r="Q51" s="45">
        <f>янв!Q51+фев!Q51+март!Q51</f>
        <v>0</v>
      </c>
      <c r="R51" s="45">
        <f>янв!R51+фев!R51+март!R51</f>
        <v>0</v>
      </c>
      <c r="S51" s="45">
        <f>янв!S51+фев!S51+март!S51</f>
        <v>0</v>
      </c>
      <c r="T51" s="45">
        <f>янв!T51+фев!T51+март!T51</f>
        <v>0</v>
      </c>
      <c r="U51" s="45">
        <f>янв!U51+фев!U51+март!U51</f>
        <v>0</v>
      </c>
      <c r="V51" s="45">
        <f>янв!V51+фев!V51+март!V51</f>
        <v>0</v>
      </c>
      <c r="W51" s="45">
        <f>янв!W51+фев!W51+март!W51</f>
        <v>0</v>
      </c>
      <c r="X51" s="45">
        <f>янв!X51+фев!X51+март!X51</f>
        <v>0</v>
      </c>
      <c r="Y51" s="45">
        <f>янв!Y51+фев!Y51+март!Y51</f>
        <v>0</v>
      </c>
      <c r="Z51" s="45">
        <f>янв!Z51+фев!Z51+март!Z51</f>
        <v>0</v>
      </c>
      <c r="AA51" s="45">
        <f>янв!AA51+фев!AA51+март!AA51</f>
        <v>0</v>
      </c>
      <c r="AB51" s="45">
        <f>янв!AB51+фев!AB51+март!AB51</f>
        <v>0</v>
      </c>
      <c r="AC51" s="45">
        <f>янв!AC51+фев!AC51+март!AC51</f>
        <v>0</v>
      </c>
      <c r="AD51" s="45">
        <f>янв!AD51+фев!AD51+март!AD51</f>
        <v>0</v>
      </c>
      <c r="AE51" s="45">
        <f>янв!AE51+фев!AE51+март!AE51</f>
        <v>0</v>
      </c>
      <c r="AF51" s="45">
        <f>янв!AF51+фев!AF51+март!AF51</f>
        <v>0</v>
      </c>
      <c r="AG51" s="45">
        <f>янв!AG51+фев!AG51+март!AG51</f>
        <v>2</v>
      </c>
      <c r="AH51" s="45">
        <f>янв!AH51+фев!AH51+март!AH51</f>
        <v>3.5880000000000001</v>
      </c>
      <c r="AI51" s="45">
        <f>янв!AI51+фев!AI51+март!AI51</f>
        <v>3</v>
      </c>
      <c r="AJ51" s="45">
        <f>янв!AJ51+фев!AJ51+март!AJ51</f>
        <v>2.891</v>
      </c>
      <c r="AK51" s="45">
        <f>янв!AK51+фев!AK51+март!AK51</f>
        <v>0</v>
      </c>
      <c r="AL51" s="45">
        <f>янв!AL51+фев!AL51+март!AL51</f>
        <v>0</v>
      </c>
      <c r="AM51" s="45">
        <f>янв!AM51+фев!AM51+март!AM51</f>
        <v>0</v>
      </c>
      <c r="AN51" s="45">
        <f>янв!AN51+фев!AN51+март!AN51</f>
        <v>0</v>
      </c>
      <c r="AO51" s="45">
        <f>янв!AO51+фев!AO51+март!AO51</f>
        <v>0</v>
      </c>
      <c r="AP51" s="45">
        <f>янв!AP51+фев!AP51+март!AP51</f>
        <v>0</v>
      </c>
      <c r="AQ51" s="45">
        <f>янв!AQ51+фев!AQ51+март!AQ51</f>
        <v>0</v>
      </c>
      <c r="AR51" s="45">
        <f>янв!AR51+фев!AR51+март!AR51</f>
        <v>0</v>
      </c>
      <c r="AS51" s="45">
        <f>янв!AS51+фев!AS51+март!AS51</f>
        <v>0</v>
      </c>
      <c r="AT51" s="45">
        <f>янв!AT51+фев!AT51+март!AT51</f>
        <v>0</v>
      </c>
      <c r="AU51" s="45">
        <f>янв!AU51+фев!AU51+март!AU51</f>
        <v>0</v>
      </c>
      <c r="AV51" s="45">
        <f>янв!AV51+фев!AV51+март!AV51</f>
        <v>0</v>
      </c>
      <c r="AW51" s="45">
        <f>янв!AW51+фев!AW51+март!AW51</f>
        <v>0</v>
      </c>
      <c r="AX51" s="45">
        <f>янв!AX51+фев!AX51+март!AX51</f>
        <v>0</v>
      </c>
      <c r="AY51" s="45">
        <f>янв!AY51+фев!AY51+март!AY51</f>
        <v>0</v>
      </c>
      <c r="AZ51" s="45">
        <f>янв!AZ51+фев!AZ51+март!AZ51</f>
        <v>0</v>
      </c>
      <c r="BA51" s="45">
        <f>янв!BA51+фев!BA51+март!BA51</f>
        <v>0</v>
      </c>
      <c r="BB51" s="45">
        <f>янв!BB51+фев!BB51+март!BB51</f>
        <v>0</v>
      </c>
      <c r="BC51" s="45">
        <f>янв!BC51+фев!BC51+март!BC51</f>
        <v>0</v>
      </c>
      <c r="BD51" s="45">
        <f>янв!BD51+фев!BD51+март!BD51</f>
        <v>0</v>
      </c>
      <c r="BE51" s="45">
        <f>янв!BE51+фев!BE51+март!BE51</f>
        <v>2.883</v>
      </c>
      <c r="BF51" s="48">
        <f t="shared" si="1"/>
        <v>9.3620000000000001</v>
      </c>
      <c r="BG51" s="61"/>
      <c r="BH51" s="17" t="e">
        <f t="shared" si="3"/>
        <v>#DIV/0!</v>
      </c>
      <c r="BI51" s="115">
        <v>20</v>
      </c>
      <c r="BJ51" s="16"/>
    </row>
    <row r="52" spans="1:62" ht="16.5" thickBot="1">
      <c r="A52" s="91"/>
      <c r="B52" s="62" t="s">
        <v>42</v>
      </c>
      <c r="C52" s="47">
        <f t="shared" ref="C52:P52" si="4">SUM(C33:C51)</f>
        <v>7.3999999999999995</v>
      </c>
      <c r="D52" s="47">
        <f t="shared" si="4"/>
        <v>5.08</v>
      </c>
      <c r="E52" s="47">
        <f t="shared" si="4"/>
        <v>0</v>
      </c>
      <c r="F52" s="47">
        <f t="shared" si="4"/>
        <v>0</v>
      </c>
      <c r="G52" s="47">
        <f t="shared" si="4"/>
        <v>0</v>
      </c>
      <c r="H52" s="47">
        <f t="shared" si="4"/>
        <v>0</v>
      </c>
      <c r="I52" s="47">
        <f t="shared" si="4"/>
        <v>5</v>
      </c>
      <c r="J52" s="47">
        <f t="shared" si="4"/>
        <v>522.94899999999996</v>
      </c>
      <c r="K52" s="47">
        <f t="shared" si="4"/>
        <v>16</v>
      </c>
      <c r="L52" s="47">
        <f t="shared" si="4"/>
        <v>5.2290000000000001</v>
      </c>
      <c r="M52" s="47">
        <f t="shared" si="4"/>
        <v>0</v>
      </c>
      <c r="N52" s="47">
        <f t="shared" si="4"/>
        <v>0</v>
      </c>
      <c r="O52" s="47">
        <f t="shared" si="4"/>
        <v>1</v>
      </c>
      <c r="P52" s="47">
        <f t="shared" si="4"/>
        <v>10.135999999999999</v>
      </c>
      <c r="Q52" s="47"/>
      <c r="R52" s="47">
        <f>SUM(R33:R51)</f>
        <v>0</v>
      </c>
      <c r="S52" s="47">
        <f t="shared" ref="S52:BE52" si="5">SUM(S33:S51)</f>
        <v>16</v>
      </c>
      <c r="T52" s="47">
        <f t="shared" si="5"/>
        <v>6.3360000000000003</v>
      </c>
      <c r="U52" s="47">
        <f t="shared" si="5"/>
        <v>0</v>
      </c>
      <c r="V52" s="47">
        <f t="shared" si="5"/>
        <v>0</v>
      </c>
      <c r="W52" s="47">
        <f t="shared" si="5"/>
        <v>35</v>
      </c>
      <c r="X52" s="47">
        <f t="shared" si="5"/>
        <v>57.141999999999996</v>
      </c>
      <c r="Y52" s="47">
        <f t="shared" si="5"/>
        <v>0</v>
      </c>
      <c r="Z52" s="47">
        <f t="shared" si="5"/>
        <v>0</v>
      </c>
      <c r="AA52" s="47">
        <f t="shared" si="5"/>
        <v>0</v>
      </c>
      <c r="AB52" s="47">
        <f t="shared" si="5"/>
        <v>0</v>
      </c>
      <c r="AC52" s="47">
        <f t="shared" si="5"/>
        <v>0</v>
      </c>
      <c r="AD52" s="47">
        <f t="shared" si="5"/>
        <v>0</v>
      </c>
      <c r="AE52" s="47">
        <f t="shared" si="5"/>
        <v>0</v>
      </c>
      <c r="AF52" s="47">
        <f t="shared" si="5"/>
        <v>0</v>
      </c>
      <c r="AG52" s="98">
        <f t="shared" si="5"/>
        <v>75.25</v>
      </c>
      <c r="AH52" s="47">
        <f t="shared" si="5"/>
        <v>199.501</v>
      </c>
      <c r="AI52" s="47">
        <f t="shared" si="5"/>
        <v>5</v>
      </c>
      <c r="AJ52" s="47">
        <f t="shared" si="5"/>
        <v>4.8179999999999996</v>
      </c>
      <c r="AK52" s="47">
        <f t="shared" si="5"/>
        <v>0</v>
      </c>
      <c r="AL52" s="47">
        <f t="shared" si="5"/>
        <v>0</v>
      </c>
      <c r="AM52" s="47">
        <f t="shared" si="5"/>
        <v>6</v>
      </c>
      <c r="AN52" s="47">
        <f t="shared" si="5"/>
        <v>6.5049999999999999</v>
      </c>
      <c r="AO52" s="47">
        <f t="shared" si="5"/>
        <v>0</v>
      </c>
      <c r="AP52" s="47">
        <f t="shared" si="5"/>
        <v>0</v>
      </c>
      <c r="AQ52" s="47">
        <f t="shared" si="5"/>
        <v>228</v>
      </c>
      <c r="AR52" s="47">
        <f t="shared" si="5"/>
        <v>244.79599999999999</v>
      </c>
      <c r="AS52" s="47">
        <f t="shared" si="5"/>
        <v>0</v>
      </c>
      <c r="AT52" s="47">
        <f t="shared" si="5"/>
        <v>0</v>
      </c>
      <c r="AU52" s="47">
        <f t="shared" si="5"/>
        <v>6</v>
      </c>
      <c r="AV52" s="47">
        <f t="shared" si="5"/>
        <v>0.66900000000000004</v>
      </c>
      <c r="AW52" s="47">
        <f t="shared" si="5"/>
        <v>59</v>
      </c>
      <c r="AX52" s="47">
        <f t="shared" si="5"/>
        <v>40.073000000000008</v>
      </c>
      <c r="AY52" s="47">
        <f t="shared" si="5"/>
        <v>3</v>
      </c>
      <c r="AZ52" s="47">
        <f t="shared" si="5"/>
        <v>5.024</v>
      </c>
      <c r="BA52" s="47">
        <f t="shared" si="5"/>
        <v>0</v>
      </c>
      <c r="BB52" s="47">
        <f t="shared" si="5"/>
        <v>0</v>
      </c>
      <c r="BC52" s="47">
        <f t="shared" si="5"/>
        <v>0</v>
      </c>
      <c r="BD52" s="47">
        <f t="shared" si="5"/>
        <v>0</v>
      </c>
      <c r="BE52" s="47">
        <f t="shared" si="5"/>
        <v>600.79700000000003</v>
      </c>
      <c r="BF52" s="49">
        <f>SUM(BF33:BF51)</f>
        <v>1709.0550000000001</v>
      </c>
      <c r="BG52" s="57">
        <f>SUM(BG33:BG51)</f>
        <v>0</v>
      </c>
      <c r="BH52" s="17" t="e">
        <f t="shared" si="3"/>
        <v>#DIV/0!</v>
      </c>
      <c r="BI52" s="72"/>
      <c r="BJ52" s="16"/>
    </row>
    <row r="53" spans="1:62" ht="48.75">
      <c r="A53" s="7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100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 t="s">
        <v>98</v>
      </c>
      <c r="BD53" s="175"/>
      <c r="BE53" s="5" t="s">
        <v>59</v>
      </c>
      <c r="BF53" s="6" t="s">
        <v>105</v>
      </c>
      <c r="BG53" s="7" t="s">
        <v>61</v>
      </c>
      <c r="BH53" s="7" t="s">
        <v>96</v>
      </c>
      <c r="BI53" s="67" t="s">
        <v>62</v>
      </c>
      <c r="BJ53" s="8"/>
    </row>
    <row r="54" spans="1:62" ht="15.75" thickBot="1">
      <c r="A54" s="7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8"/>
      <c r="BJ54" s="68"/>
    </row>
    <row r="55" spans="1:62" ht="15.75">
      <c r="A55" s="75">
        <v>1</v>
      </c>
      <c r="B55" s="14" t="s">
        <v>133</v>
      </c>
      <c r="C55" s="45">
        <f>янв!C55+фев!C55+март!C55</f>
        <v>0</v>
      </c>
      <c r="D55" s="45">
        <f>янв!D55+фев!D55+март!D55</f>
        <v>0</v>
      </c>
      <c r="E55" s="45">
        <f>янв!E55+фев!E55+март!E55</f>
        <v>0</v>
      </c>
      <c r="F55" s="45">
        <f>янв!F55+фев!F55+март!F55</f>
        <v>0</v>
      </c>
      <c r="G55" s="45">
        <f>янв!G55+фев!G55+март!G55</f>
        <v>0</v>
      </c>
      <c r="H55" s="45">
        <f>янв!H55+фев!H55+март!H55</f>
        <v>0</v>
      </c>
      <c r="I55" s="45">
        <f>янв!I55+фев!I55+март!I55</f>
        <v>0</v>
      </c>
      <c r="J55" s="45">
        <f>янв!J55+фев!J55+март!J55</f>
        <v>0</v>
      </c>
      <c r="K55" s="45">
        <f>янв!K55+фев!K55+март!K55</f>
        <v>0</v>
      </c>
      <c r="L55" s="45">
        <f>янв!L55+фев!L55+март!L55</f>
        <v>0</v>
      </c>
      <c r="M55" s="45">
        <f>янв!M55+фев!M55+март!M55</f>
        <v>0</v>
      </c>
      <c r="N55" s="45">
        <f>янв!N55+фев!N55+март!N55</f>
        <v>0</v>
      </c>
      <c r="O55" s="45">
        <f>янв!O55+фев!O55+март!O55</f>
        <v>0</v>
      </c>
      <c r="P55" s="45">
        <f>янв!P55+фев!P55+март!P55</f>
        <v>0</v>
      </c>
      <c r="Q55" s="45">
        <f>янв!Q55+фев!Q55+март!Q55</f>
        <v>0</v>
      </c>
      <c r="R55" s="45">
        <f>янв!R55+фев!R55+март!R55</f>
        <v>0</v>
      </c>
      <c r="S55" s="45">
        <f>янв!S55+фев!S55+март!S55</f>
        <v>4</v>
      </c>
      <c r="T55" s="45">
        <f>янв!T55+фев!T55+март!T55</f>
        <v>3.222</v>
      </c>
      <c r="U55" s="45">
        <f>янв!U55+фев!U55+март!U55</f>
        <v>0</v>
      </c>
      <c r="V55" s="45">
        <f>янв!V55+фев!V55+март!V55</f>
        <v>0</v>
      </c>
      <c r="W55" s="45">
        <f>янв!W55+фев!W55+март!W55</f>
        <v>0</v>
      </c>
      <c r="X55" s="45">
        <f>янв!X55+фев!X55+март!X55</f>
        <v>0</v>
      </c>
      <c r="Y55" s="45">
        <f>янв!Y55+фев!Y55+март!Y55</f>
        <v>0</v>
      </c>
      <c r="Z55" s="45">
        <f>янв!Z55+фев!Z55+март!Z55</f>
        <v>0</v>
      </c>
      <c r="AA55" s="45">
        <f>янв!AA55+фев!AA55+март!AA55</f>
        <v>0</v>
      </c>
      <c r="AB55" s="45">
        <f>янв!AB55+фев!AB55+март!AB55</f>
        <v>0</v>
      </c>
      <c r="AC55" s="45">
        <f>янв!AC55+фев!AC55+март!AC55</f>
        <v>0</v>
      </c>
      <c r="AD55" s="45">
        <f>янв!AD55+фев!AD55+март!AD55</f>
        <v>0</v>
      </c>
      <c r="AE55" s="45">
        <f>янв!AE55+фев!AE55+март!AE55</f>
        <v>0</v>
      </c>
      <c r="AF55" s="45">
        <f>янв!AF55+фев!AF55+март!AF55</f>
        <v>0</v>
      </c>
      <c r="AG55" s="45">
        <f>янв!AG55+фев!AG55+март!AG55</f>
        <v>0</v>
      </c>
      <c r="AH55" s="45">
        <f>янв!AH55+фев!AH55+март!AH55</f>
        <v>0</v>
      </c>
      <c r="AI55" s="45">
        <f>янв!AI55+фев!AI55+март!AI55</f>
        <v>0</v>
      </c>
      <c r="AJ55" s="45">
        <f>янв!AJ55+фев!AJ55+март!AJ55</f>
        <v>0</v>
      </c>
      <c r="AK55" s="45">
        <f>янв!AK55+фев!AK55+март!AK55</f>
        <v>10</v>
      </c>
      <c r="AL55" s="45">
        <f>янв!AL55+фев!AL55+март!AL55</f>
        <v>15.477</v>
      </c>
      <c r="AM55" s="45">
        <f>янв!AM55+фев!AM55+март!AM55</f>
        <v>1</v>
      </c>
      <c r="AN55" s="45">
        <f>янв!AN55+фев!AN55+март!AN55</f>
        <v>1.2889999999999999</v>
      </c>
      <c r="AO55" s="45">
        <f>янв!AO55+фев!AO55+март!AO55</f>
        <v>0</v>
      </c>
      <c r="AP55" s="45">
        <f>янв!AP55+фев!AP55+март!AP55</f>
        <v>0</v>
      </c>
      <c r="AQ55" s="45">
        <f>янв!AQ55+фев!AQ55+март!AQ55</f>
        <v>7</v>
      </c>
      <c r="AR55" s="45">
        <f>янв!AR55+фев!AR55+март!AR55</f>
        <v>4.0280000000000005</v>
      </c>
      <c r="AS55" s="45">
        <f>янв!AS55+фев!AS55+март!AS55</f>
        <v>0</v>
      </c>
      <c r="AT55" s="45">
        <f>янв!AT55+фев!AT55+март!AT55</f>
        <v>0</v>
      </c>
      <c r="AU55" s="45">
        <f>янв!AU55+фев!AU55+март!AU55</f>
        <v>0</v>
      </c>
      <c r="AV55" s="45">
        <f>янв!AV55+фев!AV55+март!AV55</f>
        <v>0</v>
      </c>
      <c r="AW55" s="45">
        <f>янв!AW55+фев!AW55+март!AW55</f>
        <v>4</v>
      </c>
      <c r="AX55" s="45">
        <f>янв!AX55+фев!AX55+март!AX55</f>
        <v>2.3330000000000002</v>
      </c>
      <c r="AY55" s="45">
        <f>янв!AY55+фев!AY55+март!AY55</f>
        <v>0</v>
      </c>
      <c r="AZ55" s="45">
        <f>янв!AZ55+фев!AZ55+март!AZ55</f>
        <v>0</v>
      </c>
      <c r="BA55" s="45">
        <f>янв!BA55+фев!BA55+март!BA55</f>
        <v>0</v>
      </c>
      <c r="BB55" s="45">
        <f>янв!BB55+фев!BB55+март!BB55</f>
        <v>0</v>
      </c>
      <c r="BC55" s="45">
        <f>янв!BC55+фев!BC55+март!BC55</f>
        <v>0</v>
      </c>
      <c r="BD55" s="45">
        <f>янв!BD55+фев!BD55+март!BD55</f>
        <v>0</v>
      </c>
      <c r="BE55" s="45">
        <f>янв!BE55+фев!BE55+март!BE55</f>
        <v>23.750999999999998</v>
      </c>
      <c r="BF55" s="50">
        <f t="shared" si="1"/>
        <v>50.1</v>
      </c>
      <c r="BG55" s="83"/>
      <c r="BH55" s="17" t="e">
        <f t="shared" ref="BH55:BH81" si="6">BF55*100/BG55</f>
        <v>#DIV/0!</v>
      </c>
      <c r="BI55" s="118">
        <v>15</v>
      </c>
      <c r="BJ55" s="68"/>
    </row>
    <row r="56" spans="1:62" ht="15.75">
      <c r="A56" s="75">
        <v>2</v>
      </c>
      <c r="B56" s="14" t="s">
        <v>134</v>
      </c>
      <c r="C56" s="45">
        <f>янв!C56+фев!C56+март!C56</f>
        <v>0</v>
      </c>
      <c r="D56" s="45">
        <f>янв!D56+фев!D56+март!D56</f>
        <v>0</v>
      </c>
      <c r="E56" s="45">
        <f>янв!E56+фев!E56+март!E56</f>
        <v>0</v>
      </c>
      <c r="F56" s="45">
        <f>янв!F56+фев!F56+март!F56</f>
        <v>0</v>
      </c>
      <c r="G56" s="45">
        <f>янв!G56+фев!G56+март!G56</f>
        <v>0</v>
      </c>
      <c r="H56" s="45">
        <f>янв!H56+фев!H56+март!H56</f>
        <v>0</v>
      </c>
      <c r="I56" s="45">
        <f>янв!I56+фев!I56+март!I56</f>
        <v>1</v>
      </c>
      <c r="J56" s="45">
        <f>янв!J56+фев!J56+март!J56</f>
        <v>166.32400000000001</v>
      </c>
      <c r="K56" s="45">
        <f>янв!K56+фев!K56+март!K56</f>
        <v>0</v>
      </c>
      <c r="L56" s="45">
        <f>янв!L56+фев!L56+март!L56</f>
        <v>0</v>
      </c>
      <c r="M56" s="45">
        <f>янв!M56+фев!M56+март!M56</f>
        <v>0</v>
      </c>
      <c r="N56" s="45">
        <f>янв!N56+фев!N56+март!N56</f>
        <v>0</v>
      </c>
      <c r="O56" s="45">
        <f>янв!O56+фев!O56+март!O56</f>
        <v>0</v>
      </c>
      <c r="P56" s="45">
        <f>янв!P56+фев!P56+март!P56</f>
        <v>0</v>
      </c>
      <c r="Q56" s="45">
        <f>янв!Q56+фев!Q56+март!Q56</f>
        <v>0</v>
      </c>
      <c r="R56" s="45">
        <f>янв!R56+фев!R56+март!R56</f>
        <v>0</v>
      </c>
      <c r="S56" s="45">
        <f>янв!S56+фев!S56+март!S56</f>
        <v>5</v>
      </c>
      <c r="T56" s="45">
        <f>янв!T56+фев!T56+март!T56</f>
        <v>8.2089999999999996</v>
      </c>
      <c r="U56" s="45">
        <f>янв!U56+фев!U56+март!U56</f>
        <v>0</v>
      </c>
      <c r="V56" s="45">
        <f>янв!V56+фев!V56+март!V56</f>
        <v>0</v>
      </c>
      <c r="W56" s="45">
        <f>янв!W56+фев!W56+март!W56</f>
        <v>5</v>
      </c>
      <c r="X56" s="45">
        <f>янв!X56+фев!X56+март!X56</f>
        <v>10.555</v>
      </c>
      <c r="Y56" s="45">
        <f>янв!Y56+фев!Y56+март!Y56</f>
        <v>0</v>
      </c>
      <c r="Z56" s="45">
        <f>янв!Z56+фев!Z56+март!Z56</f>
        <v>0</v>
      </c>
      <c r="AA56" s="45">
        <f>янв!AA56+фев!AA56+март!AA56</f>
        <v>0</v>
      </c>
      <c r="AB56" s="45">
        <f>янв!AB56+фев!AB56+март!AB56</f>
        <v>0</v>
      </c>
      <c r="AC56" s="45">
        <f>янв!AC56+фев!AC56+март!AC56</f>
        <v>5</v>
      </c>
      <c r="AD56" s="45">
        <f>янв!AD56+фев!AD56+март!AD56</f>
        <v>0.16</v>
      </c>
      <c r="AE56" s="45">
        <f>янв!AE56+фев!AE56+март!AE56</f>
        <v>1</v>
      </c>
      <c r="AF56" s="45">
        <f>янв!AF56+фев!AF56+март!AF56</f>
        <v>83.299000000000007</v>
      </c>
      <c r="AG56" s="45">
        <f>янв!AG56+фев!AG56+март!AG56</f>
        <v>0</v>
      </c>
      <c r="AH56" s="45">
        <f>янв!AH56+фев!AH56+март!AH56</f>
        <v>0</v>
      </c>
      <c r="AI56" s="45">
        <f>янв!AI56+фев!AI56+март!AI56</f>
        <v>0</v>
      </c>
      <c r="AJ56" s="45">
        <f>янв!AJ56+фев!AJ56+март!AJ56</f>
        <v>0</v>
      </c>
      <c r="AK56" s="45">
        <f>янв!AK56+фев!AK56+март!AK56</f>
        <v>15</v>
      </c>
      <c r="AL56" s="45">
        <f>янв!AL56+фев!AL56+март!AL56</f>
        <v>14.103</v>
      </c>
      <c r="AM56" s="45">
        <f>янв!AM56+фев!AM56+март!AM56</f>
        <v>3.5</v>
      </c>
      <c r="AN56" s="45">
        <f>янв!AN56+фев!AN56+март!AN56</f>
        <v>5.5680000000000005</v>
      </c>
      <c r="AO56" s="45">
        <f>янв!AO56+фев!AO56+март!AO56</f>
        <v>0</v>
      </c>
      <c r="AP56" s="45">
        <f>янв!AP56+фев!AP56+март!AP56</f>
        <v>0</v>
      </c>
      <c r="AQ56" s="45">
        <f>янв!AQ56+фев!AQ56+март!AQ56</f>
        <v>13</v>
      </c>
      <c r="AR56" s="45">
        <f>янв!AR56+фев!AR56+март!AR56</f>
        <v>7.0570000000000004</v>
      </c>
      <c r="AS56" s="45">
        <f>янв!AS56+фев!AS56+март!AS56</f>
        <v>0</v>
      </c>
      <c r="AT56" s="45">
        <f>янв!AT56+фев!AT56+март!AT56</f>
        <v>0</v>
      </c>
      <c r="AU56" s="45">
        <f>янв!AU56+фев!AU56+март!AU56</f>
        <v>9.8000000000000007</v>
      </c>
      <c r="AV56" s="45">
        <f>янв!AV56+фев!AV56+март!AV56</f>
        <v>0.96199999999999997</v>
      </c>
      <c r="AW56" s="45">
        <f>янв!AW56+фев!AW56+март!AW56</f>
        <v>23</v>
      </c>
      <c r="AX56" s="45">
        <f>янв!AX56+фев!AX56+март!AX56</f>
        <v>16.190999999999999</v>
      </c>
      <c r="AY56" s="45">
        <f>янв!AY56+фев!AY56+март!AY56</f>
        <v>0</v>
      </c>
      <c r="AZ56" s="45">
        <f>янв!AZ56+фев!AZ56+март!AZ56</f>
        <v>0</v>
      </c>
      <c r="BA56" s="45">
        <f>янв!BA56+фев!BA56+март!BA56</f>
        <v>0</v>
      </c>
      <c r="BB56" s="45">
        <f>янв!BB56+фев!BB56+март!BB56</f>
        <v>0</v>
      </c>
      <c r="BC56" s="45">
        <f>янв!BC56+фев!BC56+март!BC56</f>
        <v>0</v>
      </c>
      <c r="BD56" s="45">
        <f>янв!BD56+фев!BD56+март!BD56</f>
        <v>0</v>
      </c>
      <c r="BE56" s="45">
        <f>янв!BE56+фев!BE56+март!BE56</f>
        <v>1.9039999999999999</v>
      </c>
      <c r="BF56" s="50">
        <f t="shared" si="1"/>
        <v>314.33199999999999</v>
      </c>
      <c r="BG56" s="83"/>
      <c r="BH56" s="17" t="e">
        <f t="shared" si="6"/>
        <v>#DIV/0!</v>
      </c>
      <c r="BI56" s="115" t="s">
        <v>76</v>
      </c>
      <c r="BJ56" s="16"/>
    </row>
    <row r="57" spans="1:62" ht="15.75">
      <c r="A57" s="75">
        <v>3</v>
      </c>
      <c r="B57" s="14" t="s">
        <v>135</v>
      </c>
      <c r="C57" s="45">
        <f>янв!C57+фев!C57+март!C57</f>
        <v>0</v>
      </c>
      <c r="D57" s="45">
        <f>янв!D57+фев!D57+март!D57</f>
        <v>0</v>
      </c>
      <c r="E57" s="45">
        <f>янв!E57+фев!E57+март!E57</f>
        <v>0</v>
      </c>
      <c r="F57" s="45">
        <f>янв!F57+фев!F57+март!F57</f>
        <v>0</v>
      </c>
      <c r="G57" s="45">
        <f>янв!G57+фев!G57+март!G57</f>
        <v>0</v>
      </c>
      <c r="H57" s="45">
        <f>янв!H57+фев!H57+март!H57</f>
        <v>0</v>
      </c>
      <c r="I57" s="45">
        <f>янв!I57+фев!I57+март!I57</f>
        <v>1</v>
      </c>
      <c r="J57" s="45">
        <f>янв!J57+фев!J57+март!J57</f>
        <v>333.92700000000002</v>
      </c>
      <c r="K57" s="45">
        <f>янв!K57+фев!K57+март!K57</f>
        <v>0</v>
      </c>
      <c r="L57" s="45">
        <f>янв!L57+фев!L57+март!L57</f>
        <v>0</v>
      </c>
      <c r="M57" s="45">
        <f>янв!M57+фев!M57+март!M57</f>
        <v>0</v>
      </c>
      <c r="N57" s="45">
        <f>янв!N57+фев!N57+март!N57</f>
        <v>0</v>
      </c>
      <c r="O57" s="45">
        <f>янв!O57+фев!O57+март!O57</f>
        <v>2</v>
      </c>
      <c r="P57" s="45">
        <f>янв!P57+фев!P57+март!P57</f>
        <v>2.3450000000000002</v>
      </c>
      <c r="Q57" s="45">
        <f>янв!Q57+фев!Q57+март!Q57</f>
        <v>0</v>
      </c>
      <c r="R57" s="45">
        <f>янв!R57+фев!R57+март!R57</f>
        <v>0</v>
      </c>
      <c r="S57" s="45">
        <f>янв!S57+фев!S57+март!S57</f>
        <v>5</v>
      </c>
      <c r="T57" s="45">
        <f>янв!T57+фев!T57+март!T57</f>
        <v>12.891</v>
      </c>
      <c r="U57" s="45">
        <f>янв!U57+фев!U57+март!U57</f>
        <v>0</v>
      </c>
      <c r="V57" s="45">
        <f>янв!V57+фев!V57+март!V57</f>
        <v>0</v>
      </c>
      <c r="W57" s="45">
        <f>янв!W57+фев!W57+март!W57</f>
        <v>0</v>
      </c>
      <c r="X57" s="45">
        <f>янв!X57+фев!X57+март!X57</f>
        <v>0</v>
      </c>
      <c r="Y57" s="45">
        <f>янв!Y57+фев!Y57+март!Y57</f>
        <v>0</v>
      </c>
      <c r="Z57" s="45">
        <f>янв!Z57+фев!Z57+март!Z57</f>
        <v>0</v>
      </c>
      <c r="AA57" s="45">
        <f>янв!AA57+фев!AA57+март!AA57</f>
        <v>0</v>
      </c>
      <c r="AB57" s="45">
        <f>янв!AB57+фев!AB57+март!AB57</f>
        <v>0</v>
      </c>
      <c r="AC57" s="45">
        <f>янв!AC57+фев!AC57+март!AC57</f>
        <v>0</v>
      </c>
      <c r="AD57" s="45">
        <f>янв!AD57+фев!AD57+март!AD57</f>
        <v>0</v>
      </c>
      <c r="AE57" s="45">
        <f>янв!AE57+фев!AE57+март!AE57</f>
        <v>0</v>
      </c>
      <c r="AF57" s="45">
        <f>янв!AF57+фев!AF57+март!AF57</f>
        <v>0</v>
      </c>
      <c r="AG57" s="45">
        <f>янв!AG57+фев!AG57+март!AG57</f>
        <v>0</v>
      </c>
      <c r="AH57" s="45">
        <f>янв!AH57+фев!AH57+март!AH57</f>
        <v>0</v>
      </c>
      <c r="AI57" s="45">
        <f>янв!AI57+фев!AI57+март!AI57</f>
        <v>0</v>
      </c>
      <c r="AJ57" s="45">
        <f>янв!AJ57+фев!AJ57+март!AJ57</f>
        <v>0</v>
      </c>
      <c r="AK57" s="45">
        <f>янв!AK57+фев!AK57+март!AK57</f>
        <v>0</v>
      </c>
      <c r="AL57" s="45">
        <f>янв!AL57+фев!AL57+март!AL57</f>
        <v>0</v>
      </c>
      <c r="AM57" s="45">
        <f>янв!AM57+фев!AM57+март!AM57</f>
        <v>6</v>
      </c>
      <c r="AN57" s="45">
        <f>янв!AN57+фев!AN57+март!AN57</f>
        <v>11.827</v>
      </c>
      <c r="AO57" s="45">
        <f>янв!AO57+фев!AO57+март!AO57</f>
        <v>0</v>
      </c>
      <c r="AP57" s="45">
        <f>янв!AP57+фев!AP57+март!AP57</f>
        <v>0</v>
      </c>
      <c r="AQ57" s="45">
        <f>янв!AQ57+фев!AQ57+март!AQ57</f>
        <v>2</v>
      </c>
      <c r="AR57" s="45">
        <f>янв!AR57+фев!AR57+март!AR57</f>
        <v>2.5379999999999998</v>
      </c>
      <c r="AS57" s="45">
        <f>янв!AS57+фев!AS57+март!AS57</f>
        <v>0</v>
      </c>
      <c r="AT57" s="45">
        <f>янв!AT57+фев!AT57+март!AT57</f>
        <v>0</v>
      </c>
      <c r="AU57" s="45">
        <f>янв!AU57+фев!AU57+март!AU57</f>
        <v>1.97</v>
      </c>
      <c r="AV57" s="45">
        <f>янв!AV57+фев!AV57+март!AV57</f>
        <v>0.19400000000000001</v>
      </c>
      <c r="AW57" s="45">
        <f>янв!AW57+фев!AW57+март!AW57</f>
        <v>87</v>
      </c>
      <c r="AX57" s="45">
        <f>янв!AX57+фев!AX57+март!AX57</f>
        <v>61.283999999999999</v>
      </c>
      <c r="AY57" s="45">
        <f>янв!AY57+фев!AY57+март!AY57</f>
        <v>0</v>
      </c>
      <c r="AZ57" s="45">
        <f>янв!AZ57+фев!AZ57+март!AZ57</f>
        <v>0</v>
      </c>
      <c r="BA57" s="45">
        <f>янв!BA57+фев!BA57+март!BA57</f>
        <v>0</v>
      </c>
      <c r="BB57" s="45">
        <f>янв!BB57+фев!BB57+март!BB57</f>
        <v>0</v>
      </c>
      <c r="BC57" s="45">
        <f>янв!BC57+фев!BC57+март!BC57</f>
        <v>0</v>
      </c>
      <c r="BD57" s="45">
        <f>янв!BD57+фев!BD57+март!BD57</f>
        <v>0</v>
      </c>
      <c r="BE57" s="45">
        <f>янв!BE57+фев!BE57+март!BE57</f>
        <v>22.251999999999999</v>
      </c>
      <c r="BF57" s="50">
        <f t="shared" si="1"/>
        <v>447.2580000000001</v>
      </c>
      <c r="BG57" s="83"/>
      <c r="BH57" s="17" t="e">
        <f t="shared" si="6"/>
        <v>#DIV/0!</v>
      </c>
      <c r="BI57" s="115" t="s">
        <v>77</v>
      </c>
      <c r="BJ57" s="16"/>
    </row>
    <row r="58" spans="1:62" ht="15.75">
      <c r="A58" s="75">
        <v>4</v>
      </c>
      <c r="B58" s="14" t="s">
        <v>136</v>
      </c>
      <c r="C58" s="45">
        <f>янв!C58+фев!C58+март!C58</f>
        <v>0</v>
      </c>
      <c r="D58" s="45">
        <f>янв!D58+фев!D58+март!D58</f>
        <v>0</v>
      </c>
      <c r="E58" s="45">
        <f>янв!E58+фев!E58+март!E58</f>
        <v>0</v>
      </c>
      <c r="F58" s="45">
        <f>янв!F58+фев!F58+март!F58</f>
        <v>0</v>
      </c>
      <c r="G58" s="45">
        <f>янв!G58+фев!G58+март!G58</f>
        <v>0</v>
      </c>
      <c r="H58" s="45">
        <f>янв!H58+фев!H58+март!H58</f>
        <v>0</v>
      </c>
      <c r="I58" s="45">
        <f>янв!I58+фев!I58+март!I58</f>
        <v>0</v>
      </c>
      <c r="J58" s="45">
        <f>янв!J58+фев!J58+март!J58</f>
        <v>0</v>
      </c>
      <c r="K58" s="45">
        <f>янв!K58+фев!K58+март!K58</f>
        <v>0</v>
      </c>
      <c r="L58" s="45">
        <f>янв!L58+фев!L58+март!L58</f>
        <v>0</v>
      </c>
      <c r="M58" s="45">
        <f>янв!M58+фев!M58+март!M58</f>
        <v>0</v>
      </c>
      <c r="N58" s="45">
        <f>янв!N58+фев!N58+март!N58</f>
        <v>0</v>
      </c>
      <c r="O58" s="45">
        <f>янв!O58+фев!O58+март!O58</f>
        <v>0</v>
      </c>
      <c r="P58" s="45">
        <f>янв!P58+фев!P58+март!P58</f>
        <v>0</v>
      </c>
      <c r="Q58" s="45">
        <f>янв!Q58+фев!Q58+март!Q58</f>
        <v>0</v>
      </c>
      <c r="R58" s="45">
        <f>янв!R58+фев!R58+март!R58</f>
        <v>0</v>
      </c>
      <c r="S58" s="45">
        <f>янв!S58+фев!S58+март!S58</f>
        <v>0</v>
      </c>
      <c r="T58" s="45">
        <f>янв!T58+фев!T58+март!T58</f>
        <v>0</v>
      </c>
      <c r="U58" s="45">
        <f>янв!U58+фев!U58+март!U58</f>
        <v>0</v>
      </c>
      <c r="V58" s="45">
        <f>янв!V58+фев!V58+март!V58</f>
        <v>0</v>
      </c>
      <c r="W58" s="45">
        <f>янв!W58+фев!W58+март!W58</f>
        <v>0</v>
      </c>
      <c r="X58" s="45">
        <f>янв!X58+фев!X58+март!X58</f>
        <v>0</v>
      </c>
      <c r="Y58" s="45">
        <f>янв!Y58+фев!Y58+март!Y58</f>
        <v>0</v>
      </c>
      <c r="Z58" s="45">
        <f>янв!Z58+фев!Z58+март!Z58</f>
        <v>0</v>
      </c>
      <c r="AA58" s="45">
        <f>янв!AA58+фев!AA58+март!AA58</f>
        <v>0</v>
      </c>
      <c r="AB58" s="45">
        <f>янв!AB58+фев!AB58+март!AB58</f>
        <v>0</v>
      </c>
      <c r="AC58" s="45">
        <f>янв!AC58+фев!AC58+март!AC58</f>
        <v>0</v>
      </c>
      <c r="AD58" s="45">
        <f>янв!AD58+фев!AD58+март!AD58</f>
        <v>0</v>
      </c>
      <c r="AE58" s="45">
        <f>янв!AE58+фев!AE58+март!AE58</f>
        <v>0</v>
      </c>
      <c r="AF58" s="45">
        <f>янв!AF58+фев!AF58+март!AF58</f>
        <v>0</v>
      </c>
      <c r="AG58" s="45">
        <f>янв!AG58+фев!AG58+март!AG58</f>
        <v>0</v>
      </c>
      <c r="AH58" s="45">
        <f>янв!AH58+фев!AH58+март!AH58</f>
        <v>0</v>
      </c>
      <c r="AI58" s="45">
        <f>янв!AI58+фев!AI58+март!AI58</f>
        <v>0</v>
      </c>
      <c r="AJ58" s="45">
        <f>янв!AJ58+фев!AJ58+март!AJ58</f>
        <v>0</v>
      </c>
      <c r="AK58" s="45">
        <f>янв!AK58+фев!AK58+март!AK58</f>
        <v>0</v>
      </c>
      <c r="AL58" s="45">
        <f>янв!AL58+фев!AL58+март!AL58</f>
        <v>0</v>
      </c>
      <c r="AM58" s="45">
        <f>янв!AM58+фев!AM58+март!AM58</f>
        <v>0</v>
      </c>
      <c r="AN58" s="45">
        <f>янв!AN58+фев!AN58+март!AN58</f>
        <v>0</v>
      </c>
      <c r="AO58" s="45">
        <f>янв!AO58+фев!AO58+март!AO58</f>
        <v>0</v>
      </c>
      <c r="AP58" s="45">
        <f>янв!AP58+фев!AP58+март!AP58</f>
        <v>0</v>
      </c>
      <c r="AQ58" s="45">
        <f>янв!AQ58+фев!AQ58+март!AQ58</f>
        <v>0</v>
      </c>
      <c r="AR58" s="45">
        <f>янв!AR58+фев!AR58+март!AR58</f>
        <v>0</v>
      </c>
      <c r="AS58" s="45">
        <f>янв!AS58+фев!AS58+март!AS58</f>
        <v>0</v>
      </c>
      <c r="AT58" s="45">
        <f>янв!AT58+фев!AT58+март!AT58</f>
        <v>0</v>
      </c>
      <c r="AU58" s="45">
        <f>янв!AU58+фев!AU58+март!AU58</f>
        <v>0</v>
      </c>
      <c r="AV58" s="45">
        <f>янв!AV58+фев!AV58+март!AV58</f>
        <v>0</v>
      </c>
      <c r="AW58" s="45">
        <f>янв!AW58+фев!AW58+март!AW58</f>
        <v>0</v>
      </c>
      <c r="AX58" s="45">
        <f>янв!AX58+фев!AX58+март!AX58</f>
        <v>0</v>
      </c>
      <c r="AY58" s="45">
        <f>янв!AY58+фев!AY58+март!AY58</f>
        <v>0</v>
      </c>
      <c r="AZ58" s="45">
        <f>янв!AZ58+фев!AZ58+март!AZ58</f>
        <v>0</v>
      </c>
      <c r="BA58" s="45">
        <f>янв!BA58+фев!BA58+март!BA58</f>
        <v>0</v>
      </c>
      <c r="BB58" s="45">
        <f>янв!BB58+фев!BB58+март!BB58</f>
        <v>0</v>
      </c>
      <c r="BC58" s="45">
        <f>янв!BC58+фев!BC58+март!BC58</f>
        <v>0</v>
      </c>
      <c r="BD58" s="45">
        <f>янв!BD58+фев!BD58+март!BD58</f>
        <v>0</v>
      </c>
      <c r="BE58" s="45">
        <f>янв!BE58+фев!BE58+март!BE58</f>
        <v>0</v>
      </c>
      <c r="BF58" s="48">
        <f t="shared" si="1"/>
        <v>0</v>
      </c>
      <c r="BG58" s="83"/>
      <c r="BH58" s="17" t="e">
        <f t="shared" si="6"/>
        <v>#DIV/0!</v>
      </c>
      <c r="BI58" s="115" t="s">
        <v>78</v>
      </c>
      <c r="BJ58" s="16"/>
    </row>
    <row r="59" spans="1:62" ht="15.75">
      <c r="A59" s="75">
        <v>5</v>
      </c>
      <c r="B59" s="14" t="s">
        <v>137</v>
      </c>
      <c r="C59" s="45">
        <f>янв!C59+фев!C59+март!C59</f>
        <v>0</v>
      </c>
      <c r="D59" s="45">
        <f>янв!D59+фев!D59+март!D59</f>
        <v>0</v>
      </c>
      <c r="E59" s="45">
        <f>янв!E59+фев!E59+март!E59</f>
        <v>0</v>
      </c>
      <c r="F59" s="45">
        <f>янв!F59+фев!F59+март!F59</f>
        <v>0</v>
      </c>
      <c r="G59" s="45">
        <f>янв!G59+фев!G59+март!G59</f>
        <v>0</v>
      </c>
      <c r="H59" s="45">
        <f>янв!H59+фев!H59+март!H59</f>
        <v>0</v>
      </c>
      <c r="I59" s="45">
        <f>янв!I59+фев!I59+март!I59</f>
        <v>0</v>
      </c>
      <c r="J59" s="45">
        <f>янв!J59+фев!J59+март!J59</f>
        <v>0</v>
      </c>
      <c r="K59" s="45">
        <f>янв!K59+фев!K59+март!K59</f>
        <v>0</v>
      </c>
      <c r="L59" s="45">
        <f>янв!L59+фев!L59+март!L59</f>
        <v>0</v>
      </c>
      <c r="M59" s="45">
        <f>янв!M59+фев!M59+март!M59</f>
        <v>0</v>
      </c>
      <c r="N59" s="45">
        <f>янв!N59+фев!N59+март!N59</f>
        <v>0</v>
      </c>
      <c r="O59" s="45">
        <f>янв!O59+фев!O59+март!O59</f>
        <v>0</v>
      </c>
      <c r="P59" s="45">
        <f>янв!P59+фев!P59+март!P59</f>
        <v>0</v>
      </c>
      <c r="Q59" s="45">
        <f>янв!Q59+фев!Q59+март!Q59</f>
        <v>0</v>
      </c>
      <c r="R59" s="45">
        <f>янв!R59+фев!R59+март!R59</f>
        <v>0</v>
      </c>
      <c r="S59" s="45">
        <f>янв!S59+фев!S59+март!S59</f>
        <v>0</v>
      </c>
      <c r="T59" s="45">
        <f>янв!T59+фев!T59+март!T59</f>
        <v>0</v>
      </c>
      <c r="U59" s="45">
        <f>янв!U59+фев!U59+март!U59</f>
        <v>0</v>
      </c>
      <c r="V59" s="45">
        <f>янв!V59+фев!V59+март!V59</f>
        <v>0</v>
      </c>
      <c r="W59" s="45">
        <f>янв!W59+фев!W59+март!W59</f>
        <v>0</v>
      </c>
      <c r="X59" s="45">
        <f>янв!X59+фев!X59+март!X59</f>
        <v>0</v>
      </c>
      <c r="Y59" s="45">
        <f>янв!Y59+фев!Y59+март!Y59</f>
        <v>0</v>
      </c>
      <c r="Z59" s="45">
        <f>янв!Z59+фев!Z59+март!Z59</f>
        <v>0</v>
      </c>
      <c r="AA59" s="45">
        <f>янв!AA59+фев!AA59+март!AA59</f>
        <v>0</v>
      </c>
      <c r="AB59" s="45">
        <f>янв!AB59+фев!AB59+март!AB59</f>
        <v>0</v>
      </c>
      <c r="AC59" s="45">
        <f>янв!AC59+фев!AC59+март!AC59</f>
        <v>0</v>
      </c>
      <c r="AD59" s="45">
        <f>янв!AD59+фев!AD59+март!AD59</f>
        <v>0</v>
      </c>
      <c r="AE59" s="45">
        <f>янв!AE59+фев!AE59+март!AE59</f>
        <v>0</v>
      </c>
      <c r="AF59" s="45">
        <f>янв!AF59+фев!AF59+март!AF59</f>
        <v>0</v>
      </c>
      <c r="AG59" s="45">
        <f>янв!AG59+фев!AG59+март!AG59</f>
        <v>0</v>
      </c>
      <c r="AH59" s="45">
        <f>янв!AH59+фев!AH59+март!AH59</f>
        <v>0</v>
      </c>
      <c r="AI59" s="45">
        <f>янв!AI59+фев!AI59+март!AI59</f>
        <v>0</v>
      </c>
      <c r="AJ59" s="45">
        <f>янв!AJ59+фев!AJ59+март!AJ59</f>
        <v>0</v>
      </c>
      <c r="AK59" s="45">
        <f>янв!AK59+фев!AK59+март!AK59</f>
        <v>0</v>
      </c>
      <c r="AL59" s="45">
        <f>янв!AL59+фев!AL59+март!AL59</f>
        <v>0</v>
      </c>
      <c r="AM59" s="45">
        <f>янв!AM59+фев!AM59+март!AM59</f>
        <v>1.25</v>
      </c>
      <c r="AN59" s="45">
        <f>янв!AN59+фев!AN59+март!AN59</f>
        <v>1.583</v>
      </c>
      <c r="AO59" s="45">
        <f>янв!AO59+фев!AO59+март!AO59</f>
        <v>0</v>
      </c>
      <c r="AP59" s="45">
        <f>янв!AP59+фев!AP59+март!AP59</f>
        <v>0</v>
      </c>
      <c r="AQ59" s="45">
        <f>янв!AQ59+фев!AQ59+март!AQ59</f>
        <v>0</v>
      </c>
      <c r="AR59" s="45">
        <f>янв!AR59+фев!AR59+март!AR59</f>
        <v>0</v>
      </c>
      <c r="AS59" s="45">
        <f>янв!AS59+фев!AS59+март!AS59</f>
        <v>0</v>
      </c>
      <c r="AT59" s="45">
        <f>янв!AT59+фев!AT59+март!AT59</f>
        <v>0</v>
      </c>
      <c r="AU59" s="45">
        <f>янв!AU59+фев!AU59+март!AU59</f>
        <v>0</v>
      </c>
      <c r="AV59" s="45">
        <f>янв!AV59+фев!AV59+март!AV59</f>
        <v>0</v>
      </c>
      <c r="AW59" s="45">
        <f>янв!AW59+фев!AW59+март!AW59</f>
        <v>1</v>
      </c>
      <c r="AX59" s="45">
        <f>янв!AX59+фев!AX59+март!AX59</f>
        <v>0.58299999999999996</v>
      </c>
      <c r="AY59" s="45">
        <f>янв!AY59+фев!AY59+март!AY59</f>
        <v>0</v>
      </c>
      <c r="AZ59" s="45">
        <f>янв!AZ59+фев!AZ59+март!AZ59</f>
        <v>0</v>
      </c>
      <c r="BA59" s="45">
        <f>янв!BA59+фев!BA59+март!BA59</f>
        <v>0</v>
      </c>
      <c r="BB59" s="45">
        <f>янв!BB59+фев!BB59+март!BB59</f>
        <v>0</v>
      </c>
      <c r="BC59" s="45">
        <f>янв!BC59+фев!BC59+март!BC59</f>
        <v>0</v>
      </c>
      <c r="BD59" s="45">
        <f>янв!BD59+фев!BD59+март!BD59</f>
        <v>0</v>
      </c>
      <c r="BE59" s="45">
        <f>янв!BE59+фев!BE59+март!BE59</f>
        <v>2.5049999999999999</v>
      </c>
      <c r="BF59" s="48">
        <f t="shared" si="1"/>
        <v>4.6709999999999994</v>
      </c>
      <c r="BG59" s="83"/>
      <c r="BH59" s="17" t="e">
        <f t="shared" si="6"/>
        <v>#DIV/0!</v>
      </c>
      <c r="BI59" s="115" t="s">
        <v>79</v>
      </c>
      <c r="BJ59" s="16"/>
    </row>
    <row r="60" spans="1:62" ht="15.75">
      <c r="A60" s="75">
        <v>6</v>
      </c>
      <c r="B60" s="14" t="s">
        <v>138</v>
      </c>
      <c r="C60" s="45">
        <f>янв!C60+фев!C60+март!C60</f>
        <v>0</v>
      </c>
      <c r="D60" s="45">
        <f>янв!D60+фев!D60+март!D60</f>
        <v>0</v>
      </c>
      <c r="E60" s="45">
        <f>янв!E60+фев!E60+март!E60</f>
        <v>0</v>
      </c>
      <c r="F60" s="45">
        <f>янв!F60+фев!F60+март!F60</f>
        <v>0</v>
      </c>
      <c r="G60" s="45">
        <f>янв!G60+фев!G60+март!G60</f>
        <v>0</v>
      </c>
      <c r="H60" s="45">
        <f>янв!H60+фев!H60+март!H60</f>
        <v>0</v>
      </c>
      <c r="I60" s="45">
        <f>янв!I60+фев!I60+март!I60</f>
        <v>0</v>
      </c>
      <c r="J60" s="45">
        <f>янв!J60+фев!J60+март!J60</f>
        <v>0</v>
      </c>
      <c r="K60" s="45">
        <f>янв!K60+фев!K60+март!K60</f>
        <v>0</v>
      </c>
      <c r="L60" s="45">
        <f>янв!L60+фев!L60+март!L60</f>
        <v>0</v>
      </c>
      <c r="M60" s="45">
        <f>янв!M60+фев!M60+март!M60</f>
        <v>0</v>
      </c>
      <c r="N60" s="45">
        <f>янв!N60+фев!N60+март!N60</f>
        <v>0</v>
      </c>
      <c r="O60" s="45">
        <f>янв!O60+фев!O60+март!O60</f>
        <v>0</v>
      </c>
      <c r="P60" s="45">
        <f>янв!P60+фев!P60+март!P60</f>
        <v>0</v>
      </c>
      <c r="Q60" s="45">
        <f>янв!Q60+фев!Q60+март!Q60</f>
        <v>0</v>
      </c>
      <c r="R60" s="45">
        <f>янв!R60+фев!R60+март!R60</f>
        <v>0</v>
      </c>
      <c r="S60" s="45">
        <f>янв!S60+фев!S60+март!S60</f>
        <v>0</v>
      </c>
      <c r="T60" s="45">
        <f>янв!T60+фев!T60+март!T60</f>
        <v>0</v>
      </c>
      <c r="U60" s="45">
        <f>янв!U60+фев!U60+март!U60</f>
        <v>0</v>
      </c>
      <c r="V60" s="45">
        <f>янв!V60+фев!V60+март!V60</f>
        <v>0</v>
      </c>
      <c r="W60" s="45">
        <f>янв!W60+фев!W60+март!W60</f>
        <v>8</v>
      </c>
      <c r="X60" s="45">
        <f>янв!X60+фев!X60+март!X60</f>
        <v>18.082000000000001</v>
      </c>
      <c r="Y60" s="45">
        <f>янв!Y60+фев!Y60+март!Y60</f>
        <v>0</v>
      </c>
      <c r="Z60" s="45">
        <f>янв!Z60+фев!Z60+март!Z60</f>
        <v>0</v>
      </c>
      <c r="AA60" s="45">
        <f>янв!AA60+фев!AA60+март!AA60</f>
        <v>0</v>
      </c>
      <c r="AB60" s="45">
        <f>янв!AB60+фев!AB60+март!AB60</f>
        <v>0</v>
      </c>
      <c r="AC60" s="45">
        <f>янв!AC60+фев!AC60+март!AC60</f>
        <v>3</v>
      </c>
      <c r="AD60" s="45">
        <f>янв!AD60+фев!AD60+март!AD60</f>
        <v>0.20399999999999999</v>
      </c>
      <c r="AE60" s="45">
        <f>янв!AE60+фев!AE60+март!AE60</f>
        <v>1</v>
      </c>
      <c r="AF60" s="45">
        <f>янв!AF60+фев!AF60+март!AF60</f>
        <v>20.215</v>
      </c>
      <c r="AG60" s="45">
        <f>янв!AG60+фев!AG60+март!AG60</f>
        <v>0</v>
      </c>
      <c r="AH60" s="45">
        <f>янв!AH60+фев!AH60+март!AH60</f>
        <v>0</v>
      </c>
      <c r="AI60" s="45">
        <f>янв!AI60+фев!AI60+март!AI60</f>
        <v>0</v>
      </c>
      <c r="AJ60" s="45">
        <f>янв!AJ60+фев!AJ60+март!AJ60</f>
        <v>0</v>
      </c>
      <c r="AK60" s="45">
        <f>янв!AK60+фев!AK60+март!AK60</f>
        <v>0</v>
      </c>
      <c r="AL60" s="45">
        <f>янв!AL60+фев!AL60+март!AL60</f>
        <v>0</v>
      </c>
      <c r="AM60" s="45">
        <f>янв!AM60+фев!AM60+март!AM60</f>
        <v>3</v>
      </c>
      <c r="AN60" s="45">
        <f>янв!AN60+фев!AN60+март!AN60</f>
        <v>3.5049999999999999</v>
      </c>
      <c r="AO60" s="45">
        <f>янв!AO60+фев!AO60+март!AO60</f>
        <v>2</v>
      </c>
      <c r="AP60" s="45">
        <f>янв!AP60+фев!AP60+март!AP60</f>
        <v>6.3849999999999998</v>
      </c>
      <c r="AQ60" s="45">
        <f>янв!AQ60+фев!AQ60+март!AQ60</f>
        <v>4</v>
      </c>
      <c r="AR60" s="45">
        <f>янв!AR60+фев!AR60+март!AR60</f>
        <v>2.2770000000000001</v>
      </c>
      <c r="AS60" s="45">
        <f>янв!AS60+фев!AS60+март!AS60</f>
        <v>0</v>
      </c>
      <c r="AT60" s="45">
        <f>янв!AT60+фев!AT60+март!AT60</f>
        <v>0</v>
      </c>
      <c r="AU60" s="45">
        <f>янв!AU60+фев!AU60+март!AU60</f>
        <v>11.76</v>
      </c>
      <c r="AV60" s="45">
        <f>янв!AV60+фев!AV60+март!AV60</f>
        <v>1.1539999999999999</v>
      </c>
      <c r="AW60" s="45">
        <f>янв!AW60+фев!AW60+март!AW60</f>
        <v>8</v>
      </c>
      <c r="AX60" s="45">
        <f>янв!AX60+фев!AX60+март!AX60</f>
        <v>4.4969999999999999</v>
      </c>
      <c r="AY60" s="45">
        <f>янв!AY60+фев!AY60+март!AY60</f>
        <v>0</v>
      </c>
      <c r="AZ60" s="45">
        <f>янв!AZ60+фев!AZ60+март!AZ60</f>
        <v>0</v>
      </c>
      <c r="BA60" s="45">
        <f>янв!BA60+фев!BA60+март!BA60</f>
        <v>0</v>
      </c>
      <c r="BB60" s="45">
        <f>янв!BB60+фев!BB60+март!BB60</f>
        <v>0</v>
      </c>
      <c r="BC60" s="45">
        <f>янв!BC60+фев!BC60+март!BC60</f>
        <v>0</v>
      </c>
      <c r="BD60" s="45">
        <f>янв!BD60+фев!BD60+март!BD60</f>
        <v>0</v>
      </c>
      <c r="BE60" s="45">
        <f>янв!BE60+фев!BE60+март!BE60</f>
        <v>3.839</v>
      </c>
      <c r="BF60" s="48">
        <f t="shared" si="1"/>
        <v>60.158000000000001</v>
      </c>
      <c r="BG60" s="83"/>
      <c r="BH60" s="17" t="e">
        <f t="shared" si="6"/>
        <v>#DIV/0!</v>
      </c>
      <c r="BI60" s="115">
        <v>6</v>
      </c>
      <c r="BJ60" s="16"/>
    </row>
    <row r="61" spans="1:62" ht="15.75">
      <c r="A61" s="75">
        <v>7</v>
      </c>
      <c r="B61" s="14" t="s">
        <v>139</v>
      </c>
      <c r="C61" s="45">
        <f>янв!C61+фев!C61+март!C61</f>
        <v>0</v>
      </c>
      <c r="D61" s="45">
        <f>янв!D61+фев!D61+март!D61</f>
        <v>0</v>
      </c>
      <c r="E61" s="45">
        <f>янв!E61+фев!E61+март!E61</f>
        <v>0</v>
      </c>
      <c r="F61" s="45">
        <f>янв!F61+фев!F61+март!F61</f>
        <v>0</v>
      </c>
      <c r="G61" s="45">
        <f>янв!G61+фев!G61+март!G61</f>
        <v>0</v>
      </c>
      <c r="H61" s="45">
        <f>янв!H61+фев!H61+март!H61</f>
        <v>0</v>
      </c>
      <c r="I61" s="45">
        <f>янв!I61+фев!I61+март!I61</f>
        <v>0</v>
      </c>
      <c r="J61" s="45">
        <f>янв!J61+фев!J61+март!J61</f>
        <v>0</v>
      </c>
      <c r="K61" s="45">
        <f>янв!K61+фев!K61+март!K61</f>
        <v>0</v>
      </c>
      <c r="L61" s="45">
        <f>янв!L61+фев!L61+март!L61</f>
        <v>0</v>
      </c>
      <c r="M61" s="45">
        <f>янв!M61+фев!M61+март!M61</f>
        <v>0</v>
      </c>
      <c r="N61" s="45">
        <f>янв!N61+фев!N61+март!N61</f>
        <v>0</v>
      </c>
      <c r="O61" s="45">
        <f>янв!O61+фев!O61+март!O61</f>
        <v>0</v>
      </c>
      <c r="P61" s="45">
        <f>янв!P61+фев!P61+март!P61</f>
        <v>0</v>
      </c>
      <c r="Q61" s="45">
        <f>янв!Q61+фев!Q61+март!Q61</f>
        <v>0</v>
      </c>
      <c r="R61" s="45">
        <f>янв!R61+фев!R61+март!R61</f>
        <v>0</v>
      </c>
      <c r="S61" s="45">
        <f>янв!S61+фев!S61+март!S61</f>
        <v>2</v>
      </c>
      <c r="T61" s="45">
        <f>янв!T61+фев!T61+март!T61</f>
        <v>5.9379999999999997</v>
      </c>
      <c r="U61" s="45">
        <f>янв!U61+фев!U61+март!U61</f>
        <v>0</v>
      </c>
      <c r="V61" s="45">
        <f>янв!V61+фев!V61+март!V61</f>
        <v>0</v>
      </c>
      <c r="W61" s="45">
        <f>янв!W61+фев!W61+март!W61</f>
        <v>0</v>
      </c>
      <c r="X61" s="45">
        <f>янв!X61+фев!X61+март!X61</f>
        <v>0</v>
      </c>
      <c r="Y61" s="45">
        <f>янв!Y61+фев!Y61+март!Y61</f>
        <v>0</v>
      </c>
      <c r="Z61" s="45">
        <f>янв!Z61+фев!Z61+март!Z61</f>
        <v>0</v>
      </c>
      <c r="AA61" s="45">
        <f>янв!AA61+фев!AA61+март!AA61</f>
        <v>0</v>
      </c>
      <c r="AB61" s="45">
        <f>янв!AB61+фев!AB61+март!AB61</f>
        <v>0</v>
      </c>
      <c r="AC61" s="45">
        <f>янв!AC61+фев!AC61+март!AC61</f>
        <v>2</v>
      </c>
      <c r="AD61" s="45">
        <f>янв!AD61+фев!AD61+март!AD61</f>
        <v>8.5000000000000006E-2</v>
      </c>
      <c r="AE61" s="45">
        <f>янв!AE61+фев!AE61+март!AE61</f>
        <v>0</v>
      </c>
      <c r="AF61" s="45">
        <f>янв!AF61+фев!AF61+март!AF61</f>
        <v>0</v>
      </c>
      <c r="AG61" s="45">
        <f>янв!AG61+фев!AG61+март!AG61</f>
        <v>0</v>
      </c>
      <c r="AH61" s="45">
        <f>янв!AH61+фев!AH61+март!AH61</f>
        <v>0</v>
      </c>
      <c r="AI61" s="45">
        <f>янв!AI61+фев!AI61+март!AI61</f>
        <v>0</v>
      </c>
      <c r="AJ61" s="45">
        <f>янв!AJ61+фев!AJ61+март!AJ61</f>
        <v>0</v>
      </c>
      <c r="AK61" s="45">
        <f>янв!AK61+фев!AK61+март!AK61</f>
        <v>0</v>
      </c>
      <c r="AL61" s="45">
        <f>янв!AL61+фев!AL61+март!AL61</f>
        <v>0</v>
      </c>
      <c r="AM61" s="45">
        <f>янв!AM61+фев!AM61+март!AM61</f>
        <v>4</v>
      </c>
      <c r="AN61" s="45">
        <f>янв!AN61+фев!AN61+март!AN61</f>
        <v>4.6890000000000001</v>
      </c>
      <c r="AO61" s="45">
        <f>янв!AO61+фев!AO61+март!AO61</f>
        <v>0</v>
      </c>
      <c r="AP61" s="45">
        <f>янв!AP61+фев!AP61+март!AP61</f>
        <v>0</v>
      </c>
      <c r="AQ61" s="45">
        <f>янв!AQ61+фев!AQ61+март!AQ61</f>
        <v>0</v>
      </c>
      <c r="AR61" s="45">
        <f>янв!AR61+фев!AR61+март!AR61</f>
        <v>0</v>
      </c>
      <c r="AS61" s="45">
        <f>янв!AS61+фев!AS61+март!AS61</f>
        <v>0</v>
      </c>
      <c r="AT61" s="45">
        <f>янв!AT61+фев!AT61+март!AT61</f>
        <v>0</v>
      </c>
      <c r="AU61" s="45">
        <f>янв!AU61+фев!AU61+март!AU61</f>
        <v>0</v>
      </c>
      <c r="AV61" s="45">
        <f>янв!AV61+фев!AV61+март!AV61</f>
        <v>0</v>
      </c>
      <c r="AW61" s="45">
        <f>янв!AW61+фев!AW61+март!AW61</f>
        <v>0</v>
      </c>
      <c r="AX61" s="45">
        <f>янв!AX61+фев!AX61+март!AX61</f>
        <v>0</v>
      </c>
      <c r="AY61" s="45">
        <f>янв!AY61+фев!AY61+март!AY61</f>
        <v>0</v>
      </c>
      <c r="AZ61" s="45">
        <f>янв!AZ61+фев!AZ61+март!AZ61</f>
        <v>0</v>
      </c>
      <c r="BA61" s="45">
        <f>янв!BA61+фев!BA61+март!BA61</f>
        <v>0</v>
      </c>
      <c r="BB61" s="45">
        <f>янв!BB61+фев!BB61+март!BB61</f>
        <v>0</v>
      </c>
      <c r="BC61" s="45">
        <f>янв!BC61+фев!BC61+март!BC61</f>
        <v>0</v>
      </c>
      <c r="BD61" s="45">
        <f>янв!BD61+фев!BD61+март!BD61</f>
        <v>0</v>
      </c>
      <c r="BE61" s="45">
        <f>янв!BE61+фев!BE61+март!BE61</f>
        <v>5.3550000000000004</v>
      </c>
      <c r="BF61" s="48">
        <f t="shared" si="1"/>
        <v>16.067</v>
      </c>
      <c r="BG61" s="83"/>
      <c r="BH61" s="17" t="e">
        <f t="shared" si="6"/>
        <v>#DIV/0!</v>
      </c>
      <c r="BI61" s="115">
        <v>8</v>
      </c>
      <c r="BJ61" s="16"/>
    </row>
    <row r="62" spans="1:62" ht="15.75">
      <c r="A62" s="75">
        <v>8</v>
      </c>
      <c r="B62" s="14" t="s">
        <v>140</v>
      </c>
      <c r="C62" s="45">
        <f>янв!C62+фев!C62+март!C62</f>
        <v>0</v>
      </c>
      <c r="D62" s="45">
        <f>янв!D62+фев!D62+март!D62</f>
        <v>0</v>
      </c>
      <c r="E62" s="45">
        <f>янв!E62+фев!E62+март!E62</f>
        <v>0</v>
      </c>
      <c r="F62" s="45">
        <f>янв!F62+фев!F62+март!F62</f>
        <v>0</v>
      </c>
      <c r="G62" s="45">
        <f>янв!G62+фев!G62+март!G62</f>
        <v>0</v>
      </c>
      <c r="H62" s="45">
        <f>янв!H62+фев!H62+март!H62</f>
        <v>0</v>
      </c>
      <c r="I62" s="45">
        <f>янв!I62+фев!I62+март!I62</f>
        <v>0</v>
      </c>
      <c r="J62" s="45">
        <f>янв!J62+фев!J62+март!J62</f>
        <v>0</v>
      </c>
      <c r="K62" s="45">
        <f>янв!K62+фев!K62+март!K62</f>
        <v>0</v>
      </c>
      <c r="L62" s="45">
        <f>янв!L62+фев!L62+март!L62</f>
        <v>0</v>
      </c>
      <c r="M62" s="45">
        <f>янв!M62+фев!M62+март!M62</f>
        <v>0</v>
      </c>
      <c r="N62" s="45">
        <f>янв!N62+фев!N62+март!N62</f>
        <v>0</v>
      </c>
      <c r="O62" s="45">
        <f>янв!O62+фев!O62+март!O62</f>
        <v>0</v>
      </c>
      <c r="P62" s="45">
        <f>янв!P62+фев!P62+март!P62</f>
        <v>0</v>
      </c>
      <c r="Q62" s="45">
        <f>янв!Q62+фев!Q62+март!Q62</f>
        <v>0</v>
      </c>
      <c r="R62" s="45">
        <f>янв!R62+фев!R62+март!R62</f>
        <v>0</v>
      </c>
      <c r="S62" s="45">
        <f>янв!S62+фев!S62+март!S62</f>
        <v>0</v>
      </c>
      <c r="T62" s="45">
        <f>янв!T62+фев!T62+март!T62</f>
        <v>0</v>
      </c>
      <c r="U62" s="45">
        <f>янв!U62+фев!U62+март!U62</f>
        <v>0</v>
      </c>
      <c r="V62" s="45">
        <f>янв!V62+фев!V62+март!V62</f>
        <v>0</v>
      </c>
      <c r="W62" s="45">
        <f>янв!W62+фев!W62+март!W62</f>
        <v>6</v>
      </c>
      <c r="X62" s="45">
        <f>янв!X62+фев!X62+март!X62</f>
        <v>8.6959999999999997</v>
      </c>
      <c r="Y62" s="45">
        <f>янв!Y62+фев!Y62+март!Y62</f>
        <v>0</v>
      </c>
      <c r="Z62" s="45">
        <f>янв!Z62+фев!Z62+март!Z62</f>
        <v>0</v>
      </c>
      <c r="AA62" s="45">
        <f>янв!AA62+фев!AA62+март!AA62</f>
        <v>0</v>
      </c>
      <c r="AB62" s="45">
        <f>янв!AB62+фев!AB62+март!AB62</f>
        <v>0</v>
      </c>
      <c r="AC62" s="45">
        <f>янв!AC62+фев!AC62+март!AC62</f>
        <v>6</v>
      </c>
      <c r="AD62" s="45">
        <f>янв!AD62+фев!AD62+март!AD62</f>
        <v>0.28199999999999997</v>
      </c>
      <c r="AE62" s="45">
        <f>янв!AE62+фев!AE62+март!AE62</f>
        <v>0</v>
      </c>
      <c r="AF62" s="45">
        <f>янв!AF62+фев!AF62+март!AF62</f>
        <v>0</v>
      </c>
      <c r="AG62" s="45">
        <f>янв!AG62+фев!AG62+март!AG62</f>
        <v>0</v>
      </c>
      <c r="AH62" s="45">
        <f>янв!AH62+фев!AH62+март!AH62</f>
        <v>0</v>
      </c>
      <c r="AI62" s="45">
        <f>янв!AI62+фев!AI62+март!AI62</f>
        <v>0</v>
      </c>
      <c r="AJ62" s="45">
        <f>янв!AJ62+фев!AJ62+март!AJ62</f>
        <v>0</v>
      </c>
      <c r="AK62" s="45">
        <f>янв!AK62+фев!AK62+март!AK62</f>
        <v>15</v>
      </c>
      <c r="AL62" s="45">
        <f>янв!AL62+фев!AL62+март!AL62</f>
        <v>13.731999999999999</v>
      </c>
      <c r="AM62" s="45">
        <f>янв!AM62+фев!AM62+март!AM62</f>
        <v>0</v>
      </c>
      <c r="AN62" s="45">
        <f>янв!AN62+фев!AN62+март!AN62</f>
        <v>0</v>
      </c>
      <c r="AO62" s="45">
        <f>янв!AO62+фев!AO62+март!AO62</f>
        <v>0</v>
      </c>
      <c r="AP62" s="45">
        <f>янв!AP62+фев!AP62+март!AP62</f>
        <v>0</v>
      </c>
      <c r="AQ62" s="45">
        <f>янв!AQ62+фев!AQ62+март!AQ62</f>
        <v>8</v>
      </c>
      <c r="AR62" s="45">
        <f>янв!AR62+фев!AR62+март!AR62</f>
        <v>4.5600000000000005</v>
      </c>
      <c r="AS62" s="45">
        <f>янв!AS62+фев!AS62+март!AS62</f>
        <v>0</v>
      </c>
      <c r="AT62" s="45">
        <f>янв!AT62+фев!AT62+март!AT62</f>
        <v>0</v>
      </c>
      <c r="AU62" s="45">
        <f>янв!AU62+фев!AU62+март!AU62</f>
        <v>14.71</v>
      </c>
      <c r="AV62" s="45">
        <f>янв!AV62+фев!AV62+март!AV62</f>
        <v>1.4450000000000001</v>
      </c>
      <c r="AW62" s="45">
        <f>янв!AW62+фев!AW62+март!AW62</f>
        <v>63</v>
      </c>
      <c r="AX62" s="45">
        <f>янв!AX62+фев!AX62+март!AX62</f>
        <v>47.644000000000005</v>
      </c>
      <c r="AY62" s="45">
        <f>янв!AY62+фев!AY62+март!AY62</f>
        <v>0</v>
      </c>
      <c r="AZ62" s="45">
        <f>янв!AZ62+фев!AZ62+март!AZ62</f>
        <v>0</v>
      </c>
      <c r="BA62" s="45">
        <f>янв!BA62+фев!BA62+март!BA62</f>
        <v>0</v>
      </c>
      <c r="BB62" s="45">
        <f>янв!BB62+фев!BB62+март!BB62</f>
        <v>0</v>
      </c>
      <c r="BC62" s="45">
        <f>янв!BC62+фев!BC62+март!BC62</f>
        <v>0</v>
      </c>
      <c r="BD62" s="45">
        <f>янв!BD62+фев!BD62+март!BD62</f>
        <v>0</v>
      </c>
      <c r="BE62" s="45">
        <f>янв!BE62+фев!BE62+март!BE62</f>
        <v>3.5609999999999999</v>
      </c>
      <c r="BF62" s="48">
        <f t="shared" si="1"/>
        <v>79.920000000000016</v>
      </c>
      <c r="BG62" s="83"/>
      <c r="BH62" s="17" t="e">
        <f t="shared" si="6"/>
        <v>#DIV/0!</v>
      </c>
      <c r="BI62" s="115" t="s">
        <v>80</v>
      </c>
      <c r="BJ62" s="16"/>
    </row>
    <row r="63" spans="1:62" ht="15.75">
      <c r="A63" s="75">
        <v>9</v>
      </c>
      <c r="B63" s="14" t="s">
        <v>141</v>
      </c>
      <c r="C63" s="45">
        <f>янв!C63+фев!C63+март!C63</f>
        <v>0</v>
      </c>
      <c r="D63" s="45">
        <f>янв!D63+фев!D63+март!D63</f>
        <v>0</v>
      </c>
      <c r="E63" s="45">
        <f>янв!E63+фев!E63+март!E63</f>
        <v>0</v>
      </c>
      <c r="F63" s="45">
        <f>янв!F63+фев!F63+март!F63</f>
        <v>0</v>
      </c>
      <c r="G63" s="45">
        <f>янв!G63+фев!G63+март!G63</f>
        <v>0</v>
      </c>
      <c r="H63" s="45">
        <f>янв!H63+фев!H63+март!H63</f>
        <v>0</v>
      </c>
      <c r="I63" s="45">
        <f>янв!I63+фев!I63+март!I63</f>
        <v>0</v>
      </c>
      <c r="J63" s="45">
        <f>янв!J63+фев!J63+март!J63</f>
        <v>0</v>
      </c>
      <c r="K63" s="45">
        <f>янв!K63+фев!K63+март!K63</f>
        <v>0</v>
      </c>
      <c r="L63" s="45">
        <f>янв!L63+фев!L63+март!L63</f>
        <v>0</v>
      </c>
      <c r="M63" s="45">
        <f>янв!M63+фев!M63+март!M63</f>
        <v>0</v>
      </c>
      <c r="N63" s="45">
        <f>янв!N63+фев!N63+март!N63</f>
        <v>0</v>
      </c>
      <c r="O63" s="45">
        <f>янв!O63+фев!O63+март!O63</f>
        <v>0</v>
      </c>
      <c r="P63" s="45">
        <f>янв!P63+фев!P63+март!P63</f>
        <v>0</v>
      </c>
      <c r="Q63" s="45">
        <f>янв!Q63+фев!Q63+март!Q63</f>
        <v>0</v>
      </c>
      <c r="R63" s="45">
        <f>янв!R63+фев!R63+март!R63</f>
        <v>0</v>
      </c>
      <c r="S63" s="45">
        <f>янв!S63+фев!S63+март!S63</f>
        <v>0</v>
      </c>
      <c r="T63" s="45">
        <f>янв!T63+фев!T63+март!T63</f>
        <v>0</v>
      </c>
      <c r="U63" s="45">
        <f>янв!U63+фев!U63+март!U63</f>
        <v>0</v>
      </c>
      <c r="V63" s="45">
        <f>янв!V63+фев!V63+март!V63</f>
        <v>0</v>
      </c>
      <c r="W63" s="45">
        <f>янв!W63+фев!W63+март!W63</f>
        <v>0</v>
      </c>
      <c r="X63" s="45">
        <f>янв!X63+фев!X63+март!X63</f>
        <v>0</v>
      </c>
      <c r="Y63" s="45">
        <f>янв!Y63+фев!Y63+март!Y63</f>
        <v>0</v>
      </c>
      <c r="Z63" s="45">
        <f>янв!Z63+фев!Z63+март!Z63</f>
        <v>0</v>
      </c>
      <c r="AA63" s="45">
        <f>янв!AA63+фев!AA63+март!AA63</f>
        <v>0</v>
      </c>
      <c r="AB63" s="45">
        <f>янв!AB63+фев!AB63+март!AB63</f>
        <v>0</v>
      </c>
      <c r="AC63" s="45">
        <f>янв!AC63+фев!AC63+март!AC63</f>
        <v>0</v>
      </c>
      <c r="AD63" s="45">
        <f>янв!AD63+фев!AD63+март!AD63</f>
        <v>0</v>
      </c>
      <c r="AE63" s="45">
        <f>янв!AE63+фев!AE63+март!AE63</f>
        <v>0</v>
      </c>
      <c r="AF63" s="45">
        <f>янв!AF63+фев!AF63+март!AF63</f>
        <v>0</v>
      </c>
      <c r="AG63" s="45">
        <f>янв!AG63+фев!AG63+март!AG63</f>
        <v>0</v>
      </c>
      <c r="AH63" s="45">
        <f>янв!AH63+фев!AH63+март!AH63</f>
        <v>0</v>
      </c>
      <c r="AI63" s="45">
        <f>янв!AI63+фев!AI63+март!AI63</f>
        <v>0</v>
      </c>
      <c r="AJ63" s="45">
        <f>янв!AJ63+фев!AJ63+март!AJ63</f>
        <v>0</v>
      </c>
      <c r="AK63" s="45">
        <f>янв!AK63+фев!AK63+март!AK63</f>
        <v>0</v>
      </c>
      <c r="AL63" s="45">
        <f>янв!AL63+фев!AL63+март!AL63</f>
        <v>0</v>
      </c>
      <c r="AM63" s="45">
        <f>янв!AM63+фев!AM63+март!AM63</f>
        <v>0</v>
      </c>
      <c r="AN63" s="45">
        <f>янв!AN63+фев!AN63+март!AN63</f>
        <v>0</v>
      </c>
      <c r="AO63" s="45">
        <f>янв!AO63+фев!AO63+март!AO63</f>
        <v>0</v>
      </c>
      <c r="AP63" s="45">
        <f>янв!AP63+фев!AP63+март!AP63</f>
        <v>0</v>
      </c>
      <c r="AQ63" s="45">
        <f>янв!AQ63+фев!AQ63+март!AQ63</f>
        <v>0</v>
      </c>
      <c r="AR63" s="45">
        <f>янв!AR63+фев!AR63+март!AR63</f>
        <v>0</v>
      </c>
      <c r="AS63" s="45">
        <f>янв!AS63+фев!AS63+март!AS63</f>
        <v>0</v>
      </c>
      <c r="AT63" s="45">
        <f>янв!AT63+фев!AT63+март!AT63</f>
        <v>0</v>
      </c>
      <c r="AU63" s="45">
        <f>янв!AU63+фев!AU63+март!AU63</f>
        <v>0</v>
      </c>
      <c r="AV63" s="45">
        <f>янв!AV63+фев!AV63+март!AV63</f>
        <v>0</v>
      </c>
      <c r="AW63" s="45">
        <f>янв!AW63+фев!AW63+март!AW63</f>
        <v>0</v>
      </c>
      <c r="AX63" s="45">
        <f>янв!AX63+фев!AX63+март!AX63</f>
        <v>0</v>
      </c>
      <c r="AY63" s="45">
        <f>янв!AY63+фев!AY63+март!AY63</f>
        <v>0</v>
      </c>
      <c r="AZ63" s="45">
        <f>янв!AZ63+фев!AZ63+март!AZ63</f>
        <v>0</v>
      </c>
      <c r="BA63" s="45">
        <f>янв!BA63+фев!BA63+март!BA63</f>
        <v>0</v>
      </c>
      <c r="BB63" s="45">
        <f>янв!BB63+фев!BB63+март!BB63</f>
        <v>0</v>
      </c>
      <c r="BC63" s="45">
        <f>янв!BC63+фев!BC63+март!BC63</f>
        <v>0</v>
      </c>
      <c r="BD63" s="45">
        <f>янв!BD63+фев!BD63+март!BD63</f>
        <v>0</v>
      </c>
      <c r="BE63" s="45">
        <f>янв!BE63+фев!BE63+март!BE63</f>
        <v>0</v>
      </c>
      <c r="BF63" s="48">
        <f t="shared" si="1"/>
        <v>0</v>
      </c>
      <c r="BG63" s="83"/>
      <c r="BH63" s="17" t="e">
        <f t="shared" si="6"/>
        <v>#DIV/0!</v>
      </c>
      <c r="BI63" s="115" t="s">
        <v>71</v>
      </c>
      <c r="BJ63" s="16"/>
    </row>
    <row r="64" spans="1:62" ht="15.75">
      <c r="A64" s="75">
        <v>10</v>
      </c>
      <c r="B64" s="14" t="s">
        <v>142</v>
      </c>
      <c r="C64" s="45">
        <f>янв!C64+фев!C64+март!C64</f>
        <v>0</v>
      </c>
      <c r="D64" s="45">
        <f>янв!D64+фев!D64+март!D64</f>
        <v>0</v>
      </c>
      <c r="E64" s="45">
        <f>янв!E64+фев!E64+март!E64</f>
        <v>0</v>
      </c>
      <c r="F64" s="45">
        <f>янв!F64+фев!F64+март!F64</f>
        <v>0</v>
      </c>
      <c r="G64" s="45">
        <f>янв!G64+фев!G64+март!G64</f>
        <v>0</v>
      </c>
      <c r="H64" s="45">
        <f>янв!H64+фев!H64+март!H64</f>
        <v>0</v>
      </c>
      <c r="I64" s="45">
        <f>янв!I64+фев!I64+март!I64</f>
        <v>0</v>
      </c>
      <c r="J64" s="45">
        <f>янв!J64+фев!J64+март!J64</f>
        <v>0</v>
      </c>
      <c r="K64" s="45">
        <f>янв!K64+фев!K64+март!K64</f>
        <v>0</v>
      </c>
      <c r="L64" s="45">
        <f>янв!L64+фев!L64+март!L64</f>
        <v>0</v>
      </c>
      <c r="M64" s="45">
        <f>янв!M64+фев!M64+март!M64</f>
        <v>0</v>
      </c>
      <c r="N64" s="45">
        <f>янв!N64+фев!N64+март!N64</f>
        <v>0</v>
      </c>
      <c r="O64" s="45">
        <f>янв!O64+фев!O64+март!O64</f>
        <v>0</v>
      </c>
      <c r="P64" s="45">
        <f>янв!P64+фев!P64+март!P64</f>
        <v>0</v>
      </c>
      <c r="Q64" s="45">
        <f>янв!Q64+фев!Q64+март!Q64</f>
        <v>0</v>
      </c>
      <c r="R64" s="45">
        <f>янв!R64+фев!R64+март!R64</f>
        <v>0</v>
      </c>
      <c r="S64" s="45">
        <f>янв!S64+фев!S64+март!S64</f>
        <v>0</v>
      </c>
      <c r="T64" s="45">
        <f>янв!T64+фев!T64+март!T64</f>
        <v>0</v>
      </c>
      <c r="U64" s="45">
        <f>янв!U64+фев!U64+март!U64</f>
        <v>0</v>
      </c>
      <c r="V64" s="45">
        <f>янв!V64+фев!V64+март!V64</f>
        <v>0</v>
      </c>
      <c r="W64" s="45">
        <f>янв!W64+фев!W64+март!W64</f>
        <v>1</v>
      </c>
      <c r="X64" s="45">
        <f>янв!X64+фев!X64+март!X64</f>
        <v>2.8639999999999999</v>
      </c>
      <c r="Y64" s="45">
        <f>янв!Y64+фев!Y64+март!Y64</f>
        <v>1</v>
      </c>
      <c r="Z64" s="45">
        <f>янв!Z64+фев!Z64+март!Z64</f>
        <v>1.1919999999999999</v>
      </c>
      <c r="AA64" s="45">
        <f>янв!AA64+фев!AA64+март!AA64</f>
        <v>0</v>
      </c>
      <c r="AB64" s="45">
        <f>янв!AB64+фев!AB64+март!AB64</f>
        <v>0</v>
      </c>
      <c r="AC64" s="45">
        <f>янв!AC64+фев!AC64+март!AC64</f>
        <v>0</v>
      </c>
      <c r="AD64" s="45">
        <f>янв!AD64+фев!AD64+март!AD64</f>
        <v>0</v>
      </c>
      <c r="AE64" s="45">
        <f>янв!AE64+фев!AE64+март!AE64</f>
        <v>0</v>
      </c>
      <c r="AF64" s="45">
        <f>янв!AF64+фев!AF64+март!AF64</f>
        <v>0</v>
      </c>
      <c r="AG64" s="45">
        <f>янв!AG64+фев!AG64+март!AG64</f>
        <v>0</v>
      </c>
      <c r="AH64" s="45">
        <f>янв!AH64+фев!AH64+март!AH64</f>
        <v>0</v>
      </c>
      <c r="AI64" s="45">
        <f>янв!AI64+фев!AI64+март!AI64</f>
        <v>0</v>
      </c>
      <c r="AJ64" s="45">
        <f>янв!AJ64+фев!AJ64+март!AJ64</f>
        <v>0</v>
      </c>
      <c r="AK64" s="45">
        <f>янв!AK64+фев!AK64+март!AK64</f>
        <v>0</v>
      </c>
      <c r="AL64" s="45">
        <f>янв!AL64+фев!AL64+март!AL64</f>
        <v>0</v>
      </c>
      <c r="AM64" s="45">
        <f>янв!AM64+фев!AM64+март!AM64</f>
        <v>1</v>
      </c>
      <c r="AN64" s="45">
        <f>янв!AN64+фев!AN64+март!AN64</f>
        <v>1.349</v>
      </c>
      <c r="AO64" s="45">
        <f>янв!AO64+фев!AO64+март!AO64</f>
        <v>0</v>
      </c>
      <c r="AP64" s="45">
        <f>янв!AP64+фев!AP64+март!AP64</f>
        <v>0</v>
      </c>
      <c r="AQ64" s="45">
        <f>янв!AQ64+фев!AQ64+март!AQ64</f>
        <v>0</v>
      </c>
      <c r="AR64" s="45">
        <f>янв!AR64+фев!AR64+март!AR64</f>
        <v>0</v>
      </c>
      <c r="AS64" s="45">
        <f>янв!AS64+фев!AS64+март!AS64</f>
        <v>0</v>
      </c>
      <c r="AT64" s="45">
        <f>янв!AT64+фев!AT64+март!AT64</f>
        <v>0</v>
      </c>
      <c r="AU64" s="45">
        <f>янв!AU64+фев!AU64+март!AU64</f>
        <v>0</v>
      </c>
      <c r="AV64" s="45">
        <f>янв!AV64+фев!AV64+март!AV64</f>
        <v>0</v>
      </c>
      <c r="AW64" s="45">
        <f>янв!AW64+фев!AW64+март!AW64</f>
        <v>0</v>
      </c>
      <c r="AX64" s="45">
        <f>янв!AX64+фев!AX64+март!AX64</f>
        <v>0</v>
      </c>
      <c r="AY64" s="45">
        <f>янв!AY64+фев!AY64+март!AY64</f>
        <v>0</v>
      </c>
      <c r="AZ64" s="45">
        <f>янв!AZ64+фев!AZ64+март!AZ64</f>
        <v>0</v>
      </c>
      <c r="BA64" s="45">
        <f>янв!BA64+фев!BA64+март!BA64</f>
        <v>0</v>
      </c>
      <c r="BB64" s="45">
        <f>янв!BB64+фев!BB64+март!BB64</f>
        <v>0</v>
      </c>
      <c r="BC64" s="45">
        <f>янв!BC64+фев!BC64+март!BC64</f>
        <v>0</v>
      </c>
      <c r="BD64" s="45">
        <f>янв!BD64+фев!BD64+март!BD64</f>
        <v>0</v>
      </c>
      <c r="BE64" s="45">
        <f>янв!BE64+фев!BE64+март!BE64</f>
        <v>8.6630000000000003</v>
      </c>
      <c r="BF64" s="48">
        <f t="shared" si="1"/>
        <v>14.068000000000001</v>
      </c>
      <c r="BG64" s="84"/>
      <c r="BH64" s="17" t="e">
        <f t="shared" si="6"/>
        <v>#DIV/0!</v>
      </c>
      <c r="BI64" s="115" t="s">
        <v>81</v>
      </c>
      <c r="BJ64" s="16"/>
    </row>
    <row r="65" spans="1:62" ht="15.75">
      <c r="A65" s="75">
        <v>11</v>
      </c>
      <c r="B65" s="14" t="s">
        <v>143</v>
      </c>
      <c r="C65" s="45">
        <f>янв!C65+фев!C65+март!C65</f>
        <v>0</v>
      </c>
      <c r="D65" s="45">
        <f>янв!D65+фев!D65+март!D65</f>
        <v>0</v>
      </c>
      <c r="E65" s="45">
        <f>янв!E65+фев!E65+март!E65</f>
        <v>0</v>
      </c>
      <c r="F65" s="45">
        <f>янв!F65+фев!F65+март!F65</f>
        <v>0</v>
      </c>
      <c r="G65" s="45">
        <f>янв!G65+фев!G65+март!G65</f>
        <v>0</v>
      </c>
      <c r="H65" s="45">
        <f>янв!H65+фев!H65+март!H65</f>
        <v>0</v>
      </c>
      <c r="I65" s="45">
        <f>янв!I65+фев!I65+март!I65</f>
        <v>0</v>
      </c>
      <c r="J65" s="45">
        <f>янв!J65+фев!J65+март!J65</f>
        <v>0</v>
      </c>
      <c r="K65" s="45">
        <f>янв!K65+фев!K65+март!K65</f>
        <v>0</v>
      </c>
      <c r="L65" s="45">
        <f>янв!L65+фев!L65+март!L65</f>
        <v>0</v>
      </c>
      <c r="M65" s="45">
        <f>янв!M65+фев!M65+март!M65</f>
        <v>0</v>
      </c>
      <c r="N65" s="45">
        <f>янв!N65+фев!N65+март!N65</f>
        <v>0</v>
      </c>
      <c r="O65" s="45">
        <f>янв!O65+фев!O65+март!O65</f>
        <v>0</v>
      </c>
      <c r="P65" s="45">
        <f>янв!P65+фев!P65+март!P65</f>
        <v>0</v>
      </c>
      <c r="Q65" s="45">
        <f>янв!Q65+фев!Q65+март!Q65</f>
        <v>0</v>
      </c>
      <c r="R65" s="45">
        <f>янв!R65+фев!R65+март!R65</f>
        <v>0</v>
      </c>
      <c r="S65" s="45">
        <f>янв!S65+фев!S65+март!S65</f>
        <v>1</v>
      </c>
      <c r="T65" s="45">
        <f>янв!T65+фев!T65+март!T65</f>
        <v>6.9749999999999996</v>
      </c>
      <c r="U65" s="45">
        <f>янв!U65+фев!U65+март!U65</f>
        <v>0</v>
      </c>
      <c r="V65" s="45">
        <f>янв!V65+фев!V65+март!V65</f>
        <v>0</v>
      </c>
      <c r="W65" s="45">
        <f>янв!W65+фев!W65+март!W65</f>
        <v>0</v>
      </c>
      <c r="X65" s="45">
        <f>янв!X65+фев!X65+март!X65</f>
        <v>0</v>
      </c>
      <c r="Y65" s="45">
        <f>янв!Y65+фев!Y65+март!Y65</f>
        <v>0</v>
      </c>
      <c r="Z65" s="45">
        <f>янв!Z65+фев!Z65+март!Z65</f>
        <v>0</v>
      </c>
      <c r="AA65" s="45">
        <f>янв!AA65+фев!AA65+март!AA65</f>
        <v>0</v>
      </c>
      <c r="AB65" s="45">
        <f>янв!AB65+фев!AB65+март!AB65</f>
        <v>0</v>
      </c>
      <c r="AC65" s="45">
        <f>янв!AC65+фев!AC65+март!AC65</f>
        <v>0</v>
      </c>
      <c r="AD65" s="45">
        <f>янв!AD65+фев!AD65+март!AD65</f>
        <v>0</v>
      </c>
      <c r="AE65" s="45">
        <f>янв!AE65+фев!AE65+март!AE65</f>
        <v>0</v>
      </c>
      <c r="AF65" s="45">
        <f>янв!AF65+фев!AF65+март!AF65</f>
        <v>0</v>
      </c>
      <c r="AG65" s="45">
        <f>янв!AG65+фев!AG65+март!AG65</f>
        <v>0</v>
      </c>
      <c r="AH65" s="45">
        <f>янв!AH65+фев!AH65+март!AH65</f>
        <v>0</v>
      </c>
      <c r="AI65" s="45">
        <f>янв!AI65+фев!AI65+март!AI65</f>
        <v>0</v>
      </c>
      <c r="AJ65" s="45">
        <f>янв!AJ65+фев!AJ65+март!AJ65</f>
        <v>0</v>
      </c>
      <c r="AK65" s="45">
        <f>янв!AK65+фев!AK65+март!AK65</f>
        <v>12</v>
      </c>
      <c r="AL65" s="45">
        <f>янв!AL65+фев!AL65+март!AL65</f>
        <v>11.254</v>
      </c>
      <c r="AM65" s="45">
        <f>янв!AM65+фев!AM65+март!AM65</f>
        <v>0</v>
      </c>
      <c r="AN65" s="45">
        <f>янв!AN65+фев!AN65+март!AN65</f>
        <v>0</v>
      </c>
      <c r="AO65" s="45">
        <f>янв!AO65+фев!AO65+март!AO65</f>
        <v>0</v>
      </c>
      <c r="AP65" s="45">
        <f>янв!AP65+фев!AP65+март!AP65</f>
        <v>0</v>
      </c>
      <c r="AQ65" s="45">
        <f>янв!AQ65+фев!AQ65+март!AQ65</f>
        <v>4</v>
      </c>
      <c r="AR65" s="45">
        <f>янв!AR65+фев!AR65+март!AR65</f>
        <v>1.7509999999999999</v>
      </c>
      <c r="AS65" s="45">
        <f>янв!AS65+фев!AS65+март!AS65</f>
        <v>0</v>
      </c>
      <c r="AT65" s="45">
        <f>янв!AT65+фев!AT65+март!AT65</f>
        <v>0</v>
      </c>
      <c r="AU65" s="45">
        <f>янв!AU65+фев!AU65+март!AU65</f>
        <v>3.92</v>
      </c>
      <c r="AV65" s="45">
        <f>янв!AV65+фев!AV65+март!AV65</f>
        <v>0.38500000000000001</v>
      </c>
      <c r="AW65" s="45">
        <f>янв!AW65+фев!AW65+март!AW65</f>
        <v>14</v>
      </c>
      <c r="AX65" s="45">
        <f>янв!AX65+фев!AX65+март!AX65</f>
        <v>5.9329999999999998</v>
      </c>
      <c r="AY65" s="45">
        <f>янв!AY65+фев!AY65+март!AY65</f>
        <v>0</v>
      </c>
      <c r="AZ65" s="45">
        <f>янв!AZ65+фев!AZ65+март!AZ65</f>
        <v>0</v>
      </c>
      <c r="BA65" s="45">
        <f>янв!BA65+фев!BA65+март!BA65</f>
        <v>0</v>
      </c>
      <c r="BB65" s="45">
        <f>янв!BB65+фев!BB65+март!BB65</f>
        <v>0</v>
      </c>
      <c r="BC65" s="45">
        <f>янв!BC65+фев!BC65+март!BC65</f>
        <v>0</v>
      </c>
      <c r="BD65" s="45">
        <f>янв!BD65+фев!BD65+март!BD65</f>
        <v>0</v>
      </c>
      <c r="BE65" s="45">
        <f>янв!BE65+фев!BE65+март!BE65</f>
        <v>3.395</v>
      </c>
      <c r="BF65" s="48">
        <f t="shared" si="1"/>
        <v>29.693000000000001</v>
      </c>
      <c r="BG65" s="83"/>
      <c r="BH65" s="17" t="e">
        <f t="shared" si="6"/>
        <v>#DIV/0!</v>
      </c>
      <c r="BI65" s="115" t="s">
        <v>72</v>
      </c>
      <c r="BJ65" s="16"/>
    </row>
    <row r="66" spans="1:62" ht="15.75">
      <c r="A66" s="75">
        <v>12</v>
      </c>
      <c r="B66" s="14" t="s">
        <v>145</v>
      </c>
      <c r="C66" s="45">
        <f>янв!C66+фев!C66+март!C66</f>
        <v>0</v>
      </c>
      <c r="D66" s="45">
        <f>янв!D66+фев!D66+март!D66</f>
        <v>0</v>
      </c>
      <c r="E66" s="45">
        <f>янв!E66+фев!E66+март!E66</f>
        <v>0</v>
      </c>
      <c r="F66" s="45">
        <f>янв!F66+фев!F66+март!F66</f>
        <v>0</v>
      </c>
      <c r="G66" s="45">
        <f>янв!G66+фев!G66+март!G66</f>
        <v>0</v>
      </c>
      <c r="H66" s="45">
        <f>янв!H66+фев!H66+март!H66</f>
        <v>0</v>
      </c>
      <c r="I66" s="45">
        <f>янв!I66+фев!I66+март!I66</f>
        <v>0</v>
      </c>
      <c r="J66" s="45">
        <f>янв!J66+фев!J66+март!J66</f>
        <v>0</v>
      </c>
      <c r="K66" s="45">
        <f>янв!K66+фев!K66+март!K66</f>
        <v>6</v>
      </c>
      <c r="L66" s="45">
        <f>янв!L66+фев!L66+март!L66</f>
        <v>3.4369999999999998</v>
      </c>
      <c r="M66" s="45">
        <f>янв!M66+фев!M66+март!M66</f>
        <v>0</v>
      </c>
      <c r="N66" s="45">
        <f>янв!N66+фев!N66+март!N66</f>
        <v>0</v>
      </c>
      <c r="O66" s="45">
        <f>янв!O66+фев!O66+март!O66</f>
        <v>0</v>
      </c>
      <c r="P66" s="45">
        <f>янв!P66+фев!P66+март!P66</f>
        <v>0</v>
      </c>
      <c r="Q66" s="45">
        <f>янв!Q66+фев!Q66+март!Q66</f>
        <v>0</v>
      </c>
      <c r="R66" s="45">
        <f>янв!R66+фев!R66+март!R66</f>
        <v>0</v>
      </c>
      <c r="S66" s="45">
        <f>янв!S66+фев!S66+март!S66</f>
        <v>1</v>
      </c>
      <c r="T66" s="45">
        <f>янв!T66+фев!T66+март!T66</f>
        <v>1.476</v>
      </c>
      <c r="U66" s="45">
        <f>янв!U66+фев!U66+март!U66</f>
        <v>0</v>
      </c>
      <c r="V66" s="45">
        <f>янв!V66+фев!V66+март!V66</f>
        <v>0</v>
      </c>
      <c r="W66" s="45">
        <f>янв!W66+фев!W66+март!W66</f>
        <v>1</v>
      </c>
      <c r="X66" s="45">
        <f>янв!X66+фев!X66+март!X66</f>
        <v>2.1280000000000001</v>
      </c>
      <c r="Y66" s="45">
        <f>янв!Y66+фев!Y66+март!Y66</f>
        <v>0</v>
      </c>
      <c r="Z66" s="45">
        <f>янв!Z66+фев!Z66+март!Z66</f>
        <v>0</v>
      </c>
      <c r="AA66" s="45">
        <f>янв!AA66+фев!AA66+март!AA66</f>
        <v>0</v>
      </c>
      <c r="AB66" s="45">
        <f>янв!AB66+фев!AB66+март!AB66</f>
        <v>0</v>
      </c>
      <c r="AC66" s="45">
        <f>янв!AC66+фев!AC66+март!AC66</f>
        <v>0</v>
      </c>
      <c r="AD66" s="45">
        <f>янв!AD66+фев!AD66+март!AD66</f>
        <v>0</v>
      </c>
      <c r="AE66" s="45">
        <f>янв!AE66+фев!AE66+март!AE66</f>
        <v>0</v>
      </c>
      <c r="AF66" s="45">
        <f>янв!AF66+фев!AF66+март!AF66</f>
        <v>0</v>
      </c>
      <c r="AG66" s="45">
        <f>янв!AG66+фев!AG66+март!AG66</f>
        <v>0</v>
      </c>
      <c r="AH66" s="45">
        <f>янв!AH66+фев!AH66+март!AH66</f>
        <v>0</v>
      </c>
      <c r="AI66" s="45">
        <f>янв!AI66+фев!AI66+март!AI66</f>
        <v>0</v>
      </c>
      <c r="AJ66" s="45">
        <f>янв!AJ66+фев!AJ66+март!AJ66</f>
        <v>0</v>
      </c>
      <c r="AK66" s="45">
        <f>янв!AK66+фев!AK66+март!AK66</f>
        <v>0</v>
      </c>
      <c r="AL66" s="45">
        <f>янв!AL66+фев!AL66+март!AL66</f>
        <v>0</v>
      </c>
      <c r="AM66" s="45">
        <f>янв!AM66+фев!AM66+март!AM66</f>
        <v>0</v>
      </c>
      <c r="AN66" s="45">
        <f>янв!AN66+фев!AN66+март!AN66</f>
        <v>0</v>
      </c>
      <c r="AO66" s="45">
        <f>янв!AO66+фев!AO66+март!AO66</f>
        <v>1</v>
      </c>
      <c r="AP66" s="45">
        <f>янв!AP66+фев!AP66+март!AP66</f>
        <v>4.8630000000000004</v>
      </c>
      <c r="AQ66" s="45">
        <f>янв!AQ66+фев!AQ66+март!AQ66</f>
        <v>2</v>
      </c>
      <c r="AR66" s="45">
        <f>янв!AR66+фев!AR66+март!AR66</f>
        <v>1.744</v>
      </c>
      <c r="AS66" s="45">
        <f>янв!AS66+фев!AS66+март!AS66</f>
        <v>0</v>
      </c>
      <c r="AT66" s="45">
        <f>янв!AT66+фев!AT66+март!AT66</f>
        <v>0</v>
      </c>
      <c r="AU66" s="45">
        <f>янв!AU66+фев!AU66+март!AU66</f>
        <v>0</v>
      </c>
      <c r="AV66" s="45">
        <f>янв!AV66+фев!AV66+март!AV66</f>
        <v>0</v>
      </c>
      <c r="AW66" s="45">
        <f>янв!AW66+фев!AW66+март!AW66</f>
        <v>0</v>
      </c>
      <c r="AX66" s="45">
        <f>янв!AX66+фев!AX66+март!AX66</f>
        <v>0</v>
      </c>
      <c r="AY66" s="45">
        <f>янв!AY66+фев!AY66+март!AY66</f>
        <v>0</v>
      </c>
      <c r="AZ66" s="45">
        <f>янв!AZ66+фев!AZ66+март!AZ66</f>
        <v>0</v>
      </c>
      <c r="BA66" s="45">
        <f>янв!BA66+фев!BA66+март!BA66</f>
        <v>0</v>
      </c>
      <c r="BB66" s="45">
        <f>янв!BB66+фев!BB66+март!BB66</f>
        <v>0</v>
      </c>
      <c r="BC66" s="45">
        <f>янв!BC66+фев!BC66+март!BC66</f>
        <v>0</v>
      </c>
      <c r="BD66" s="45">
        <f>янв!BD66+фев!BD66+март!BD66</f>
        <v>0</v>
      </c>
      <c r="BE66" s="45">
        <f>янв!BE66+фев!BE66+март!BE66</f>
        <v>0.51</v>
      </c>
      <c r="BF66" s="48">
        <f t="shared" si="1"/>
        <v>14.157999999999999</v>
      </c>
      <c r="BG66" s="83"/>
      <c r="BH66" s="17" t="e">
        <f t="shared" si="6"/>
        <v>#DIV/0!</v>
      </c>
      <c r="BI66" s="115" t="s">
        <v>73</v>
      </c>
      <c r="BJ66" s="16"/>
    </row>
    <row r="67" spans="1:62" ht="15.75">
      <c r="A67" s="75">
        <v>13</v>
      </c>
      <c r="B67" s="14" t="s">
        <v>146</v>
      </c>
      <c r="C67" s="45">
        <f>янв!C67+фев!C67+март!C67</f>
        <v>0</v>
      </c>
      <c r="D67" s="45">
        <f>янв!D67+фев!D67+март!D67</f>
        <v>0</v>
      </c>
      <c r="E67" s="45">
        <f>янв!E67+фев!E67+март!E67</f>
        <v>0</v>
      </c>
      <c r="F67" s="45">
        <f>янв!F67+фев!F67+март!F67</f>
        <v>0</v>
      </c>
      <c r="G67" s="45">
        <f>янв!G67+фев!G67+март!G67</f>
        <v>0</v>
      </c>
      <c r="H67" s="45">
        <f>янв!H67+фев!H67+март!H67</f>
        <v>0</v>
      </c>
      <c r="I67" s="45">
        <f>янв!I67+фев!I67+март!I67</f>
        <v>0</v>
      </c>
      <c r="J67" s="45">
        <f>янв!J67+фев!J67+март!J67</f>
        <v>0</v>
      </c>
      <c r="K67" s="45">
        <f>янв!K67+фев!K67+март!K67</f>
        <v>0</v>
      </c>
      <c r="L67" s="45">
        <f>янв!L67+фев!L67+март!L67</f>
        <v>0</v>
      </c>
      <c r="M67" s="45">
        <f>янв!M67+фев!M67+март!M67</f>
        <v>0</v>
      </c>
      <c r="N67" s="45">
        <f>янв!N67+фев!N67+март!N67</f>
        <v>0</v>
      </c>
      <c r="O67" s="45">
        <f>янв!O67+фев!O67+март!O67</f>
        <v>0</v>
      </c>
      <c r="P67" s="45">
        <f>янв!P67+фев!P67+март!P67</f>
        <v>0</v>
      </c>
      <c r="Q67" s="45">
        <f>янв!Q67+фев!Q67+март!Q67</f>
        <v>0</v>
      </c>
      <c r="R67" s="45">
        <f>янв!R67+фев!R67+март!R67</f>
        <v>0</v>
      </c>
      <c r="S67" s="45">
        <f>янв!S67+фев!S67+март!S67</f>
        <v>0</v>
      </c>
      <c r="T67" s="45">
        <f>янв!T67+фев!T67+март!T67</f>
        <v>0</v>
      </c>
      <c r="U67" s="45">
        <f>янв!U67+фев!U67+март!U67</f>
        <v>0</v>
      </c>
      <c r="V67" s="45">
        <f>янв!V67+фев!V67+март!V67</f>
        <v>0</v>
      </c>
      <c r="W67" s="45">
        <f>янв!W67+фев!W67+март!W67</f>
        <v>2</v>
      </c>
      <c r="X67" s="45">
        <f>янв!X67+фев!X67+март!X67</f>
        <v>1.9810000000000001</v>
      </c>
      <c r="Y67" s="45">
        <f>янв!Y67+фев!Y67+март!Y67</f>
        <v>0</v>
      </c>
      <c r="Z67" s="45">
        <f>янв!Z67+фев!Z67+март!Z67</f>
        <v>0</v>
      </c>
      <c r="AA67" s="45">
        <f>янв!AA67+фев!AA67+март!AA67</f>
        <v>0</v>
      </c>
      <c r="AB67" s="45">
        <f>янв!AB67+фев!AB67+март!AB67</f>
        <v>0</v>
      </c>
      <c r="AC67" s="45">
        <f>янв!AC67+фев!AC67+март!AC67</f>
        <v>0</v>
      </c>
      <c r="AD67" s="45">
        <f>янв!AD67+фев!AD67+март!AD67</f>
        <v>0</v>
      </c>
      <c r="AE67" s="45">
        <f>янв!AE67+фев!AE67+март!AE67</f>
        <v>0</v>
      </c>
      <c r="AF67" s="45">
        <f>янв!AF67+фев!AF67+март!AF67</f>
        <v>0</v>
      </c>
      <c r="AG67" s="45">
        <f>янв!AG67+фев!AG67+март!AG67</f>
        <v>0</v>
      </c>
      <c r="AH67" s="45">
        <f>янв!AH67+фев!AH67+март!AH67</f>
        <v>0</v>
      </c>
      <c r="AI67" s="45">
        <f>янв!AI67+фев!AI67+март!AI67</f>
        <v>0</v>
      </c>
      <c r="AJ67" s="45">
        <f>янв!AJ67+фев!AJ67+март!AJ67</f>
        <v>0</v>
      </c>
      <c r="AK67" s="45">
        <f>янв!AK67+фев!AK67+март!AK67</f>
        <v>0</v>
      </c>
      <c r="AL67" s="45">
        <f>янв!AL67+фев!AL67+март!AL67</f>
        <v>0</v>
      </c>
      <c r="AM67" s="45">
        <f>янв!AM67+фев!AM67+март!AM67</f>
        <v>0</v>
      </c>
      <c r="AN67" s="45">
        <f>янв!AN67+фев!AN67+март!AN67</f>
        <v>0</v>
      </c>
      <c r="AO67" s="45">
        <f>янв!AO67+фев!AO67+март!AO67</f>
        <v>0</v>
      </c>
      <c r="AP67" s="45">
        <f>янв!AP67+фев!AP67+март!AP67</f>
        <v>0</v>
      </c>
      <c r="AQ67" s="45">
        <f>янв!AQ67+фев!AQ67+март!AQ67</f>
        <v>0</v>
      </c>
      <c r="AR67" s="45">
        <f>янв!AR67+фев!AR67+март!AR67</f>
        <v>0</v>
      </c>
      <c r="AS67" s="45">
        <f>янв!AS67+фев!AS67+март!AS67</f>
        <v>0</v>
      </c>
      <c r="AT67" s="45">
        <f>янв!AT67+фев!AT67+март!AT67</f>
        <v>0</v>
      </c>
      <c r="AU67" s="45">
        <f>янв!AU67+фев!AU67+март!AU67</f>
        <v>0</v>
      </c>
      <c r="AV67" s="45">
        <f>янв!AV67+фев!AV67+март!AV67</f>
        <v>0</v>
      </c>
      <c r="AW67" s="45">
        <f>янв!AW67+фев!AW67+март!AW67</f>
        <v>0</v>
      </c>
      <c r="AX67" s="45">
        <f>янв!AX67+фев!AX67+март!AX67</f>
        <v>0</v>
      </c>
      <c r="AY67" s="45">
        <f>янв!AY67+фев!AY67+март!AY67</f>
        <v>0</v>
      </c>
      <c r="AZ67" s="45">
        <f>янв!AZ67+фев!AZ67+март!AZ67</f>
        <v>0</v>
      </c>
      <c r="BA67" s="45">
        <f>янв!BA67+фев!BA67+март!BA67</f>
        <v>0</v>
      </c>
      <c r="BB67" s="45">
        <f>янв!BB67+фев!BB67+март!BB67</f>
        <v>0</v>
      </c>
      <c r="BC67" s="45">
        <f>янв!BC67+фев!BC67+март!BC67</f>
        <v>0</v>
      </c>
      <c r="BD67" s="45">
        <f>янв!BD67+фев!BD67+март!BD67</f>
        <v>0</v>
      </c>
      <c r="BE67" s="45">
        <f>янв!BE67+фев!BE67+март!BE67</f>
        <v>17.713999999999999</v>
      </c>
      <c r="BF67" s="48">
        <f t="shared" si="1"/>
        <v>19.695</v>
      </c>
      <c r="BG67" s="83"/>
      <c r="BH67" s="17" t="e">
        <f t="shared" si="6"/>
        <v>#DIV/0!</v>
      </c>
      <c r="BI67" s="115">
        <v>6</v>
      </c>
      <c r="BJ67" s="16"/>
    </row>
    <row r="68" spans="1:62" ht="15.75">
      <c r="A68" s="75">
        <v>14</v>
      </c>
      <c r="B68" s="14" t="s">
        <v>147</v>
      </c>
      <c r="C68" s="45">
        <f>янв!C68+фев!C68+март!C68</f>
        <v>0</v>
      </c>
      <c r="D68" s="45">
        <f>янв!D68+фев!D68+март!D68</f>
        <v>0</v>
      </c>
      <c r="E68" s="45">
        <f>янв!E68+фев!E68+март!E68</f>
        <v>0</v>
      </c>
      <c r="F68" s="45">
        <f>янв!F68+фев!F68+март!F68</f>
        <v>0</v>
      </c>
      <c r="G68" s="45">
        <f>янв!G68+фев!G68+март!G68</f>
        <v>0</v>
      </c>
      <c r="H68" s="45">
        <f>янв!H68+фев!H68+март!H68</f>
        <v>0</v>
      </c>
      <c r="I68" s="45">
        <f>янв!I68+фев!I68+март!I68</f>
        <v>0</v>
      </c>
      <c r="J68" s="45">
        <f>янв!J68+фев!J68+март!J68</f>
        <v>0</v>
      </c>
      <c r="K68" s="45">
        <f>янв!K68+фев!K68+март!K68</f>
        <v>10</v>
      </c>
      <c r="L68" s="45">
        <f>янв!L68+фев!L68+март!L68</f>
        <v>2.3660000000000001</v>
      </c>
      <c r="M68" s="45">
        <f>янв!M68+фев!M68+март!M68</f>
        <v>0</v>
      </c>
      <c r="N68" s="45">
        <f>янв!N68+фев!N68+март!N68</f>
        <v>0</v>
      </c>
      <c r="O68" s="45">
        <f>янв!O68+фев!O68+март!O68</f>
        <v>0</v>
      </c>
      <c r="P68" s="45">
        <f>янв!P68+фев!P68+март!P68</f>
        <v>0</v>
      </c>
      <c r="Q68" s="45">
        <f>янв!Q68+фев!Q68+март!Q68</f>
        <v>0</v>
      </c>
      <c r="R68" s="45">
        <f>янв!R68+фев!R68+март!R68</f>
        <v>0</v>
      </c>
      <c r="S68" s="45">
        <f>янв!S68+фев!S68+март!S68</f>
        <v>0</v>
      </c>
      <c r="T68" s="45">
        <f>янв!T68+фев!T68+март!T68</f>
        <v>0</v>
      </c>
      <c r="U68" s="45">
        <f>янв!U68+фев!U68+март!U68</f>
        <v>0</v>
      </c>
      <c r="V68" s="45">
        <f>янв!V68+фев!V68+март!V68</f>
        <v>0</v>
      </c>
      <c r="W68" s="45">
        <f>янв!W68+фев!W68+март!W68</f>
        <v>7</v>
      </c>
      <c r="X68" s="45">
        <f>янв!X68+фев!X68+март!X68</f>
        <v>6.8119999999999994</v>
      </c>
      <c r="Y68" s="45">
        <f>янв!Y68+фев!Y68+март!Y68</f>
        <v>0</v>
      </c>
      <c r="Z68" s="45">
        <f>янв!Z68+фев!Z68+март!Z68</f>
        <v>0</v>
      </c>
      <c r="AA68" s="45">
        <f>янв!AA68+фев!AA68+март!AA68</f>
        <v>0</v>
      </c>
      <c r="AB68" s="45">
        <f>янв!AB68+фев!AB68+март!AB68</f>
        <v>0</v>
      </c>
      <c r="AC68" s="45">
        <f>янв!AC68+фев!AC68+март!AC68</f>
        <v>0</v>
      </c>
      <c r="AD68" s="45">
        <f>янв!AD68+фев!AD68+март!AD68</f>
        <v>0</v>
      </c>
      <c r="AE68" s="45">
        <f>янв!AE68+фев!AE68+март!AE68</f>
        <v>0</v>
      </c>
      <c r="AF68" s="45">
        <f>янв!AF68+фев!AF68+март!AF68</f>
        <v>0</v>
      </c>
      <c r="AG68" s="45">
        <f>янв!AG68+фев!AG68+март!AG68</f>
        <v>0</v>
      </c>
      <c r="AH68" s="45">
        <f>янв!AH68+фев!AH68+март!AH68</f>
        <v>0</v>
      </c>
      <c r="AI68" s="45">
        <f>янв!AI68+фев!AI68+март!AI68</f>
        <v>0</v>
      </c>
      <c r="AJ68" s="45">
        <f>янв!AJ68+фев!AJ68+март!AJ68</f>
        <v>0</v>
      </c>
      <c r="AK68" s="45">
        <f>янв!AK68+фев!AK68+март!AK68</f>
        <v>0</v>
      </c>
      <c r="AL68" s="45">
        <f>янв!AL68+фев!AL68+март!AL68</f>
        <v>0</v>
      </c>
      <c r="AM68" s="45">
        <f>янв!AM68+фев!AM68+март!AM68</f>
        <v>0.5</v>
      </c>
      <c r="AN68" s="45">
        <f>янв!AN68+фев!AN68+март!AN68</f>
        <v>0.72699999999999998</v>
      </c>
      <c r="AO68" s="45">
        <f>янв!AO68+фев!AO68+март!AO68</f>
        <v>1</v>
      </c>
      <c r="AP68" s="45">
        <f>янв!AP68+фев!AP68+март!AP68</f>
        <v>3.8660000000000001</v>
      </c>
      <c r="AQ68" s="45">
        <f>янв!AQ68+фев!AQ68+март!AQ68</f>
        <v>0</v>
      </c>
      <c r="AR68" s="45">
        <f>янв!AR68+фев!AR68+март!AR68</f>
        <v>0</v>
      </c>
      <c r="AS68" s="45">
        <f>янв!AS68+фев!AS68+март!AS68</f>
        <v>0</v>
      </c>
      <c r="AT68" s="45">
        <f>янв!AT68+фев!AT68+март!AT68</f>
        <v>0</v>
      </c>
      <c r="AU68" s="45">
        <f>янв!AU68+фев!AU68+март!AU68</f>
        <v>0</v>
      </c>
      <c r="AV68" s="45">
        <f>янв!AV68+фев!AV68+март!AV68</f>
        <v>0</v>
      </c>
      <c r="AW68" s="45">
        <f>янв!AW68+фев!AW68+март!AW68</f>
        <v>7</v>
      </c>
      <c r="AX68" s="45">
        <f>янв!AX68+фев!AX68+март!AX68</f>
        <v>0.44500000000000001</v>
      </c>
      <c r="AY68" s="45">
        <f>янв!AY68+фев!AY68+март!AY68</f>
        <v>0</v>
      </c>
      <c r="AZ68" s="45">
        <f>янв!AZ68+фев!AZ68+март!AZ68</f>
        <v>0</v>
      </c>
      <c r="BA68" s="45">
        <f>янв!BA68+фев!BA68+март!BA68</f>
        <v>0</v>
      </c>
      <c r="BB68" s="45">
        <f>янв!BB68+фев!BB68+март!BB68</f>
        <v>0</v>
      </c>
      <c r="BC68" s="45">
        <f>янв!BC68+фев!BC68+март!BC68</f>
        <v>0</v>
      </c>
      <c r="BD68" s="45">
        <f>янв!BD68+фев!BD68+март!BD68</f>
        <v>0</v>
      </c>
      <c r="BE68" s="45">
        <f>янв!BE68+фев!BE68+март!BE68</f>
        <v>0</v>
      </c>
      <c r="BF68" s="48">
        <f t="shared" si="1"/>
        <v>14.215999999999999</v>
      </c>
      <c r="BG68" s="83"/>
      <c r="BH68" s="17" t="e">
        <f t="shared" si="6"/>
        <v>#DIV/0!</v>
      </c>
      <c r="BI68" s="115" t="s">
        <v>74</v>
      </c>
      <c r="BJ68" s="16"/>
    </row>
    <row r="69" spans="1:62" ht="15.75">
      <c r="A69" s="75">
        <v>15</v>
      </c>
      <c r="B69" s="14" t="s">
        <v>148</v>
      </c>
      <c r="C69" s="45">
        <f>янв!C69+фев!C69+март!C69</f>
        <v>0</v>
      </c>
      <c r="D69" s="45">
        <f>янв!D69+фев!D69+март!D69</f>
        <v>0</v>
      </c>
      <c r="E69" s="45">
        <f>янв!E69+фев!E69+март!E69</f>
        <v>0</v>
      </c>
      <c r="F69" s="45">
        <f>янв!F69+фев!F69+март!F69</f>
        <v>0</v>
      </c>
      <c r="G69" s="45">
        <f>янв!G69+фев!G69+март!G69</f>
        <v>0</v>
      </c>
      <c r="H69" s="45">
        <f>янв!H69+фев!H69+март!H69</f>
        <v>0</v>
      </c>
      <c r="I69" s="45">
        <f>янв!I69+фев!I69+март!I69</f>
        <v>0</v>
      </c>
      <c r="J69" s="45">
        <f>янв!J69+фев!J69+март!J69</f>
        <v>0</v>
      </c>
      <c r="K69" s="45">
        <f>янв!K69+фев!K69+март!K69</f>
        <v>10</v>
      </c>
      <c r="L69" s="45">
        <f>янв!L69+фев!L69+март!L69</f>
        <v>3.407</v>
      </c>
      <c r="M69" s="45">
        <f>янв!M69+фев!M69+март!M69</f>
        <v>0</v>
      </c>
      <c r="N69" s="45">
        <f>янв!N69+фев!N69+март!N69</f>
        <v>0</v>
      </c>
      <c r="O69" s="45">
        <f>янв!O69+фев!O69+март!O69</f>
        <v>0</v>
      </c>
      <c r="P69" s="45">
        <f>янв!P69+фев!P69+март!P69</f>
        <v>0</v>
      </c>
      <c r="Q69" s="45">
        <f>янв!Q69+фев!Q69+март!Q69</f>
        <v>0</v>
      </c>
      <c r="R69" s="45">
        <f>янв!R69+фев!R69+март!R69</f>
        <v>0</v>
      </c>
      <c r="S69" s="45">
        <f>янв!S69+фев!S69+март!S69</f>
        <v>0</v>
      </c>
      <c r="T69" s="45">
        <f>янв!T69+фев!T69+март!T69</f>
        <v>0</v>
      </c>
      <c r="U69" s="45">
        <f>янв!U69+фев!U69+март!U69</f>
        <v>0</v>
      </c>
      <c r="V69" s="45">
        <f>янв!V69+фев!V69+март!V69</f>
        <v>0</v>
      </c>
      <c r="W69" s="45">
        <f>янв!W69+фев!W69+март!W69</f>
        <v>0</v>
      </c>
      <c r="X69" s="45">
        <f>янв!X69+фев!X69+март!X69</f>
        <v>0</v>
      </c>
      <c r="Y69" s="45">
        <f>янв!Y69+фев!Y69+март!Y69</f>
        <v>0</v>
      </c>
      <c r="Z69" s="45">
        <f>янв!Z69+фев!Z69+март!Z69</f>
        <v>0</v>
      </c>
      <c r="AA69" s="45">
        <f>янв!AA69+фев!AA69+март!AA69</f>
        <v>0</v>
      </c>
      <c r="AB69" s="45">
        <f>янв!AB69+фев!AB69+март!AB69</f>
        <v>0</v>
      </c>
      <c r="AC69" s="45">
        <f>янв!AC69+фев!AC69+март!AC69</f>
        <v>0</v>
      </c>
      <c r="AD69" s="45">
        <f>янв!AD69+фев!AD69+март!AD69</f>
        <v>0</v>
      </c>
      <c r="AE69" s="45">
        <f>янв!AE69+фев!AE69+март!AE69</f>
        <v>0</v>
      </c>
      <c r="AF69" s="45">
        <f>янв!AF69+фев!AF69+март!AF69</f>
        <v>0</v>
      </c>
      <c r="AG69" s="45">
        <f>янв!AG69+фев!AG69+март!AG69</f>
        <v>0</v>
      </c>
      <c r="AH69" s="45">
        <f>янв!AH69+фев!AH69+март!AH69</f>
        <v>0</v>
      </c>
      <c r="AI69" s="45">
        <f>янв!AI69+фев!AI69+март!AI69</f>
        <v>0</v>
      </c>
      <c r="AJ69" s="45">
        <f>янв!AJ69+фев!AJ69+март!AJ69</f>
        <v>0</v>
      </c>
      <c r="AK69" s="45">
        <f>янв!AK69+фев!AK69+март!AK69</f>
        <v>0</v>
      </c>
      <c r="AL69" s="45">
        <f>янв!AL69+фев!AL69+март!AL69</f>
        <v>0</v>
      </c>
      <c r="AM69" s="45">
        <f>янв!AM69+фев!AM69+март!AM69</f>
        <v>0</v>
      </c>
      <c r="AN69" s="45">
        <f>янв!AN69+фев!AN69+март!AN69</f>
        <v>0</v>
      </c>
      <c r="AO69" s="45">
        <f>янв!AO69+фев!AO69+март!AO69</f>
        <v>1</v>
      </c>
      <c r="AP69" s="45">
        <f>янв!AP69+фев!AP69+март!AP69</f>
        <v>4.7859999999999996</v>
      </c>
      <c r="AQ69" s="45">
        <f>янв!AQ69+фев!AQ69+март!AQ69</f>
        <v>2</v>
      </c>
      <c r="AR69" s="45">
        <f>янв!AR69+фев!AR69+март!AR69</f>
        <v>1.139</v>
      </c>
      <c r="AS69" s="45">
        <f>янв!AS69+фев!AS69+март!AS69</f>
        <v>0</v>
      </c>
      <c r="AT69" s="45">
        <f>янв!AT69+фев!AT69+март!AT69</f>
        <v>0</v>
      </c>
      <c r="AU69" s="45">
        <f>янв!AU69+фев!AU69+март!AU69</f>
        <v>0</v>
      </c>
      <c r="AV69" s="45">
        <f>янв!AV69+фев!AV69+март!AV69</f>
        <v>0</v>
      </c>
      <c r="AW69" s="45">
        <f>янв!AW69+фев!AW69+март!AW69</f>
        <v>0</v>
      </c>
      <c r="AX69" s="45">
        <f>янв!AX69+фев!AX69+март!AX69</f>
        <v>0</v>
      </c>
      <c r="AY69" s="45">
        <f>янв!AY69+фев!AY69+март!AY69</f>
        <v>0</v>
      </c>
      <c r="AZ69" s="45">
        <f>янв!AZ69+фев!AZ69+март!AZ69</f>
        <v>0</v>
      </c>
      <c r="BA69" s="45">
        <f>янв!BA69+фев!BA69+март!BA69</f>
        <v>0</v>
      </c>
      <c r="BB69" s="45">
        <f>янв!BB69+фев!BB69+март!BB69</f>
        <v>0</v>
      </c>
      <c r="BC69" s="45">
        <f>янв!BC69+фев!BC69+март!BC69</f>
        <v>0</v>
      </c>
      <c r="BD69" s="45">
        <f>янв!BD69+фев!BD69+март!BD69</f>
        <v>0</v>
      </c>
      <c r="BE69" s="45">
        <f>янв!BE69+фев!BE69+март!BE69</f>
        <v>1.0389999999999999</v>
      </c>
      <c r="BF69" s="48">
        <f t="shared" si="1"/>
        <v>10.370999999999999</v>
      </c>
      <c r="BG69" s="84"/>
      <c r="BH69" s="17" t="e">
        <f t="shared" si="6"/>
        <v>#DIV/0!</v>
      </c>
      <c r="BI69" s="115" t="s">
        <v>75</v>
      </c>
      <c r="BJ69" s="16"/>
    </row>
    <row r="70" spans="1:62" ht="15.75">
      <c r="A70" s="75">
        <v>16</v>
      </c>
      <c r="B70" s="14" t="s">
        <v>149</v>
      </c>
      <c r="C70" s="45">
        <f>янв!C70+фев!C70+март!C70</f>
        <v>0</v>
      </c>
      <c r="D70" s="45">
        <f>янв!D70+фев!D70+март!D70</f>
        <v>0</v>
      </c>
      <c r="E70" s="45">
        <f>янв!E70+фев!E70+март!E70</f>
        <v>0</v>
      </c>
      <c r="F70" s="45">
        <f>янв!F70+фев!F70+март!F70</f>
        <v>0</v>
      </c>
      <c r="G70" s="45">
        <f>янв!G70+фев!G70+март!G70</f>
        <v>0</v>
      </c>
      <c r="H70" s="45">
        <f>янв!H70+фев!H70+март!H70</f>
        <v>0</v>
      </c>
      <c r="I70" s="45">
        <f>янв!I70+фев!I70+март!I70</f>
        <v>0</v>
      </c>
      <c r="J70" s="45">
        <f>янв!J70+фев!J70+март!J70</f>
        <v>0</v>
      </c>
      <c r="K70" s="45">
        <f>янв!K70+фев!K70+март!K70</f>
        <v>0</v>
      </c>
      <c r="L70" s="45">
        <f>янв!L70+фев!L70+март!L70</f>
        <v>0</v>
      </c>
      <c r="M70" s="45">
        <f>янв!M70+фев!M70+март!M70</f>
        <v>0</v>
      </c>
      <c r="N70" s="45">
        <f>янв!N70+фев!N70+март!N70</f>
        <v>0</v>
      </c>
      <c r="O70" s="45">
        <f>янв!O70+фев!O70+март!O70</f>
        <v>0</v>
      </c>
      <c r="P70" s="45">
        <f>янв!P70+фев!P70+март!P70</f>
        <v>0</v>
      </c>
      <c r="Q70" s="45">
        <f>янв!Q70+фев!Q70+март!Q70</f>
        <v>0</v>
      </c>
      <c r="R70" s="45">
        <f>янв!R70+фев!R70+март!R70</f>
        <v>0</v>
      </c>
      <c r="S70" s="45">
        <f>янв!S70+фев!S70+март!S70</f>
        <v>0</v>
      </c>
      <c r="T70" s="45">
        <f>янв!T70+фев!T70+март!T70</f>
        <v>0</v>
      </c>
      <c r="U70" s="45">
        <f>янв!U70+фев!U70+март!U70</f>
        <v>0</v>
      </c>
      <c r="V70" s="45">
        <f>янв!V70+фев!V70+март!V70</f>
        <v>0</v>
      </c>
      <c r="W70" s="45">
        <f>янв!W70+фев!W70+март!W70</f>
        <v>0</v>
      </c>
      <c r="X70" s="45">
        <f>янв!X70+фев!X70+март!X70</f>
        <v>0</v>
      </c>
      <c r="Y70" s="45">
        <f>янв!Y70+фев!Y70+март!Y70</f>
        <v>0</v>
      </c>
      <c r="Z70" s="45">
        <f>янв!Z70+фев!Z70+март!Z70</f>
        <v>0</v>
      </c>
      <c r="AA70" s="45">
        <f>янв!AA70+фев!AA70+март!AA70</f>
        <v>0</v>
      </c>
      <c r="AB70" s="45">
        <f>янв!AB70+фев!AB70+март!AB70</f>
        <v>0</v>
      </c>
      <c r="AC70" s="45">
        <f>янв!AC70+фев!AC70+март!AC70</f>
        <v>0</v>
      </c>
      <c r="AD70" s="45">
        <f>янв!AD70+фев!AD70+март!AD70</f>
        <v>0</v>
      </c>
      <c r="AE70" s="45">
        <f>янв!AE70+фев!AE70+март!AE70</f>
        <v>0</v>
      </c>
      <c r="AF70" s="45">
        <f>янв!AF70+фев!AF70+март!AF70</f>
        <v>0</v>
      </c>
      <c r="AG70" s="45">
        <f>янв!AG70+фев!AG70+март!AG70</f>
        <v>0</v>
      </c>
      <c r="AH70" s="45">
        <f>янв!AH70+фев!AH70+март!AH70</f>
        <v>0</v>
      </c>
      <c r="AI70" s="45">
        <f>янв!AI70+фев!AI70+март!AI70</f>
        <v>0</v>
      </c>
      <c r="AJ70" s="45">
        <f>янв!AJ70+фев!AJ70+март!AJ70</f>
        <v>0</v>
      </c>
      <c r="AK70" s="45">
        <f>янв!AK70+фев!AK70+март!AK70</f>
        <v>0</v>
      </c>
      <c r="AL70" s="45">
        <f>янв!AL70+фев!AL70+март!AL70</f>
        <v>0</v>
      </c>
      <c r="AM70" s="45">
        <f>янв!AM70+фев!AM70+март!AM70</f>
        <v>0</v>
      </c>
      <c r="AN70" s="45">
        <f>янв!AN70+фев!AN70+март!AN70</f>
        <v>0</v>
      </c>
      <c r="AO70" s="45">
        <f>янв!AO70+фев!AO70+март!AO70</f>
        <v>0</v>
      </c>
      <c r="AP70" s="45">
        <f>янв!AP70+фев!AP70+март!AP70</f>
        <v>0</v>
      </c>
      <c r="AQ70" s="45">
        <f>янв!AQ70+фев!AQ70+март!AQ70</f>
        <v>0</v>
      </c>
      <c r="AR70" s="45">
        <f>янв!AR70+фев!AR70+март!AR70</f>
        <v>0</v>
      </c>
      <c r="AS70" s="45">
        <f>янв!AS70+фев!AS70+март!AS70</f>
        <v>0</v>
      </c>
      <c r="AT70" s="45">
        <f>янв!AT70+фев!AT70+март!AT70</f>
        <v>0</v>
      </c>
      <c r="AU70" s="45">
        <f>янв!AU70+фев!AU70+март!AU70</f>
        <v>0</v>
      </c>
      <c r="AV70" s="45">
        <f>янв!AV70+фев!AV70+март!AV70</f>
        <v>0</v>
      </c>
      <c r="AW70" s="45">
        <f>янв!AW70+фев!AW70+март!AW70</f>
        <v>0</v>
      </c>
      <c r="AX70" s="45">
        <f>янв!AX70+фев!AX70+март!AX70</f>
        <v>0</v>
      </c>
      <c r="AY70" s="45">
        <f>янв!AY70+фев!AY70+март!AY70</f>
        <v>0</v>
      </c>
      <c r="AZ70" s="45">
        <f>янв!AZ70+фев!AZ70+март!AZ70</f>
        <v>0</v>
      </c>
      <c r="BA70" s="45">
        <f>янв!BA70+фев!BA70+март!BA70</f>
        <v>0</v>
      </c>
      <c r="BB70" s="45">
        <f>янв!BB70+фев!BB70+март!BB70</f>
        <v>0</v>
      </c>
      <c r="BC70" s="45">
        <f>янв!BC70+фев!BC70+март!BC70</f>
        <v>0</v>
      </c>
      <c r="BD70" s="45">
        <f>янв!BD70+фев!BD70+март!BD70</f>
        <v>0</v>
      </c>
      <c r="BE70" s="45">
        <f>янв!BE70+фев!BE70+март!BE70</f>
        <v>0</v>
      </c>
      <c r="BF70" s="48">
        <f t="shared" si="1"/>
        <v>0</v>
      </c>
      <c r="BG70" s="83"/>
      <c r="BH70" s="17" t="e">
        <f t="shared" si="6"/>
        <v>#DIV/0!</v>
      </c>
      <c r="BI70" s="115">
        <v>10</v>
      </c>
      <c r="BJ70" s="16"/>
    </row>
    <row r="71" spans="1:62" ht="15.75">
      <c r="A71" s="75">
        <v>17</v>
      </c>
      <c r="B71" s="14" t="s">
        <v>144</v>
      </c>
      <c r="C71" s="45">
        <f>янв!C71+фев!C71+март!C71</f>
        <v>0</v>
      </c>
      <c r="D71" s="45">
        <f>янв!D71+фев!D71+март!D71</f>
        <v>0</v>
      </c>
      <c r="E71" s="45">
        <f>янв!E71+фев!E71+март!E71</f>
        <v>0</v>
      </c>
      <c r="F71" s="45">
        <f>янв!F71+фев!F71+март!F71</f>
        <v>0</v>
      </c>
      <c r="G71" s="45">
        <f>янв!G71+фев!G71+март!G71</f>
        <v>0</v>
      </c>
      <c r="H71" s="45">
        <f>янв!H71+фев!H71+март!H71</f>
        <v>0</v>
      </c>
      <c r="I71" s="45">
        <f>янв!I71+фев!I71+март!I71</f>
        <v>0</v>
      </c>
      <c r="J71" s="45">
        <f>янв!J71+фев!J71+март!J71</f>
        <v>0</v>
      </c>
      <c r="K71" s="45">
        <f>янв!K71+фев!K71+март!K71</f>
        <v>0</v>
      </c>
      <c r="L71" s="45">
        <f>янв!L71+фев!L71+март!L71</f>
        <v>0</v>
      </c>
      <c r="M71" s="45">
        <f>янв!M71+фев!M71+март!M71</f>
        <v>0</v>
      </c>
      <c r="N71" s="45">
        <f>янв!N71+фев!N71+март!N71</f>
        <v>0</v>
      </c>
      <c r="O71" s="45">
        <f>янв!O71+фев!O71+март!O71</f>
        <v>0</v>
      </c>
      <c r="P71" s="45">
        <f>янв!P71+фев!P71+март!P71</f>
        <v>0</v>
      </c>
      <c r="Q71" s="45">
        <f>янв!Q71+фев!Q71+март!Q71</f>
        <v>0</v>
      </c>
      <c r="R71" s="45">
        <f>янв!R71+фев!R71+март!R71</f>
        <v>0</v>
      </c>
      <c r="S71" s="45">
        <f>янв!S71+фев!S71+март!S71</f>
        <v>3</v>
      </c>
      <c r="T71" s="45">
        <f>янв!T71+фев!T71+март!T71</f>
        <v>0.51400000000000001</v>
      </c>
      <c r="U71" s="45">
        <f>янв!U71+фев!U71+март!U71</f>
        <v>0</v>
      </c>
      <c r="V71" s="45">
        <f>янв!V71+фев!V71+март!V71</f>
        <v>0</v>
      </c>
      <c r="W71" s="45">
        <f>янв!W71+фев!W71+март!W71</f>
        <v>1</v>
      </c>
      <c r="X71" s="45">
        <f>янв!X71+фев!X71+март!X71</f>
        <v>0.156</v>
      </c>
      <c r="Y71" s="45">
        <f>янв!Y71+фев!Y71+март!Y71</f>
        <v>0</v>
      </c>
      <c r="Z71" s="45">
        <f>янв!Z71+фев!Z71+март!Z71</f>
        <v>0</v>
      </c>
      <c r="AA71" s="45">
        <f>янв!AA71+фев!AA71+март!AA71</f>
        <v>0</v>
      </c>
      <c r="AB71" s="45">
        <f>янв!AB71+фев!AB71+март!AB71</f>
        <v>0</v>
      </c>
      <c r="AC71" s="45">
        <f>янв!AC71+фев!AC71+март!AC71</f>
        <v>0</v>
      </c>
      <c r="AD71" s="45">
        <f>янв!AD71+фев!AD71+март!AD71</f>
        <v>0</v>
      </c>
      <c r="AE71" s="45">
        <f>янв!AE71+фев!AE71+март!AE71</f>
        <v>0</v>
      </c>
      <c r="AF71" s="45">
        <f>янв!AF71+фев!AF71+март!AF71</f>
        <v>0</v>
      </c>
      <c r="AG71" s="45">
        <f>янв!AG71+фев!AG71+март!AG71</f>
        <v>0</v>
      </c>
      <c r="AH71" s="45">
        <f>янв!AH71+фев!AH71+март!AH71</f>
        <v>0</v>
      </c>
      <c r="AI71" s="45">
        <f>янв!AI71+фев!AI71+март!AI71</f>
        <v>0</v>
      </c>
      <c r="AJ71" s="45">
        <f>янв!AJ71+фев!AJ71+март!AJ71</f>
        <v>0</v>
      </c>
      <c r="AK71" s="45">
        <f>янв!AK71+фев!AK71+март!AK71</f>
        <v>0</v>
      </c>
      <c r="AL71" s="45">
        <f>янв!AL71+фев!AL71+март!AL71</f>
        <v>0</v>
      </c>
      <c r="AM71" s="45">
        <f>янв!AM71+фев!AM71+март!AM71</f>
        <v>0.5</v>
      </c>
      <c r="AN71" s="45">
        <f>янв!AN71+фев!AN71+март!AN71</f>
        <v>0.72699999999999998</v>
      </c>
      <c r="AO71" s="45">
        <f>янв!AO71+фев!AO71+март!AO71</f>
        <v>0</v>
      </c>
      <c r="AP71" s="45">
        <f>янв!AP71+фев!AP71+март!AP71</f>
        <v>0</v>
      </c>
      <c r="AQ71" s="45">
        <f>янв!AQ71+фев!AQ71+март!AQ71</f>
        <v>0</v>
      </c>
      <c r="AR71" s="45">
        <f>янв!AR71+фев!AR71+март!AR71</f>
        <v>0</v>
      </c>
      <c r="AS71" s="45">
        <f>янв!AS71+фев!AS71+март!AS71</f>
        <v>0</v>
      </c>
      <c r="AT71" s="45">
        <f>янв!AT71+фев!AT71+март!AT71</f>
        <v>0</v>
      </c>
      <c r="AU71" s="45">
        <f>янв!AU71+фев!AU71+март!AU71</f>
        <v>0</v>
      </c>
      <c r="AV71" s="45">
        <f>янв!AV71+фев!AV71+март!AV71</f>
        <v>0</v>
      </c>
      <c r="AW71" s="45">
        <f>янв!AW71+фев!AW71+март!AW71</f>
        <v>0</v>
      </c>
      <c r="AX71" s="45">
        <f>янв!AX71+фев!AX71+март!AX71</f>
        <v>0</v>
      </c>
      <c r="AY71" s="45">
        <f>янв!AY71+фев!AY71+март!AY71</f>
        <v>0</v>
      </c>
      <c r="AZ71" s="45">
        <f>янв!AZ71+фев!AZ71+март!AZ71</f>
        <v>0</v>
      </c>
      <c r="BA71" s="45">
        <f>янв!BA71+фев!BA71+март!BA71</f>
        <v>0</v>
      </c>
      <c r="BB71" s="45">
        <f>янв!BB71+фев!BB71+март!BB71</f>
        <v>0</v>
      </c>
      <c r="BC71" s="45">
        <f>янв!BC71+фев!BC71+март!BC71</f>
        <v>0</v>
      </c>
      <c r="BD71" s="45">
        <f>янв!BD71+фев!BD71+март!BD71</f>
        <v>0</v>
      </c>
      <c r="BE71" s="45">
        <f>янв!BE71+фев!BE71+март!BE71</f>
        <v>0</v>
      </c>
      <c r="BF71" s="48">
        <f t="shared" ref="BF71:BF108" si="7">D71+F71+H71+J71+L71+N71+P71+R71+T71+V71+X71+Z71+AB71+AD71+AF71+AH71+AJ71+AL71+AN71+AP71+AR71+AT71+AV71+AX71+AZ71+BB71+BD71+BE71</f>
        <v>1.397</v>
      </c>
      <c r="BG71" s="83"/>
      <c r="BH71" s="17" t="e">
        <f t="shared" si="6"/>
        <v>#DIV/0!</v>
      </c>
      <c r="BI71" s="115">
        <v>12</v>
      </c>
      <c r="BJ71" s="16"/>
    </row>
    <row r="72" spans="1:62" ht="15.75">
      <c r="A72" s="75">
        <v>18</v>
      </c>
      <c r="B72" s="14" t="s">
        <v>150</v>
      </c>
      <c r="C72" s="45">
        <f>янв!C72+фев!C72+март!C72</f>
        <v>0</v>
      </c>
      <c r="D72" s="45">
        <f>янв!D72+фев!D72+март!D72</f>
        <v>0</v>
      </c>
      <c r="E72" s="45">
        <f>янв!E72+фев!E72+март!E72</f>
        <v>0</v>
      </c>
      <c r="F72" s="45">
        <f>янв!F72+фев!F72+март!F72</f>
        <v>0</v>
      </c>
      <c r="G72" s="45">
        <f>янв!G72+фев!G72+март!G72</f>
        <v>0</v>
      </c>
      <c r="H72" s="45">
        <f>янв!H72+фев!H72+март!H72</f>
        <v>0</v>
      </c>
      <c r="I72" s="45">
        <f>янв!I72+фев!I72+март!I72</f>
        <v>0</v>
      </c>
      <c r="J72" s="45">
        <f>янв!J72+фев!J72+март!J72</f>
        <v>0</v>
      </c>
      <c r="K72" s="45">
        <f>янв!K72+фев!K72+март!K72</f>
        <v>0</v>
      </c>
      <c r="L72" s="45">
        <f>янв!L72+фев!L72+март!L72</f>
        <v>0</v>
      </c>
      <c r="M72" s="45">
        <f>янв!M72+фев!M72+март!M72</f>
        <v>0</v>
      </c>
      <c r="N72" s="45">
        <f>янв!N72+фев!N72+март!N72</f>
        <v>0</v>
      </c>
      <c r="O72" s="45">
        <f>янв!O72+фев!O72+март!O72</f>
        <v>0</v>
      </c>
      <c r="P72" s="45">
        <f>янв!P72+фев!P72+март!P72</f>
        <v>0</v>
      </c>
      <c r="Q72" s="45">
        <f>янв!Q72+фев!Q72+март!Q72</f>
        <v>0</v>
      </c>
      <c r="R72" s="45">
        <f>янв!R72+фев!R72+март!R72</f>
        <v>0</v>
      </c>
      <c r="S72" s="45">
        <f>янв!S72+фев!S72+март!S72</f>
        <v>0</v>
      </c>
      <c r="T72" s="45">
        <f>янв!T72+фев!T72+март!T72</f>
        <v>0</v>
      </c>
      <c r="U72" s="45">
        <f>янв!U72+фев!U72+март!U72</f>
        <v>0</v>
      </c>
      <c r="V72" s="45">
        <f>янв!V72+фев!V72+март!V72</f>
        <v>0</v>
      </c>
      <c r="W72" s="45">
        <f>янв!W72+фев!W72+март!W72</f>
        <v>0</v>
      </c>
      <c r="X72" s="45">
        <f>янв!X72+фев!X72+март!X72</f>
        <v>0</v>
      </c>
      <c r="Y72" s="45">
        <f>янв!Y72+фев!Y72+март!Y72</f>
        <v>0</v>
      </c>
      <c r="Z72" s="45">
        <f>янв!Z72+фев!Z72+март!Z72</f>
        <v>0</v>
      </c>
      <c r="AA72" s="45">
        <f>янв!AA72+фев!AA72+март!AA72</f>
        <v>0</v>
      </c>
      <c r="AB72" s="45">
        <f>янв!AB72+фев!AB72+март!AB72</f>
        <v>0</v>
      </c>
      <c r="AC72" s="45">
        <f>янв!AC72+фев!AC72+март!AC72</f>
        <v>0</v>
      </c>
      <c r="AD72" s="45">
        <f>янв!AD72+фев!AD72+март!AD72</f>
        <v>0</v>
      </c>
      <c r="AE72" s="45">
        <f>янв!AE72+фев!AE72+март!AE72</f>
        <v>0</v>
      </c>
      <c r="AF72" s="45">
        <f>янв!AF72+фев!AF72+март!AF72</f>
        <v>0</v>
      </c>
      <c r="AG72" s="45">
        <f>янв!AG72+фев!AG72+март!AG72</f>
        <v>0</v>
      </c>
      <c r="AH72" s="45">
        <f>янв!AH72+фев!AH72+март!AH72</f>
        <v>0</v>
      </c>
      <c r="AI72" s="45">
        <f>янв!AI72+фев!AI72+март!AI72</f>
        <v>0</v>
      </c>
      <c r="AJ72" s="45">
        <f>янв!AJ72+фев!AJ72+март!AJ72</f>
        <v>0</v>
      </c>
      <c r="AK72" s="45">
        <f>янв!AK72+фев!AK72+март!AK72</f>
        <v>0</v>
      </c>
      <c r="AL72" s="45">
        <f>янв!AL72+фев!AL72+март!AL72</f>
        <v>0</v>
      </c>
      <c r="AM72" s="45">
        <f>янв!AM72+фев!AM72+март!AM72</f>
        <v>0</v>
      </c>
      <c r="AN72" s="45">
        <f>янв!AN72+фев!AN72+март!AN72</f>
        <v>0</v>
      </c>
      <c r="AO72" s="45">
        <f>янв!AO72+фев!AO72+март!AO72</f>
        <v>0</v>
      </c>
      <c r="AP72" s="45">
        <f>янв!AP72+фев!AP72+март!AP72</f>
        <v>0</v>
      </c>
      <c r="AQ72" s="45">
        <f>янв!AQ72+фев!AQ72+март!AQ72</f>
        <v>0</v>
      </c>
      <c r="AR72" s="45">
        <f>янв!AR72+фев!AR72+март!AR72</f>
        <v>0</v>
      </c>
      <c r="AS72" s="45">
        <f>янв!AS72+фев!AS72+март!AS72</f>
        <v>0</v>
      </c>
      <c r="AT72" s="45">
        <f>янв!AT72+фев!AT72+март!AT72</f>
        <v>0</v>
      </c>
      <c r="AU72" s="45">
        <f>янв!AU72+фев!AU72+март!AU72</f>
        <v>0</v>
      </c>
      <c r="AV72" s="45">
        <f>янв!AV72+фев!AV72+март!AV72</f>
        <v>0</v>
      </c>
      <c r="AW72" s="45">
        <f>янв!AW72+фев!AW72+март!AW72</f>
        <v>0</v>
      </c>
      <c r="AX72" s="45">
        <f>янв!AX72+фев!AX72+март!AX72</f>
        <v>0</v>
      </c>
      <c r="AY72" s="45">
        <f>янв!AY72+фев!AY72+март!AY72</f>
        <v>0</v>
      </c>
      <c r="AZ72" s="45">
        <f>янв!AZ72+фев!AZ72+март!AZ72</f>
        <v>0</v>
      </c>
      <c r="BA72" s="45">
        <f>янв!BA72+фев!BA72+март!BA72</f>
        <v>0</v>
      </c>
      <c r="BB72" s="45">
        <f>янв!BB72+фев!BB72+март!BB72</f>
        <v>0</v>
      </c>
      <c r="BC72" s="45">
        <f>янв!BC72+фев!BC72+март!BC72</f>
        <v>0</v>
      </c>
      <c r="BD72" s="45">
        <f>янв!BD72+фев!BD72+март!BD72</f>
        <v>0</v>
      </c>
      <c r="BE72" s="45">
        <f>янв!BE72+фев!BE72+март!BE72</f>
        <v>0</v>
      </c>
      <c r="BF72" s="48">
        <f t="shared" si="7"/>
        <v>0</v>
      </c>
      <c r="BG72" s="83"/>
      <c r="BH72" s="17" t="e">
        <f t="shared" si="6"/>
        <v>#DIV/0!</v>
      </c>
      <c r="BI72" s="115" t="s">
        <v>82</v>
      </c>
      <c r="BJ72" s="16"/>
    </row>
    <row r="73" spans="1:62" ht="15.75">
      <c r="A73" s="75">
        <v>19</v>
      </c>
      <c r="B73" s="14" t="s">
        <v>151</v>
      </c>
      <c r="C73" s="45">
        <f>янв!C73+фев!C73+март!C73</f>
        <v>0</v>
      </c>
      <c r="D73" s="45">
        <f>янв!D73+фев!D73+март!D73</f>
        <v>0</v>
      </c>
      <c r="E73" s="45">
        <f>янв!E73+фев!E73+март!E73</f>
        <v>0</v>
      </c>
      <c r="F73" s="45">
        <f>янв!F73+фев!F73+март!F73</f>
        <v>0</v>
      </c>
      <c r="G73" s="45">
        <f>янв!G73+фев!G73+март!G73</f>
        <v>0</v>
      </c>
      <c r="H73" s="45">
        <f>янв!H73+фев!H73+март!H73</f>
        <v>0</v>
      </c>
      <c r="I73" s="45">
        <f>янв!I73+фев!I73+март!I73</f>
        <v>0</v>
      </c>
      <c r="J73" s="45">
        <f>янв!J73+фев!J73+март!J73</f>
        <v>0</v>
      </c>
      <c r="K73" s="45">
        <f>янв!K73+фев!K73+март!K73</f>
        <v>0</v>
      </c>
      <c r="L73" s="45">
        <f>янв!L73+фев!L73+март!L73</f>
        <v>0</v>
      </c>
      <c r="M73" s="45">
        <f>янв!M73+фев!M73+март!M73</f>
        <v>0</v>
      </c>
      <c r="N73" s="45">
        <f>янв!N73+фев!N73+март!N73</f>
        <v>0</v>
      </c>
      <c r="O73" s="45">
        <f>янв!O73+фев!O73+март!O73</f>
        <v>0</v>
      </c>
      <c r="P73" s="45">
        <f>янв!P73+фев!P73+март!P73</f>
        <v>0</v>
      </c>
      <c r="Q73" s="45">
        <f>янв!Q73+фев!Q73+март!Q73</f>
        <v>0</v>
      </c>
      <c r="R73" s="45">
        <f>янв!R73+фев!R73+март!R73</f>
        <v>0</v>
      </c>
      <c r="S73" s="45">
        <f>янв!S73+фев!S73+март!S73</f>
        <v>3</v>
      </c>
      <c r="T73" s="45">
        <f>янв!T73+фев!T73+март!T73</f>
        <v>1.4570000000000001</v>
      </c>
      <c r="U73" s="45">
        <f>янв!U73+фев!U73+март!U73</f>
        <v>0</v>
      </c>
      <c r="V73" s="45">
        <f>янв!V73+фев!V73+март!V73</f>
        <v>0</v>
      </c>
      <c r="W73" s="45">
        <f>янв!W73+фев!W73+март!W73</f>
        <v>6</v>
      </c>
      <c r="X73" s="45">
        <f>янв!X73+фев!X73+март!X73</f>
        <v>13.622000000000002</v>
      </c>
      <c r="Y73" s="45">
        <f>янв!Y73+фев!Y73+март!Y73</f>
        <v>2</v>
      </c>
      <c r="Z73" s="45">
        <f>янв!Z73+фев!Z73+март!Z73</f>
        <v>0.63500000000000001</v>
      </c>
      <c r="AA73" s="45">
        <f>янв!AA73+фев!AA73+март!AA73</f>
        <v>0</v>
      </c>
      <c r="AB73" s="45">
        <f>янв!AB73+фев!AB73+март!AB73</f>
        <v>0</v>
      </c>
      <c r="AC73" s="45">
        <f>янв!AC73+фев!AC73+март!AC73</f>
        <v>0</v>
      </c>
      <c r="AD73" s="45">
        <f>янв!AD73+фев!AD73+март!AD73</f>
        <v>0</v>
      </c>
      <c r="AE73" s="45">
        <f>янв!AE73+фев!AE73+март!AE73</f>
        <v>0</v>
      </c>
      <c r="AF73" s="45">
        <f>янв!AF73+фев!AF73+март!AF73</f>
        <v>0</v>
      </c>
      <c r="AG73" s="45">
        <f>янв!AG73+фев!AG73+март!AG73</f>
        <v>0</v>
      </c>
      <c r="AH73" s="45">
        <f>янв!AH73+фев!AH73+март!AH73</f>
        <v>0</v>
      </c>
      <c r="AI73" s="45">
        <f>янв!AI73+фев!AI73+март!AI73</f>
        <v>0</v>
      </c>
      <c r="AJ73" s="45">
        <f>янв!AJ73+фев!AJ73+март!AJ73</f>
        <v>0</v>
      </c>
      <c r="AK73" s="45">
        <f>янв!AK73+фев!AK73+март!AK73</f>
        <v>18</v>
      </c>
      <c r="AL73" s="45">
        <f>янв!AL73+фев!AL73+март!AL73</f>
        <v>14.744</v>
      </c>
      <c r="AM73" s="45">
        <f>янв!AM73+фев!AM73+март!AM73</f>
        <v>2</v>
      </c>
      <c r="AN73" s="45">
        <f>янв!AN73+фев!AN73+март!AN73</f>
        <v>2.2719999999999998</v>
      </c>
      <c r="AO73" s="45">
        <f>янв!AO73+фев!AO73+март!AO73</f>
        <v>0</v>
      </c>
      <c r="AP73" s="45">
        <f>янв!AP73+фев!AP73+март!AP73</f>
        <v>0</v>
      </c>
      <c r="AQ73" s="45">
        <f>янв!AQ73+фев!AQ73+март!AQ73</f>
        <v>3</v>
      </c>
      <c r="AR73" s="45">
        <f>янв!AR73+фев!AR73+март!AR73</f>
        <v>1.3129999999999999</v>
      </c>
      <c r="AS73" s="45">
        <f>янв!AS73+фев!AS73+март!AS73</f>
        <v>0</v>
      </c>
      <c r="AT73" s="45">
        <f>янв!AT73+фев!AT73+март!AT73</f>
        <v>0</v>
      </c>
      <c r="AU73" s="45">
        <f>янв!AU73+фев!AU73+март!AU73</f>
        <v>0</v>
      </c>
      <c r="AV73" s="45">
        <f>янв!AV73+фев!AV73+март!AV73</f>
        <v>0</v>
      </c>
      <c r="AW73" s="45">
        <f>янв!AW73+фев!AW73+март!AW73</f>
        <v>9</v>
      </c>
      <c r="AX73" s="45">
        <f>янв!AX73+фев!AX73+март!AX73</f>
        <v>4.87</v>
      </c>
      <c r="AY73" s="45">
        <f>янв!AY73+фев!AY73+март!AY73</f>
        <v>0</v>
      </c>
      <c r="AZ73" s="45">
        <f>янв!AZ73+фев!AZ73+март!AZ73</f>
        <v>0</v>
      </c>
      <c r="BA73" s="45">
        <f>янв!BA73+фев!BA73+март!BA73</f>
        <v>0</v>
      </c>
      <c r="BB73" s="45">
        <f>янв!BB73+фев!BB73+март!BB73</f>
        <v>0</v>
      </c>
      <c r="BC73" s="45">
        <f>янв!BC73+фев!BC73+март!BC73</f>
        <v>0</v>
      </c>
      <c r="BD73" s="45">
        <f>янв!BD73+фев!BD73+март!BD73</f>
        <v>0</v>
      </c>
      <c r="BE73" s="45">
        <f>янв!BE73+фев!BE73+март!BE73</f>
        <v>38.117999999999995</v>
      </c>
      <c r="BF73" s="48">
        <f t="shared" si="7"/>
        <v>77.031000000000006</v>
      </c>
      <c r="BG73" s="83"/>
      <c r="BH73" s="17" t="e">
        <f t="shared" si="6"/>
        <v>#DIV/0!</v>
      </c>
      <c r="BI73" s="115" t="s">
        <v>83</v>
      </c>
      <c r="BJ73" s="16"/>
    </row>
    <row r="74" spans="1:62" ht="15.75">
      <c r="A74" s="75">
        <v>20</v>
      </c>
      <c r="B74" s="14" t="s">
        <v>152</v>
      </c>
      <c r="C74" s="45">
        <f>янв!C74+фев!C74+март!C74</f>
        <v>0</v>
      </c>
      <c r="D74" s="45">
        <f>янв!D74+фев!D74+март!D74</f>
        <v>0</v>
      </c>
      <c r="E74" s="45">
        <f>янв!E74+фев!E74+март!E74</f>
        <v>0</v>
      </c>
      <c r="F74" s="45">
        <f>янв!F74+фев!F74+март!F74</f>
        <v>0</v>
      </c>
      <c r="G74" s="45">
        <f>янв!G74+фев!G74+март!G74</f>
        <v>0</v>
      </c>
      <c r="H74" s="45">
        <f>янв!H74+фев!H74+март!H74</f>
        <v>0</v>
      </c>
      <c r="I74" s="45">
        <f>янв!I74+фев!I74+март!I74</f>
        <v>0</v>
      </c>
      <c r="J74" s="45">
        <f>янв!J74+фев!J74+март!J74</f>
        <v>0</v>
      </c>
      <c r="K74" s="45">
        <f>янв!K74+фев!K74+март!K74</f>
        <v>6</v>
      </c>
      <c r="L74" s="45">
        <f>янв!L74+фев!L74+март!L74</f>
        <v>1.7430000000000001</v>
      </c>
      <c r="M74" s="45">
        <f>янв!M74+фев!M74+март!M74</f>
        <v>0</v>
      </c>
      <c r="N74" s="45">
        <f>янв!N74+фев!N74+март!N74</f>
        <v>0</v>
      </c>
      <c r="O74" s="45">
        <f>янв!O74+фев!O74+март!O74</f>
        <v>0</v>
      </c>
      <c r="P74" s="45">
        <f>янв!P74+фев!P74+март!P74</f>
        <v>0</v>
      </c>
      <c r="Q74" s="45">
        <f>янв!Q74+фев!Q74+март!Q74</f>
        <v>0</v>
      </c>
      <c r="R74" s="45">
        <f>янв!R74+фев!R74+март!R74</f>
        <v>0</v>
      </c>
      <c r="S74" s="45">
        <f>янв!S74+фев!S74+март!S74</f>
        <v>0</v>
      </c>
      <c r="T74" s="45">
        <f>янв!T74+фев!T74+март!T74</f>
        <v>0</v>
      </c>
      <c r="U74" s="45">
        <f>янв!U74+фев!U74+март!U74</f>
        <v>0</v>
      </c>
      <c r="V74" s="45">
        <f>янв!V74+фев!V74+март!V74</f>
        <v>0</v>
      </c>
      <c r="W74" s="45">
        <f>янв!W74+фев!W74+март!W74</f>
        <v>0</v>
      </c>
      <c r="X74" s="45">
        <f>янв!X74+фев!X74+март!X74</f>
        <v>0</v>
      </c>
      <c r="Y74" s="45">
        <f>янв!Y74+фев!Y74+март!Y74</f>
        <v>0</v>
      </c>
      <c r="Z74" s="45">
        <f>янв!Z74+фев!Z74+март!Z74</f>
        <v>0</v>
      </c>
      <c r="AA74" s="45">
        <f>янв!AA74+фев!AA74+март!AA74</f>
        <v>0</v>
      </c>
      <c r="AB74" s="45">
        <f>янв!AB74+фев!AB74+март!AB74</f>
        <v>0</v>
      </c>
      <c r="AC74" s="45">
        <f>янв!AC74+фев!AC74+март!AC74</f>
        <v>0</v>
      </c>
      <c r="AD74" s="45">
        <f>янв!AD74+фев!AD74+март!AD74</f>
        <v>0</v>
      </c>
      <c r="AE74" s="45">
        <f>янв!AE74+фев!AE74+март!AE74</f>
        <v>0</v>
      </c>
      <c r="AF74" s="45">
        <f>янв!AF74+фев!AF74+март!AF74</f>
        <v>0</v>
      </c>
      <c r="AG74" s="45">
        <f>янв!AG74+фев!AG74+март!AG74</f>
        <v>0</v>
      </c>
      <c r="AH74" s="45">
        <f>янв!AH74+фев!AH74+март!AH74</f>
        <v>0</v>
      </c>
      <c r="AI74" s="45">
        <f>янв!AI74+фев!AI74+март!AI74</f>
        <v>0</v>
      </c>
      <c r="AJ74" s="45">
        <f>янв!AJ74+фев!AJ74+март!AJ74</f>
        <v>0</v>
      </c>
      <c r="AK74" s="45">
        <f>янв!AK74+фев!AK74+март!AK74</f>
        <v>0</v>
      </c>
      <c r="AL74" s="45">
        <f>янв!AL74+фев!AL74+март!AL74</f>
        <v>0</v>
      </c>
      <c r="AM74" s="45">
        <f>янв!AM74+фев!AM74+март!AM74</f>
        <v>0</v>
      </c>
      <c r="AN74" s="45">
        <f>янв!AN74+фев!AN74+март!AN74</f>
        <v>0</v>
      </c>
      <c r="AO74" s="45">
        <f>янв!AO74+фев!AO74+март!AO74</f>
        <v>0</v>
      </c>
      <c r="AP74" s="45">
        <f>янв!AP74+фев!AP74+март!AP74</f>
        <v>0</v>
      </c>
      <c r="AQ74" s="45">
        <f>янв!AQ74+фев!AQ74+март!AQ74</f>
        <v>0</v>
      </c>
      <c r="AR74" s="45">
        <f>янв!AR74+фев!AR74+март!AR74</f>
        <v>0</v>
      </c>
      <c r="AS74" s="45">
        <f>янв!AS74+фев!AS74+март!AS74</f>
        <v>0</v>
      </c>
      <c r="AT74" s="45">
        <f>янв!AT74+фев!AT74+март!AT74</f>
        <v>0</v>
      </c>
      <c r="AU74" s="45">
        <f>янв!AU74+фев!AU74+март!AU74</f>
        <v>0</v>
      </c>
      <c r="AV74" s="45">
        <f>янв!AV74+фев!AV74+март!AV74</f>
        <v>0</v>
      </c>
      <c r="AW74" s="45">
        <f>янв!AW74+фев!AW74+март!AW74</f>
        <v>0</v>
      </c>
      <c r="AX74" s="45">
        <f>янв!AX74+фев!AX74+март!AX74</f>
        <v>0</v>
      </c>
      <c r="AY74" s="45">
        <f>янв!AY74+фев!AY74+март!AY74</f>
        <v>0</v>
      </c>
      <c r="AZ74" s="45">
        <f>янв!AZ74+фев!AZ74+март!AZ74</f>
        <v>0</v>
      </c>
      <c r="BA74" s="45">
        <f>янв!BA74+фев!BA74+март!BA74</f>
        <v>0</v>
      </c>
      <c r="BB74" s="45">
        <f>янв!BB74+фев!BB74+март!BB74</f>
        <v>0</v>
      </c>
      <c r="BC74" s="45">
        <f>янв!BC74+фев!BC74+март!BC74</f>
        <v>0</v>
      </c>
      <c r="BD74" s="45">
        <f>янв!BD74+фев!BD74+март!BD74</f>
        <v>0</v>
      </c>
      <c r="BE74" s="45">
        <f>янв!BE74+фев!BE74+март!BE74</f>
        <v>0</v>
      </c>
      <c r="BF74" s="48">
        <f t="shared" si="7"/>
        <v>1.7430000000000001</v>
      </c>
      <c r="BG74" s="83"/>
      <c r="BH74" s="17" t="e">
        <f t="shared" si="6"/>
        <v>#DIV/0!</v>
      </c>
      <c r="BI74" s="115">
        <v>11</v>
      </c>
      <c r="BJ74" s="16"/>
    </row>
    <row r="75" spans="1:62" ht="15.75">
      <c r="A75" s="75">
        <v>21</v>
      </c>
      <c r="B75" s="14" t="s">
        <v>153</v>
      </c>
      <c r="C75" s="45">
        <f>янв!C75+фев!C75+март!C75</f>
        <v>0</v>
      </c>
      <c r="D75" s="45">
        <f>янв!D75+фев!D75+март!D75</f>
        <v>0</v>
      </c>
      <c r="E75" s="45">
        <f>янв!E75+фев!E75+март!E75</f>
        <v>0</v>
      </c>
      <c r="F75" s="45">
        <f>янв!F75+фев!F75+март!F75</f>
        <v>0</v>
      </c>
      <c r="G75" s="45">
        <f>янв!G75+фев!G75+март!G75</f>
        <v>0</v>
      </c>
      <c r="H75" s="45">
        <f>янв!H75+фев!H75+март!H75</f>
        <v>0</v>
      </c>
      <c r="I75" s="45">
        <f>янв!I75+фев!I75+март!I75</f>
        <v>0</v>
      </c>
      <c r="J75" s="45">
        <f>янв!J75+фев!J75+март!J75</f>
        <v>0</v>
      </c>
      <c r="K75" s="45">
        <f>янв!K75+фев!K75+март!K75</f>
        <v>0</v>
      </c>
      <c r="L75" s="45">
        <f>янв!L75+фев!L75+март!L75</f>
        <v>0</v>
      </c>
      <c r="M75" s="45">
        <f>янв!M75+фев!M75+март!M75</f>
        <v>0</v>
      </c>
      <c r="N75" s="45">
        <f>янв!N75+фев!N75+март!N75</f>
        <v>0</v>
      </c>
      <c r="O75" s="45">
        <f>янв!O75+фев!O75+март!O75</f>
        <v>0</v>
      </c>
      <c r="P75" s="45">
        <f>янв!P75+фев!P75+март!P75</f>
        <v>0</v>
      </c>
      <c r="Q75" s="45">
        <f>янв!Q75+фев!Q75+март!Q75</f>
        <v>0</v>
      </c>
      <c r="R75" s="45">
        <f>янв!R75+фев!R75+март!R75</f>
        <v>0</v>
      </c>
      <c r="S75" s="45">
        <f>янв!S75+фев!S75+март!S75</f>
        <v>0</v>
      </c>
      <c r="T75" s="45">
        <f>янв!T75+фев!T75+март!T75</f>
        <v>0</v>
      </c>
      <c r="U75" s="45">
        <f>янв!U75+фев!U75+март!U75</f>
        <v>0</v>
      </c>
      <c r="V75" s="45">
        <f>янв!V75+фев!V75+март!V75</f>
        <v>0</v>
      </c>
      <c r="W75" s="45">
        <f>янв!W75+фев!W75+март!W75</f>
        <v>0</v>
      </c>
      <c r="X75" s="45">
        <f>янв!X75+фев!X75+март!X75</f>
        <v>0</v>
      </c>
      <c r="Y75" s="45">
        <f>янв!Y75+фев!Y75+март!Y75</f>
        <v>0</v>
      </c>
      <c r="Z75" s="45">
        <f>янв!Z75+фев!Z75+март!Z75</f>
        <v>0</v>
      </c>
      <c r="AA75" s="45">
        <f>янв!AA75+фев!AA75+март!AA75</f>
        <v>0</v>
      </c>
      <c r="AB75" s="45">
        <f>янв!AB75+фев!AB75+март!AB75</f>
        <v>0</v>
      </c>
      <c r="AC75" s="45">
        <f>янв!AC75+фев!AC75+март!AC75</f>
        <v>0</v>
      </c>
      <c r="AD75" s="45">
        <f>янв!AD75+фев!AD75+март!AD75</f>
        <v>0</v>
      </c>
      <c r="AE75" s="45">
        <f>янв!AE75+фев!AE75+март!AE75</f>
        <v>0</v>
      </c>
      <c r="AF75" s="45">
        <f>янв!AF75+фев!AF75+март!AF75</f>
        <v>0</v>
      </c>
      <c r="AG75" s="45">
        <f>янв!AG75+фев!AG75+март!AG75</f>
        <v>0</v>
      </c>
      <c r="AH75" s="45">
        <f>янв!AH75+фев!AH75+март!AH75</f>
        <v>0</v>
      </c>
      <c r="AI75" s="45">
        <f>янв!AI75+фев!AI75+март!AI75</f>
        <v>0</v>
      </c>
      <c r="AJ75" s="45">
        <f>янв!AJ75+фев!AJ75+март!AJ75</f>
        <v>0</v>
      </c>
      <c r="AK75" s="45">
        <f>янв!AK75+фев!AK75+март!AK75</f>
        <v>0</v>
      </c>
      <c r="AL75" s="45">
        <f>янв!AL75+фев!AL75+март!AL75</f>
        <v>0</v>
      </c>
      <c r="AM75" s="45">
        <f>янв!AM75+фев!AM75+март!AM75</f>
        <v>0</v>
      </c>
      <c r="AN75" s="45">
        <f>янв!AN75+фев!AN75+март!AN75</f>
        <v>0</v>
      </c>
      <c r="AO75" s="45">
        <f>янв!AO75+фев!AO75+март!AO75</f>
        <v>0</v>
      </c>
      <c r="AP75" s="45">
        <f>янв!AP75+фев!AP75+март!AP75</f>
        <v>0</v>
      </c>
      <c r="AQ75" s="45">
        <f>янв!AQ75+фев!AQ75+март!AQ75</f>
        <v>0</v>
      </c>
      <c r="AR75" s="45">
        <f>янв!AR75+фев!AR75+март!AR75</f>
        <v>0</v>
      </c>
      <c r="AS75" s="45">
        <f>янв!AS75+фев!AS75+март!AS75</f>
        <v>0</v>
      </c>
      <c r="AT75" s="45">
        <f>янв!AT75+фев!AT75+март!AT75</f>
        <v>0</v>
      </c>
      <c r="AU75" s="45">
        <f>янв!AU75+фев!AU75+март!AU75</f>
        <v>0</v>
      </c>
      <c r="AV75" s="45">
        <f>янв!AV75+фев!AV75+март!AV75</f>
        <v>0</v>
      </c>
      <c r="AW75" s="45">
        <f>янв!AW75+фев!AW75+март!AW75</f>
        <v>12</v>
      </c>
      <c r="AX75" s="45">
        <f>янв!AX75+фев!AX75+март!AX75</f>
        <v>13.147</v>
      </c>
      <c r="AY75" s="45">
        <f>янв!AY75+фев!AY75+март!AY75</f>
        <v>0</v>
      </c>
      <c r="AZ75" s="45">
        <f>янв!AZ75+фев!AZ75+март!AZ75</f>
        <v>0</v>
      </c>
      <c r="BA75" s="45">
        <f>янв!BA75+фев!BA75+март!BA75</f>
        <v>0</v>
      </c>
      <c r="BB75" s="45">
        <f>янв!BB75+фев!BB75+март!BB75</f>
        <v>0</v>
      </c>
      <c r="BC75" s="45">
        <f>янв!BC75+фев!BC75+март!BC75</f>
        <v>0</v>
      </c>
      <c r="BD75" s="45">
        <f>янв!BD75+фев!BD75+март!BD75</f>
        <v>0</v>
      </c>
      <c r="BE75" s="45">
        <f>янв!BE75+фев!BE75+март!BE75</f>
        <v>0</v>
      </c>
      <c r="BF75" s="48">
        <f t="shared" si="7"/>
        <v>13.147</v>
      </c>
      <c r="BG75" s="83"/>
      <c r="BH75" s="17" t="e">
        <f t="shared" si="6"/>
        <v>#DIV/0!</v>
      </c>
      <c r="BI75" s="115" t="s">
        <v>84</v>
      </c>
      <c r="BJ75" s="16"/>
    </row>
    <row r="76" spans="1:62" ht="15.75">
      <c r="A76" s="75">
        <v>22</v>
      </c>
      <c r="B76" s="14" t="s">
        <v>154</v>
      </c>
      <c r="C76" s="45">
        <f>янв!C76+фев!C76+март!C76</f>
        <v>0</v>
      </c>
      <c r="D76" s="45">
        <f>янв!D76+фев!D76+март!D76</f>
        <v>0</v>
      </c>
      <c r="E76" s="45">
        <f>янв!E76+фев!E76+март!E76</f>
        <v>0</v>
      </c>
      <c r="F76" s="45">
        <f>янв!F76+фев!F76+март!F76</f>
        <v>0</v>
      </c>
      <c r="G76" s="45">
        <f>янв!G76+фев!G76+март!G76</f>
        <v>0</v>
      </c>
      <c r="H76" s="45">
        <f>янв!H76+фев!H76+март!H76</f>
        <v>0</v>
      </c>
      <c r="I76" s="45">
        <f>янв!I76+фев!I76+март!I76</f>
        <v>1</v>
      </c>
      <c r="J76" s="45">
        <f>янв!J76+фев!J76+март!J76</f>
        <v>86.572999999999993</v>
      </c>
      <c r="K76" s="45">
        <f>янв!K76+фев!K76+март!K76</f>
        <v>0</v>
      </c>
      <c r="L76" s="45">
        <f>янв!L76+фев!L76+март!L76</f>
        <v>0</v>
      </c>
      <c r="M76" s="45">
        <f>янв!M76+фев!M76+март!M76</f>
        <v>0</v>
      </c>
      <c r="N76" s="45">
        <f>янв!N76+фев!N76+март!N76</f>
        <v>0</v>
      </c>
      <c r="O76" s="45">
        <f>янв!O76+фев!O76+март!O76</f>
        <v>2</v>
      </c>
      <c r="P76" s="45">
        <f>янв!P76+фев!P76+март!P76</f>
        <v>12.244</v>
      </c>
      <c r="Q76" s="45">
        <f>янв!Q76+фев!Q76+март!Q76</f>
        <v>0</v>
      </c>
      <c r="R76" s="45">
        <f>янв!R76+фев!R76+март!R76</f>
        <v>0</v>
      </c>
      <c r="S76" s="45">
        <f>янв!S76+фев!S76+март!S76</f>
        <v>0</v>
      </c>
      <c r="T76" s="45">
        <f>янв!T76+фев!T76+март!T76</f>
        <v>0</v>
      </c>
      <c r="U76" s="45">
        <f>янв!U76+фев!U76+март!U76</f>
        <v>0</v>
      </c>
      <c r="V76" s="45">
        <f>янв!V76+фев!V76+март!V76</f>
        <v>0</v>
      </c>
      <c r="W76" s="45">
        <f>янв!W76+фев!W76+март!W76</f>
        <v>0</v>
      </c>
      <c r="X76" s="45">
        <f>янв!X76+фев!X76+март!X76</f>
        <v>0</v>
      </c>
      <c r="Y76" s="45">
        <f>янв!Y76+фев!Y76+март!Y76</f>
        <v>0</v>
      </c>
      <c r="Z76" s="45">
        <f>янв!Z76+фев!Z76+март!Z76</f>
        <v>0</v>
      </c>
      <c r="AA76" s="45">
        <f>янв!AA76+фев!AA76+март!AA76</f>
        <v>0</v>
      </c>
      <c r="AB76" s="45">
        <f>янв!AB76+фев!AB76+март!AB76</f>
        <v>0</v>
      </c>
      <c r="AC76" s="45">
        <f>янв!AC76+фев!AC76+март!AC76</f>
        <v>0</v>
      </c>
      <c r="AD76" s="45">
        <f>янв!AD76+фев!AD76+март!AD76</f>
        <v>0</v>
      </c>
      <c r="AE76" s="45">
        <f>янв!AE76+фев!AE76+март!AE76</f>
        <v>0</v>
      </c>
      <c r="AF76" s="45">
        <f>янв!AF76+фев!AF76+март!AF76</f>
        <v>0</v>
      </c>
      <c r="AG76" s="45">
        <f>янв!AG76+фев!AG76+март!AG76</f>
        <v>0</v>
      </c>
      <c r="AH76" s="45">
        <f>янв!AH76+фев!AH76+март!AH76</f>
        <v>0</v>
      </c>
      <c r="AI76" s="45">
        <f>янв!AI76+фев!AI76+март!AI76</f>
        <v>0</v>
      </c>
      <c r="AJ76" s="45">
        <f>янв!AJ76+фев!AJ76+март!AJ76</f>
        <v>0</v>
      </c>
      <c r="AK76" s="45">
        <f>янв!AK76+фев!AK76+март!AK76</f>
        <v>0</v>
      </c>
      <c r="AL76" s="45">
        <f>янв!AL76+фев!AL76+март!AL76</f>
        <v>0</v>
      </c>
      <c r="AM76" s="45">
        <f>янв!AM76+фев!AM76+март!AM76</f>
        <v>0</v>
      </c>
      <c r="AN76" s="45">
        <f>янв!AN76+фев!AN76+март!AN76</f>
        <v>0</v>
      </c>
      <c r="AO76" s="45">
        <f>янв!AO76+фев!AO76+март!AO76</f>
        <v>0</v>
      </c>
      <c r="AP76" s="45">
        <f>янв!AP76+фев!AP76+март!AP76</f>
        <v>0</v>
      </c>
      <c r="AQ76" s="45">
        <f>янв!AQ76+фев!AQ76+март!AQ76</f>
        <v>0</v>
      </c>
      <c r="AR76" s="45">
        <f>янв!AR76+фев!AR76+март!AR76</f>
        <v>0</v>
      </c>
      <c r="AS76" s="45">
        <f>янв!AS76+фев!AS76+март!AS76</f>
        <v>0</v>
      </c>
      <c r="AT76" s="45">
        <f>янв!AT76+фев!AT76+март!AT76</f>
        <v>0</v>
      </c>
      <c r="AU76" s="45">
        <f>янв!AU76+фев!AU76+март!AU76</f>
        <v>0</v>
      </c>
      <c r="AV76" s="45">
        <f>янв!AV76+фев!AV76+март!AV76</f>
        <v>0</v>
      </c>
      <c r="AW76" s="45">
        <f>янв!AW76+фев!AW76+март!AW76</f>
        <v>10</v>
      </c>
      <c r="AX76" s="45">
        <f>янв!AX76+фев!AX76+март!AX76</f>
        <v>7.657</v>
      </c>
      <c r="AY76" s="45">
        <f>янв!AY76+фев!AY76+март!AY76</f>
        <v>0</v>
      </c>
      <c r="AZ76" s="45">
        <f>янв!AZ76+фев!AZ76+март!AZ76</f>
        <v>0</v>
      </c>
      <c r="BA76" s="45">
        <f>янв!BA76+фев!BA76+март!BA76</f>
        <v>0</v>
      </c>
      <c r="BB76" s="45">
        <f>янв!BB76+фев!BB76+март!BB76</f>
        <v>0</v>
      </c>
      <c r="BC76" s="45">
        <f>янв!BC76+фев!BC76+март!BC76</f>
        <v>0</v>
      </c>
      <c r="BD76" s="45">
        <f>янв!BD76+фев!BD76+март!BD76</f>
        <v>0</v>
      </c>
      <c r="BE76" s="45">
        <f>янв!BE76+фев!BE76+март!BE76</f>
        <v>57.006999999999998</v>
      </c>
      <c r="BF76" s="48">
        <f t="shared" si="7"/>
        <v>163.48099999999999</v>
      </c>
      <c r="BG76" s="83"/>
      <c r="BH76" s="17" t="e">
        <f t="shared" si="6"/>
        <v>#DIV/0!</v>
      </c>
      <c r="BI76" s="115" t="s">
        <v>85</v>
      </c>
      <c r="BJ76" s="16"/>
    </row>
    <row r="77" spans="1:62" ht="15.75">
      <c r="A77" s="75">
        <v>23</v>
      </c>
      <c r="B77" s="14" t="s">
        <v>155</v>
      </c>
      <c r="C77" s="45">
        <f>янв!C77+фев!C77+март!C77</f>
        <v>0</v>
      </c>
      <c r="D77" s="45">
        <f>янв!D77+фев!D77+март!D77</f>
        <v>0</v>
      </c>
      <c r="E77" s="45">
        <f>янв!E77+фев!E77+март!E77</f>
        <v>0</v>
      </c>
      <c r="F77" s="45">
        <f>янв!F77+фев!F77+март!F77</f>
        <v>0</v>
      </c>
      <c r="G77" s="45">
        <f>янв!G77+фев!G77+март!G77</f>
        <v>0</v>
      </c>
      <c r="H77" s="45">
        <f>янв!H77+фев!H77+март!H77</f>
        <v>0</v>
      </c>
      <c r="I77" s="45">
        <f>янв!I77+фев!I77+март!I77</f>
        <v>0</v>
      </c>
      <c r="J77" s="45">
        <f>янв!J77+фев!J77+март!J77</f>
        <v>0</v>
      </c>
      <c r="K77" s="45">
        <f>янв!K77+фев!K77+март!K77</f>
        <v>13</v>
      </c>
      <c r="L77" s="45">
        <f>янв!L77+фев!L77+март!L77</f>
        <v>2.9809999999999999</v>
      </c>
      <c r="M77" s="45">
        <f>янв!M77+фев!M77+март!M77</f>
        <v>0</v>
      </c>
      <c r="N77" s="45">
        <f>янв!N77+фев!N77+март!N77</f>
        <v>0</v>
      </c>
      <c r="O77" s="45">
        <f>янв!O77+фев!O77+март!O77</f>
        <v>0</v>
      </c>
      <c r="P77" s="45">
        <f>янв!P77+фев!P77+март!P77</f>
        <v>0</v>
      </c>
      <c r="Q77" s="45">
        <f>янв!Q77+фев!Q77+март!Q77</f>
        <v>0</v>
      </c>
      <c r="R77" s="45">
        <f>янв!R77+фев!R77+март!R77</f>
        <v>0</v>
      </c>
      <c r="S77" s="45">
        <f>янв!S77+фев!S77+март!S77</f>
        <v>1</v>
      </c>
      <c r="T77" s="45">
        <f>янв!T77+фев!T77+март!T77</f>
        <v>1.5029999999999999</v>
      </c>
      <c r="U77" s="45">
        <f>янв!U77+фев!U77+март!U77</f>
        <v>0</v>
      </c>
      <c r="V77" s="45">
        <f>янв!V77+фев!V77+март!V77</f>
        <v>0</v>
      </c>
      <c r="W77" s="45">
        <f>янв!W77+фев!W77+март!W77</f>
        <v>0</v>
      </c>
      <c r="X77" s="45">
        <f>янв!X77+фев!X77+март!X77</f>
        <v>0</v>
      </c>
      <c r="Y77" s="45">
        <f>янв!Y77+фев!Y77+март!Y77</f>
        <v>0</v>
      </c>
      <c r="Z77" s="45">
        <f>янв!Z77+фев!Z77+март!Z77</f>
        <v>0</v>
      </c>
      <c r="AA77" s="45">
        <f>янв!AA77+фев!AA77+март!AA77</f>
        <v>0</v>
      </c>
      <c r="AB77" s="45">
        <f>янв!AB77+фев!AB77+март!AB77</f>
        <v>0</v>
      </c>
      <c r="AC77" s="45">
        <f>янв!AC77+фев!AC77+март!AC77</f>
        <v>0</v>
      </c>
      <c r="AD77" s="45">
        <f>янв!AD77+фев!AD77+март!AD77</f>
        <v>0</v>
      </c>
      <c r="AE77" s="45">
        <f>янв!AE77+фев!AE77+март!AE77</f>
        <v>0</v>
      </c>
      <c r="AF77" s="45">
        <f>янв!AF77+фев!AF77+март!AF77</f>
        <v>0</v>
      </c>
      <c r="AG77" s="45">
        <f>янв!AG77+фев!AG77+март!AG77</f>
        <v>0</v>
      </c>
      <c r="AH77" s="45">
        <f>янв!AH77+фев!AH77+март!AH77</f>
        <v>0</v>
      </c>
      <c r="AI77" s="45">
        <f>янв!AI77+фев!AI77+март!AI77</f>
        <v>0</v>
      </c>
      <c r="AJ77" s="45">
        <f>янв!AJ77+фев!AJ77+март!AJ77</f>
        <v>0</v>
      </c>
      <c r="AK77" s="45">
        <f>янв!AK77+фев!AK77+март!AK77</f>
        <v>0</v>
      </c>
      <c r="AL77" s="45">
        <f>янв!AL77+фев!AL77+март!AL77</f>
        <v>0</v>
      </c>
      <c r="AM77" s="45">
        <f>янв!AM77+фев!AM77+март!AM77</f>
        <v>0</v>
      </c>
      <c r="AN77" s="45">
        <f>янв!AN77+фев!AN77+март!AN77</f>
        <v>0</v>
      </c>
      <c r="AO77" s="45">
        <f>янв!AO77+фев!AO77+март!AO77</f>
        <v>1</v>
      </c>
      <c r="AP77" s="45">
        <f>янв!AP77+фев!AP77+март!AP77</f>
        <v>4.8490000000000002</v>
      </c>
      <c r="AQ77" s="45">
        <f>янв!AQ77+фев!AQ77+март!AQ77</f>
        <v>0</v>
      </c>
      <c r="AR77" s="45">
        <f>янв!AR77+фев!AR77+март!AR77</f>
        <v>0</v>
      </c>
      <c r="AS77" s="45">
        <f>янв!AS77+фев!AS77+март!AS77</f>
        <v>0</v>
      </c>
      <c r="AT77" s="45">
        <f>янв!AT77+фев!AT77+март!AT77</f>
        <v>0</v>
      </c>
      <c r="AU77" s="45">
        <f>янв!AU77+фев!AU77+март!AU77</f>
        <v>0</v>
      </c>
      <c r="AV77" s="45">
        <f>янв!AV77+фев!AV77+март!AV77</f>
        <v>0</v>
      </c>
      <c r="AW77" s="45">
        <f>янв!AW77+фев!AW77+март!AW77</f>
        <v>0</v>
      </c>
      <c r="AX77" s="45">
        <f>янв!AX77+фев!AX77+март!AX77</f>
        <v>0</v>
      </c>
      <c r="AY77" s="45">
        <f>янв!AY77+фев!AY77+март!AY77</f>
        <v>0</v>
      </c>
      <c r="AZ77" s="45">
        <f>янв!AZ77+фев!AZ77+март!AZ77</f>
        <v>0</v>
      </c>
      <c r="BA77" s="45">
        <f>янв!BA77+фев!BA77+март!BA77</f>
        <v>0</v>
      </c>
      <c r="BB77" s="45">
        <f>янв!BB77+фев!BB77+март!BB77</f>
        <v>0</v>
      </c>
      <c r="BC77" s="45">
        <f>янв!BC77+фев!BC77+март!BC77</f>
        <v>0</v>
      </c>
      <c r="BD77" s="45">
        <f>янв!BD77+фев!BD77+март!BD77</f>
        <v>0</v>
      </c>
      <c r="BE77" s="45">
        <f>янв!BE77+фев!BE77+март!BE77</f>
        <v>0.34799999999999998</v>
      </c>
      <c r="BF77" s="48">
        <f t="shared" si="7"/>
        <v>9.6810000000000009</v>
      </c>
      <c r="BG77" s="83"/>
      <c r="BH77" s="17" t="e">
        <f t="shared" si="6"/>
        <v>#DIV/0!</v>
      </c>
      <c r="BI77" s="115" t="s">
        <v>86</v>
      </c>
      <c r="BJ77" s="16"/>
    </row>
    <row r="78" spans="1:62" ht="15.75">
      <c r="A78" s="75">
        <v>24</v>
      </c>
      <c r="B78" s="14" t="s">
        <v>156</v>
      </c>
      <c r="C78" s="45">
        <f>янв!C78+фев!C78+март!C78</f>
        <v>0</v>
      </c>
      <c r="D78" s="45">
        <f>янв!D78+фев!D78+март!D78</f>
        <v>0</v>
      </c>
      <c r="E78" s="45">
        <f>янв!E78+фев!E78+март!E78</f>
        <v>0</v>
      </c>
      <c r="F78" s="45">
        <f>янв!F78+фев!F78+март!F78</f>
        <v>0</v>
      </c>
      <c r="G78" s="45">
        <f>янв!G78+фев!G78+март!G78</f>
        <v>0</v>
      </c>
      <c r="H78" s="45">
        <f>янв!H78+фев!H78+март!H78</f>
        <v>0</v>
      </c>
      <c r="I78" s="45">
        <f>янв!I78+фев!I78+март!I78</f>
        <v>0</v>
      </c>
      <c r="J78" s="45">
        <f>янв!J78+фев!J78+март!J78</f>
        <v>0</v>
      </c>
      <c r="K78" s="45">
        <f>янв!K78+фев!K78+март!K78</f>
        <v>0</v>
      </c>
      <c r="L78" s="45">
        <f>янв!L78+фев!L78+март!L78</f>
        <v>0</v>
      </c>
      <c r="M78" s="45">
        <f>янв!M78+фев!M78+март!M78</f>
        <v>0</v>
      </c>
      <c r="N78" s="45">
        <f>янв!N78+фев!N78+март!N78</f>
        <v>0</v>
      </c>
      <c r="O78" s="45">
        <f>янв!O78+фев!O78+март!O78</f>
        <v>0</v>
      </c>
      <c r="P78" s="45">
        <f>янв!P78+фев!P78+март!P78</f>
        <v>0</v>
      </c>
      <c r="Q78" s="45">
        <f>янв!Q78+фев!Q78+март!Q78</f>
        <v>0</v>
      </c>
      <c r="R78" s="45">
        <f>янв!R78+фев!R78+март!R78</f>
        <v>0</v>
      </c>
      <c r="S78" s="45">
        <f>янв!S78+фев!S78+март!S78</f>
        <v>0</v>
      </c>
      <c r="T78" s="45">
        <f>янв!T78+фев!T78+март!T78</f>
        <v>0</v>
      </c>
      <c r="U78" s="45">
        <f>янв!U78+фев!U78+март!U78</f>
        <v>0</v>
      </c>
      <c r="V78" s="45">
        <f>янв!V78+фев!V78+март!V78</f>
        <v>0</v>
      </c>
      <c r="W78" s="45">
        <f>янв!W78+фев!W78+март!W78</f>
        <v>0</v>
      </c>
      <c r="X78" s="45">
        <f>янв!X78+фев!X78+март!X78</f>
        <v>0</v>
      </c>
      <c r="Y78" s="45">
        <f>янв!Y78+фев!Y78+март!Y78</f>
        <v>0</v>
      </c>
      <c r="Z78" s="45">
        <f>янв!Z78+фев!Z78+март!Z78</f>
        <v>0</v>
      </c>
      <c r="AA78" s="45">
        <f>янв!AA78+фев!AA78+март!AA78</f>
        <v>0</v>
      </c>
      <c r="AB78" s="45">
        <f>янв!AB78+фев!AB78+март!AB78</f>
        <v>0</v>
      </c>
      <c r="AC78" s="45">
        <f>янв!AC78+фев!AC78+март!AC78</f>
        <v>0</v>
      </c>
      <c r="AD78" s="45">
        <f>янв!AD78+фев!AD78+март!AD78</f>
        <v>0</v>
      </c>
      <c r="AE78" s="45">
        <f>янв!AE78+фев!AE78+март!AE78</f>
        <v>0</v>
      </c>
      <c r="AF78" s="45">
        <f>янв!AF78+фев!AF78+март!AF78</f>
        <v>0</v>
      </c>
      <c r="AG78" s="45">
        <f>янв!AG78+фев!AG78+март!AG78</f>
        <v>0</v>
      </c>
      <c r="AH78" s="45">
        <f>янв!AH78+фев!AH78+март!AH78</f>
        <v>0</v>
      </c>
      <c r="AI78" s="45">
        <f>янв!AI78+фев!AI78+март!AI78</f>
        <v>0</v>
      </c>
      <c r="AJ78" s="45">
        <f>янв!AJ78+фев!AJ78+март!AJ78</f>
        <v>0</v>
      </c>
      <c r="AK78" s="45">
        <f>янв!AK78+фев!AK78+март!AK78</f>
        <v>0</v>
      </c>
      <c r="AL78" s="45">
        <f>янв!AL78+фев!AL78+март!AL78</f>
        <v>0</v>
      </c>
      <c r="AM78" s="45">
        <f>янв!AM78+фев!AM78+март!AM78</f>
        <v>0</v>
      </c>
      <c r="AN78" s="45">
        <f>янв!AN78+фев!AN78+март!AN78</f>
        <v>0</v>
      </c>
      <c r="AO78" s="45">
        <f>янв!AO78+фев!AO78+март!AO78</f>
        <v>0</v>
      </c>
      <c r="AP78" s="45">
        <f>янв!AP78+фев!AP78+март!AP78</f>
        <v>0</v>
      </c>
      <c r="AQ78" s="45">
        <f>янв!AQ78+фев!AQ78+март!AQ78</f>
        <v>0</v>
      </c>
      <c r="AR78" s="45">
        <f>янв!AR78+фев!AR78+март!AR78</f>
        <v>0</v>
      </c>
      <c r="AS78" s="45">
        <f>янв!AS78+фев!AS78+март!AS78</f>
        <v>0</v>
      </c>
      <c r="AT78" s="45">
        <f>янв!AT78+фев!AT78+март!AT78</f>
        <v>0</v>
      </c>
      <c r="AU78" s="45">
        <f>янв!AU78+фев!AU78+март!AU78</f>
        <v>0</v>
      </c>
      <c r="AV78" s="45">
        <f>янв!AV78+фев!AV78+март!AV78</f>
        <v>0</v>
      </c>
      <c r="AW78" s="45">
        <f>янв!AW78+фев!AW78+март!AW78</f>
        <v>0</v>
      </c>
      <c r="AX78" s="45">
        <f>янв!AX78+фев!AX78+март!AX78</f>
        <v>0</v>
      </c>
      <c r="AY78" s="45">
        <f>янв!AY78+фев!AY78+март!AY78</f>
        <v>0</v>
      </c>
      <c r="AZ78" s="45">
        <f>янв!AZ78+фев!AZ78+март!AZ78</f>
        <v>0</v>
      </c>
      <c r="BA78" s="45">
        <f>янв!BA78+фев!BA78+март!BA78</f>
        <v>0</v>
      </c>
      <c r="BB78" s="45">
        <f>янв!BB78+фев!BB78+март!BB78</f>
        <v>0</v>
      </c>
      <c r="BC78" s="45">
        <f>янв!BC78+фев!BC78+март!BC78</f>
        <v>0</v>
      </c>
      <c r="BD78" s="45">
        <f>янв!BD78+фев!BD78+март!BD78</f>
        <v>0</v>
      </c>
      <c r="BE78" s="45">
        <f>янв!BE78+фев!BE78+март!BE78</f>
        <v>0</v>
      </c>
      <c r="BF78" s="48">
        <f t="shared" si="7"/>
        <v>0</v>
      </c>
      <c r="BG78" s="83"/>
      <c r="BH78" s="17" t="e">
        <f t="shared" si="6"/>
        <v>#DIV/0!</v>
      </c>
      <c r="BI78" s="115">
        <v>11</v>
      </c>
      <c r="BJ78" s="16"/>
    </row>
    <row r="79" spans="1:62" ht="15.75">
      <c r="A79" s="75">
        <v>25</v>
      </c>
      <c r="B79" s="14" t="s">
        <v>157</v>
      </c>
      <c r="C79" s="45">
        <f>янв!C79+фев!C79+март!C79</f>
        <v>0</v>
      </c>
      <c r="D79" s="45">
        <f>янв!D79+фев!D79+март!D79</f>
        <v>0</v>
      </c>
      <c r="E79" s="45">
        <f>янв!E79+фев!E79+март!E79</f>
        <v>0</v>
      </c>
      <c r="F79" s="45">
        <f>янв!F79+фев!F79+март!F79</f>
        <v>0</v>
      </c>
      <c r="G79" s="45">
        <f>янв!G79+фев!G79+март!G79</f>
        <v>0</v>
      </c>
      <c r="H79" s="45">
        <f>янв!H79+фев!H79+март!H79</f>
        <v>0</v>
      </c>
      <c r="I79" s="45">
        <f>янв!I79+фев!I79+март!I79</f>
        <v>0</v>
      </c>
      <c r="J79" s="45">
        <f>янв!J79+фев!J79+март!J79</f>
        <v>0</v>
      </c>
      <c r="K79" s="45">
        <f>янв!K79+фев!K79+март!K79</f>
        <v>0</v>
      </c>
      <c r="L79" s="45">
        <f>янв!L79+фев!L79+март!L79</f>
        <v>0</v>
      </c>
      <c r="M79" s="45">
        <f>янв!M79+фев!M79+март!M79</f>
        <v>0</v>
      </c>
      <c r="N79" s="45">
        <f>янв!N79+фев!N79+март!N79</f>
        <v>0</v>
      </c>
      <c r="O79" s="45">
        <f>янв!O79+фев!O79+март!O79</f>
        <v>0</v>
      </c>
      <c r="P79" s="45">
        <f>янв!P79+фев!P79+март!P79</f>
        <v>0</v>
      </c>
      <c r="Q79" s="45">
        <f>янв!Q79+фев!Q79+март!Q79</f>
        <v>0</v>
      </c>
      <c r="R79" s="45">
        <f>янв!R79+фев!R79+март!R79</f>
        <v>0</v>
      </c>
      <c r="S79" s="45">
        <f>янв!S79+фев!S79+март!S79</f>
        <v>0</v>
      </c>
      <c r="T79" s="45">
        <f>янв!T79+фев!T79+март!T79</f>
        <v>0</v>
      </c>
      <c r="U79" s="45">
        <f>янв!U79+фев!U79+март!U79</f>
        <v>0</v>
      </c>
      <c r="V79" s="45">
        <f>янв!V79+фев!V79+март!V79</f>
        <v>0</v>
      </c>
      <c r="W79" s="45">
        <f>янв!W79+фев!W79+март!W79</f>
        <v>0</v>
      </c>
      <c r="X79" s="45">
        <f>янв!X79+фев!X79+март!X79</f>
        <v>0</v>
      </c>
      <c r="Y79" s="45">
        <f>янв!Y79+фев!Y79+март!Y79</f>
        <v>0</v>
      </c>
      <c r="Z79" s="45">
        <f>янв!Z79+фев!Z79+март!Z79</f>
        <v>0</v>
      </c>
      <c r="AA79" s="45">
        <f>янв!AA79+фев!AA79+март!AA79</f>
        <v>0</v>
      </c>
      <c r="AB79" s="45">
        <f>янв!AB79+фев!AB79+март!AB79</f>
        <v>0</v>
      </c>
      <c r="AC79" s="45">
        <f>янв!AC79+фев!AC79+март!AC79</f>
        <v>0</v>
      </c>
      <c r="AD79" s="45">
        <f>янв!AD79+фев!AD79+март!AD79</f>
        <v>0</v>
      </c>
      <c r="AE79" s="45">
        <f>янв!AE79+фев!AE79+март!AE79</f>
        <v>0</v>
      </c>
      <c r="AF79" s="45">
        <f>янв!AF79+фев!AF79+март!AF79</f>
        <v>0</v>
      </c>
      <c r="AG79" s="45">
        <f>янв!AG79+фев!AG79+март!AG79</f>
        <v>0</v>
      </c>
      <c r="AH79" s="45">
        <f>янв!AH79+фев!AH79+март!AH79</f>
        <v>0</v>
      </c>
      <c r="AI79" s="45">
        <f>янв!AI79+фев!AI79+март!AI79</f>
        <v>0</v>
      </c>
      <c r="AJ79" s="45">
        <f>янв!AJ79+фев!AJ79+март!AJ79</f>
        <v>0</v>
      </c>
      <c r="AK79" s="45">
        <f>янв!AK79+фев!AK79+март!AK79</f>
        <v>1.1000000000000001</v>
      </c>
      <c r="AL79" s="45">
        <f>янв!AL79+фев!AL79+март!AL79</f>
        <v>0.76200000000000001</v>
      </c>
      <c r="AM79" s="45">
        <f>янв!AM79+фев!AM79+март!AM79</f>
        <v>0</v>
      </c>
      <c r="AN79" s="45">
        <f>янв!AN79+фев!AN79+март!AN79</f>
        <v>0</v>
      </c>
      <c r="AO79" s="45">
        <f>янв!AO79+фев!AO79+март!AO79</f>
        <v>0</v>
      </c>
      <c r="AP79" s="45">
        <f>янв!AP79+фев!AP79+март!AP79</f>
        <v>0</v>
      </c>
      <c r="AQ79" s="45">
        <f>янв!AQ79+фев!AQ79+март!AQ79</f>
        <v>2</v>
      </c>
      <c r="AR79" s="45">
        <f>янв!AR79+фев!AR79+март!AR79</f>
        <v>1.1619999999999999</v>
      </c>
      <c r="AS79" s="45">
        <f>янв!AS79+фев!AS79+март!AS79</f>
        <v>0</v>
      </c>
      <c r="AT79" s="45">
        <f>янв!AT79+фев!AT79+март!AT79</f>
        <v>0</v>
      </c>
      <c r="AU79" s="45">
        <f>янв!AU79+фев!AU79+март!AU79</f>
        <v>0</v>
      </c>
      <c r="AV79" s="45">
        <f>янв!AV79+фев!AV79+март!AV79</f>
        <v>0</v>
      </c>
      <c r="AW79" s="45">
        <f>янв!AW79+фев!AW79+март!AW79</f>
        <v>0</v>
      </c>
      <c r="AX79" s="45">
        <f>янв!AX79+фев!AX79+март!AX79</f>
        <v>0</v>
      </c>
      <c r="AY79" s="45">
        <f>янв!AY79+фев!AY79+март!AY79</f>
        <v>0</v>
      </c>
      <c r="AZ79" s="45">
        <f>янв!AZ79+фев!AZ79+март!AZ79</f>
        <v>0</v>
      </c>
      <c r="BA79" s="45">
        <f>янв!BA79+фев!BA79+март!BA79</f>
        <v>0</v>
      </c>
      <c r="BB79" s="45">
        <f>янв!BB79+фев!BB79+март!BB79</f>
        <v>0</v>
      </c>
      <c r="BC79" s="45">
        <f>янв!BC79+фев!BC79+март!BC79</f>
        <v>0</v>
      </c>
      <c r="BD79" s="45">
        <f>янв!BD79+фев!BD79+март!BD79</f>
        <v>0</v>
      </c>
      <c r="BE79" s="45">
        <f>янв!BE79+фев!BE79+март!BE79</f>
        <v>0.17299999999999999</v>
      </c>
      <c r="BF79" s="48">
        <f t="shared" si="7"/>
        <v>2.097</v>
      </c>
      <c r="BG79" s="83"/>
      <c r="BH79" s="17" t="e">
        <f t="shared" si="6"/>
        <v>#DIV/0!</v>
      </c>
      <c r="BI79" s="115">
        <v>15</v>
      </c>
      <c r="BJ79" s="16"/>
    </row>
    <row r="80" spans="1:62" ht="15.75">
      <c r="A80" s="75">
        <v>26</v>
      </c>
      <c r="B80" s="14" t="s">
        <v>158</v>
      </c>
      <c r="C80" s="45">
        <f>янв!C80+фев!C80+март!C80</f>
        <v>13</v>
      </c>
      <c r="D80" s="45">
        <f>янв!D80+фев!D80+март!D80</f>
        <v>5.3390000000000004</v>
      </c>
      <c r="E80" s="45">
        <f>янв!E80+фев!E80+март!E80</f>
        <v>0</v>
      </c>
      <c r="F80" s="45">
        <f>янв!F80+фев!F80+март!F80</f>
        <v>0</v>
      </c>
      <c r="G80" s="45">
        <f>янв!G80+фев!G80+март!G80</f>
        <v>0</v>
      </c>
      <c r="H80" s="45">
        <f>янв!H80+фев!H80+март!H80</f>
        <v>0</v>
      </c>
      <c r="I80" s="45">
        <f>янв!I80+фев!I80+март!I80</f>
        <v>0</v>
      </c>
      <c r="J80" s="45">
        <f>янв!J80+фев!J80+март!J80</f>
        <v>0</v>
      </c>
      <c r="K80" s="45">
        <f>янв!K80+фев!K80+март!K80</f>
        <v>0</v>
      </c>
      <c r="L80" s="45">
        <f>янв!L80+фев!L80+март!L80</f>
        <v>0</v>
      </c>
      <c r="M80" s="45">
        <f>янв!M80+фев!M80+март!M80</f>
        <v>0</v>
      </c>
      <c r="N80" s="45">
        <f>янв!N80+фев!N80+март!N80</f>
        <v>0</v>
      </c>
      <c r="O80" s="45">
        <f>янв!O80+фев!O80+март!O80</f>
        <v>0</v>
      </c>
      <c r="P80" s="45">
        <f>янв!P80+фев!P80+март!P80</f>
        <v>0</v>
      </c>
      <c r="Q80" s="45">
        <f>янв!Q80+фев!Q80+март!Q80</f>
        <v>0</v>
      </c>
      <c r="R80" s="45">
        <f>янв!R80+фев!R80+март!R80</f>
        <v>0</v>
      </c>
      <c r="S80" s="45">
        <f>янв!S80+фев!S80+март!S80</f>
        <v>0</v>
      </c>
      <c r="T80" s="45">
        <f>янв!T80+фев!T80+март!T80</f>
        <v>0</v>
      </c>
      <c r="U80" s="45">
        <f>янв!U80+фев!U80+март!U80</f>
        <v>0</v>
      </c>
      <c r="V80" s="45">
        <f>янв!V80+фев!V80+март!V80</f>
        <v>0</v>
      </c>
      <c r="W80" s="45">
        <f>янв!W80+фев!W80+март!W80</f>
        <v>1</v>
      </c>
      <c r="X80" s="45">
        <f>янв!X80+фев!X80+март!X80</f>
        <v>0.499</v>
      </c>
      <c r="Y80" s="45">
        <f>янв!Y80+фев!Y80+март!Y80</f>
        <v>0</v>
      </c>
      <c r="Z80" s="45">
        <f>янв!Z80+фев!Z80+март!Z80</f>
        <v>0</v>
      </c>
      <c r="AA80" s="45">
        <f>янв!AA80+фев!AA80+март!AA80</f>
        <v>0</v>
      </c>
      <c r="AB80" s="45">
        <f>янв!AB80+фев!AB80+март!AB80</f>
        <v>0</v>
      </c>
      <c r="AC80" s="45">
        <f>янв!AC80+фев!AC80+март!AC80</f>
        <v>0</v>
      </c>
      <c r="AD80" s="45">
        <f>янв!AD80+фев!AD80+март!AD80</f>
        <v>0</v>
      </c>
      <c r="AE80" s="45">
        <f>янв!AE80+фев!AE80+март!AE80</f>
        <v>0</v>
      </c>
      <c r="AF80" s="45">
        <f>янв!AF80+фев!AF80+март!AF80</f>
        <v>0</v>
      </c>
      <c r="AG80" s="45">
        <f>янв!AG80+фев!AG80+март!AG80</f>
        <v>0</v>
      </c>
      <c r="AH80" s="45">
        <f>янв!AH80+фев!AH80+март!AH80</f>
        <v>0</v>
      </c>
      <c r="AI80" s="45">
        <f>янв!AI80+фев!AI80+март!AI80</f>
        <v>0</v>
      </c>
      <c r="AJ80" s="45">
        <f>янв!AJ80+фев!AJ80+март!AJ80</f>
        <v>0</v>
      </c>
      <c r="AK80" s="45">
        <f>янв!AK80+фев!AK80+март!AK80</f>
        <v>0</v>
      </c>
      <c r="AL80" s="45">
        <f>янв!AL80+фев!AL80+март!AL80</f>
        <v>0</v>
      </c>
      <c r="AM80" s="45">
        <f>янв!AM80+фев!AM80+март!AM80</f>
        <v>0</v>
      </c>
      <c r="AN80" s="45">
        <f>янв!AN80+фев!AN80+март!AN80</f>
        <v>0</v>
      </c>
      <c r="AO80" s="45">
        <f>янв!AO80+фев!AO80+март!AO80</f>
        <v>0</v>
      </c>
      <c r="AP80" s="45">
        <f>янв!AP80+фев!AP80+март!AP80</f>
        <v>0</v>
      </c>
      <c r="AQ80" s="45">
        <f>янв!AQ80+фев!AQ80+март!AQ80</f>
        <v>0</v>
      </c>
      <c r="AR80" s="45">
        <f>янв!AR80+фев!AR80+март!AR80</f>
        <v>0</v>
      </c>
      <c r="AS80" s="45">
        <f>янв!AS80+фев!AS80+март!AS80</f>
        <v>0</v>
      </c>
      <c r="AT80" s="45">
        <f>янв!AT80+фев!AT80+март!AT80</f>
        <v>0</v>
      </c>
      <c r="AU80" s="45">
        <f>янв!AU80+фев!AU80+март!AU80</f>
        <v>0</v>
      </c>
      <c r="AV80" s="45">
        <f>янв!AV80+фев!AV80+март!AV80</f>
        <v>0</v>
      </c>
      <c r="AW80" s="45">
        <f>янв!AW80+фев!AW80+март!AW80</f>
        <v>0</v>
      </c>
      <c r="AX80" s="45">
        <f>янв!AX80+фев!AX80+март!AX80</f>
        <v>0</v>
      </c>
      <c r="AY80" s="45">
        <f>янв!AY80+фев!AY80+март!AY80</f>
        <v>0</v>
      </c>
      <c r="AZ80" s="45">
        <f>янв!AZ80+фев!AZ80+март!AZ80</f>
        <v>0</v>
      </c>
      <c r="BA80" s="45">
        <f>янв!BA80+фев!BA80+март!BA80</f>
        <v>0</v>
      </c>
      <c r="BB80" s="45">
        <f>янв!BB80+фев!BB80+март!BB80</f>
        <v>0</v>
      </c>
      <c r="BC80" s="45">
        <f>янв!BC80+фев!BC80+март!BC80</f>
        <v>0</v>
      </c>
      <c r="BD80" s="45">
        <f>янв!BD80+фев!BD80+март!BD80</f>
        <v>0</v>
      </c>
      <c r="BE80" s="45">
        <f>янв!BE80+фев!BE80+март!BE80</f>
        <v>0</v>
      </c>
      <c r="BF80" s="48">
        <f t="shared" si="7"/>
        <v>5.8380000000000001</v>
      </c>
      <c r="BG80" s="83"/>
      <c r="BH80" s="17" t="e">
        <f t="shared" si="6"/>
        <v>#DIV/0!</v>
      </c>
      <c r="BI80" s="115">
        <v>17</v>
      </c>
      <c r="BJ80" s="16"/>
    </row>
    <row r="81" spans="1:62" ht="16.5" thickBot="1">
      <c r="A81" s="91"/>
      <c r="B81" s="62" t="s">
        <v>42</v>
      </c>
      <c r="C81" s="47">
        <f t="shared" ref="C81:AH81" si="8">SUM(C55:C80)</f>
        <v>13</v>
      </c>
      <c r="D81" s="47">
        <f t="shared" si="8"/>
        <v>5.3390000000000004</v>
      </c>
      <c r="E81" s="47">
        <f t="shared" si="8"/>
        <v>0</v>
      </c>
      <c r="F81" s="47">
        <f t="shared" si="8"/>
        <v>0</v>
      </c>
      <c r="G81" s="47">
        <f t="shared" si="8"/>
        <v>0</v>
      </c>
      <c r="H81" s="47">
        <f t="shared" si="8"/>
        <v>0</v>
      </c>
      <c r="I81" s="47">
        <f t="shared" si="8"/>
        <v>3</v>
      </c>
      <c r="J81" s="47">
        <f t="shared" si="8"/>
        <v>586.82400000000007</v>
      </c>
      <c r="K81" s="47">
        <f t="shared" si="8"/>
        <v>45</v>
      </c>
      <c r="L81" s="47">
        <f t="shared" si="8"/>
        <v>13.934000000000001</v>
      </c>
      <c r="M81" s="47">
        <f t="shared" si="8"/>
        <v>0</v>
      </c>
      <c r="N81" s="47">
        <f t="shared" si="8"/>
        <v>0</v>
      </c>
      <c r="O81" s="47">
        <f t="shared" si="8"/>
        <v>4</v>
      </c>
      <c r="P81" s="47">
        <f t="shared" si="8"/>
        <v>14.589</v>
      </c>
      <c r="Q81" s="47">
        <f t="shared" si="8"/>
        <v>0</v>
      </c>
      <c r="R81" s="47">
        <f t="shared" si="8"/>
        <v>0</v>
      </c>
      <c r="S81" s="47">
        <f t="shared" si="8"/>
        <v>25</v>
      </c>
      <c r="T81" s="47">
        <f t="shared" si="8"/>
        <v>42.185000000000002</v>
      </c>
      <c r="U81" s="47">
        <f t="shared" si="8"/>
        <v>0</v>
      </c>
      <c r="V81" s="47">
        <f t="shared" si="8"/>
        <v>0</v>
      </c>
      <c r="W81" s="47">
        <f t="shared" si="8"/>
        <v>38</v>
      </c>
      <c r="X81" s="47">
        <f t="shared" si="8"/>
        <v>65.394999999999996</v>
      </c>
      <c r="Y81" s="47">
        <f t="shared" si="8"/>
        <v>3</v>
      </c>
      <c r="Z81" s="47">
        <f t="shared" si="8"/>
        <v>1.827</v>
      </c>
      <c r="AA81" s="47">
        <f t="shared" si="8"/>
        <v>0</v>
      </c>
      <c r="AB81" s="47">
        <f t="shared" si="8"/>
        <v>0</v>
      </c>
      <c r="AC81" s="47">
        <f t="shared" si="8"/>
        <v>16</v>
      </c>
      <c r="AD81" s="47">
        <f t="shared" si="8"/>
        <v>0.73099999999999998</v>
      </c>
      <c r="AE81" s="47">
        <f t="shared" si="8"/>
        <v>2</v>
      </c>
      <c r="AF81" s="47">
        <f t="shared" si="8"/>
        <v>103.51400000000001</v>
      </c>
      <c r="AG81" s="47">
        <f t="shared" si="8"/>
        <v>0</v>
      </c>
      <c r="AH81" s="47">
        <f t="shared" si="8"/>
        <v>0</v>
      </c>
      <c r="AI81" s="47">
        <f t="shared" ref="AI81:BF81" si="9">SUM(AI55:AI80)</f>
        <v>0</v>
      </c>
      <c r="AJ81" s="47">
        <f t="shared" si="9"/>
        <v>0</v>
      </c>
      <c r="AK81" s="47">
        <f t="shared" si="9"/>
        <v>71.099999999999994</v>
      </c>
      <c r="AL81" s="47">
        <f t="shared" si="9"/>
        <v>70.072000000000003</v>
      </c>
      <c r="AM81" s="47">
        <f t="shared" si="9"/>
        <v>22.75</v>
      </c>
      <c r="AN81" s="47">
        <f t="shared" si="9"/>
        <v>33.536000000000001</v>
      </c>
      <c r="AO81" s="47">
        <f t="shared" si="9"/>
        <v>6</v>
      </c>
      <c r="AP81" s="47">
        <f t="shared" si="9"/>
        <v>24.748999999999999</v>
      </c>
      <c r="AQ81" s="47">
        <f t="shared" si="9"/>
        <v>47</v>
      </c>
      <c r="AR81" s="47">
        <f t="shared" si="9"/>
        <v>27.568999999999999</v>
      </c>
      <c r="AS81" s="47">
        <f t="shared" si="9"/>
        <v>0</v>
      </c>
      <c r="AT81" s="47">
        <f t="shared" si="9"/>
        <v>0</v>
      </c>
      <c r="AU81" s="47">
        <f t="shared" si="9"/>
        <v>42.160000000000004</v>
      </c>
      <c r="AV81" s="47">
        <f t="shared" si="9"/>
        <v>4.1399999999999997</v>
      </c>
      <c r="AW81" s="47">
        <f t="shared" si="9"/>
        <v>238</v>
      </c>
      <c r="AX81" s="47">
        <f t="shared" si="9"/>
        <v>164.58399999999997</v>
      </c>
      <c r="AY81" s="47">
        <f t="shared" si="9"/>
        <v>0</v>
      </c>
      <c r="AZ81" s="47">
        <f t="shared" si="9"/>
        <v>0</v>
      </c>
      <c r="BA81" s="47">
        <f t="shared" si="9"/>
        <v>0</v>
      </c>
      <c r="BB81" s="47">
        <f t="shared" si="9"/>
        <v>0</v>
      </c>
      <c r="BC81" s="47">
        <f t="shared" si="9"/>
        <v>0</v>
      </c>
      <c r="BD81" s="47">
        <f t="shared" si="9"/>
        <v>0</v>
      </c>
      <c r="BE81" s="47">
        <f t="shared" si="9"/>
        <v>190.13400000000001</v>
      </c>
      <c r="BF81" s="49">
        <f t="shared" si="9"/>
        <v>1349.1219999999996</v>
      </c>
      <c r="BG81" s="57">
        <f>SUM(BG55:BG80)</f>
        <v>0</v>
      </c>
      <c r="BH81" s="17" t="e">
        <f t="shared" si="6"/>
        <v>#DIV/0!</v>
      </c>
      <c r="BI81" s="72"/>
      <c r="BJ81" s="16"/>
    </row>
    <row r="82" spans="1:62" ht="48.75">
      <c r="A82" s="7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100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98</v>
      </c>
      <c r="BD82" s="175"/>
      <c r="BE82" s="5" t="s">
        <v>59</v>
      </c>
      <c r="BF82" s="6" t="s">
        <v>105</v>
      </c>
      <c r="BG82" s="7" t="s">
        <v>61</v>
      </c>
      <c r="BH82" s="7" t="s">
        <v>96</v>
      </c>
      <c r="BI82" s="67" t="s">
        <v>62</v>
      </c>
      <c r="BJ82" s="8"/>
    </row>
    <row r="83" spans="1:62" ht="15.75" thickBot="1">
      <c r="A83" s="7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8"/>
      <c r="BJ83" s="68"/>
    </row>
    <row r="84" spans="1:62" ht="15.75">
      <c r="A84" s="90">
        <v>1</v>
      </c>
      <c r="B84" s="30" t="s">
        <v>112</v>
      </c>
      <c r="C84" s="45">
        <f>янв!C84+фев!C84+март!C84</f>
        <v>0</v>
      </c>
      <c r="D84" s="45">
        <f>янв!D84+фев!D84+март!D84</f>
        <v>0</v>
      </c>
      <c r="E84" s="45">
        <f>янв!E84+фев!E84+март!E84</f>
        <v>0</v>
      </c>
      <c r="F84" s="45">
        <f>янв!F84+фев!F84+март!F84</f>
        <v>0</v>
      </c>
      <c r="G84" s="45">
        <f>янв!G84+фев!G84+март!G84</f>
        <v>0</v>
      </c>
      <c r="H84" s="45">
        <f>янв!H84+фев!H84+март!H84</f>
        <v>0</v>
      </c>
      <c r="I84" s="45">
        <f>янв!I84+фев!I84+март!I84</f>
        <v>0</v>
      </c>
      <c r="J84" s="45">
        <f>янв!J84+фев!J84+март!J84</f>
        <v>0</v>
      </c>
      <c r="K84" s="45">
        <f>янв!K84+фев!K84+март!K84</f>
        <v>0</v>
      </c>
      <c r="L84" s="45">
        <f>янв!L84+фев!L84+март!L84</f>
        <v>0</v>
      </c>
      <c r="M84" s="45">
        <f>янв!M84+фев!M84+март!M84</f>
        <v>0</v>
      </c>
      <c r="N84" s="45">
        <f>янв!N84+фев!N84+март!N84</f>
        <v>0</v>
      </c>
      <c r="O84" s="45">
        <f>янв!O84+фев!O84+март!O84</f>
        <v>0</v>
      </c>
      <c r="P84" s="45">
        <f>янв!P84+фев!P84+март!P84</f>
        <v>0</v>
      </c>
      <c r="Q84" s="45">
        <f>янв!Q84+фев!Q84+март!Q84</f>
        <v>0</v>
      </c>
      <c r="R84" s="45">
        <f>янв!R84+фев!R84+март!R84</f>
        <v>0</v>
      </c>
      <c r="S84" s="45">
        <f>янв!S84+фев!S84+март!S84</f>
        <v>1</v>
      </c>
      <c r="T84" s="45">
        <f>янв!T84+фев!T84+март!T84</f>
        <v>1.9019999999999999</v>
      </c>
      <c r="U84" s="45">
        <f>янв!U84+фев!U84+март!U84</f>
        <v>0</v>
      </c>
      <c r="V84" s="45">
        <f>янв!V84+фев!V84+март!V84</f>
        <v>0</v>
      </c>
      <c r="W84" s="45">
        <f>янв!W84+фев!W84+март!W84</f>
        <v>2</v>
      </c>
      <c r="X84" s="45">
        <f>янв!X84+фев!X84+март!X84</f>
        <v>0.94899999999999995</v>
      </c>
      <c r="Y84" s="45">
        <f>янв!Y84+фев!Y84+март!Y84</f>
        <v>0</v>
      </c>
      <c r="Z84" s="45">
        <f>янв!Z84+фев!Z84+март!Z84</f>
        <v>0</v>
      </c>
      <c r="AA84" s="45">
        <f>янв!AA84+фев!AA84+март!AA84</f>
        <v>0</v>
      </c>
      <c r="AB84" s="45">
        <f>янв!AB84+фев!AB84+март!AB84</f>
        <v>0</v>
      </c>
      <c r="AC84" s="45">
        <f>янв!AC84+фев!AC84+март!AC84</f>
        <v>0</v>
      </c>
      <c r="AD84" s="45">
        <f>янв!AD84+фев!AD84+март!AD84</f>
        <v>0</v>
      </c>
      <c r="AE84" s="45">
        <f>янв!AE84+фев!AE84+март!AE84</f>
        <v>0</v>
      </c>
      <c r="AF84" s="45">
        <f>янв!AF84+фев!AF84+март!AF84</f>
        <v>0</v>
      </c>
      <c r="AG84" s="45">
        <f>янв!AG84+фев!AG84+март!AG84</f>
        <v>0</v>
      </c>
      <c r="AH84" s="45">
        <f>янв!AH84+фев!AH84+март!AH84</f>
        <v>0</v>
      </c>
      <c r="AI84" s="45">
        <f>янв!AI84+фев!AI84+март!AI84</f>
        <v>0</v>
      </c>
      <c r="AJ84" s="45">
        <f>янв!AJ84+фев!AJ84+март!AJ84</f>
        <v>0</v>
      </c>
      <c r="AK84" s="45">
        <f>янв!AK84+фев!AK84+март!AK84</f>
        <v>0</v>
      </c>
      <c r="AL84" s="45">
        <f>янв!AL84+фев!AL84+март!AL84</f>
        <v>0</v>
      </c>
      <c r="AM84" s="45">
        <f>янв!AM84+фев!AM84+март!AM84</f>
        <v>0</v>
      </c>
      <c r="AN84" s="45">
        <f>янв!AN84+фев!AN84+март!AN84</f>
        <v>0</v>
      </c>
      <c r="AO84" s="45">
        <f>янв!AO84+фев!AO84+март!AO84</f>
        <v>0</v>
      </c>
      <c r="AP84" s="45">
        <f>янв!AP84+фев!AP84+март!AP84</f>
        <v>0</v>
      </c>
      <c r="AQ84" s="45">
        <f>янв!AQ84+фев!AQ84+март!AQ84</f>
        <v>7</v>
      </c>
      <c r="AR84" s="45">
        <f>янв!AR84+фев!AR84+март!AR84</f>
        <v>3.4609999999999999</v>
      </c>
      <c r="AS84" s="45">
        <f>янв!AS84+фев!AS84+март!AS84</f>
        <v>0</v>
      </c>
      <c r="AT84" s="45">
        <f>янв!AT84+фев!AT84+март!AT84</f>
        <v>0</v>
      </c>
      <c r="AU84" s="45">
        <f>янв!AU84+фев!AU84+март!AU84</f>
        <v>39</v>
      </c>
      <c r="AV84" s="45">
        <f>янв!AV84+фев!AV84+март!AV84</f>
        <v>14.526999999999999</v>
      </c>
      <c r="AW84" s="45">
        <f>янв!AW84+фев!AW84+март!AW84</f>
        <v>4</v>
      </c>
      <c r="AX84" s="45">
        <f>янв!AX84+фев!AX84+март!AX84</f>
        <v>8.2590000000000003</v>
      </c>
      <c r="AY84" s="45">
        <f>янв!AY84+фев!AY84+март!AY84</f>
        <v>4</v>
      </c>
      <c r="AZ84" s="45">
        <f>янв!AZ84+фев!AZ84+март!AZ84</f>
        <v>6.7809999999999997</v>
      </c>
      <c r="BA84" s="45">
        <f>янв!BA84+фев!BA84+март!BA84</f>
        <v>0</v>
      </c>
      <c r="BB84" s="45">
        <f>янв!BB84+фев!BB84+март!BB84</f>
        <v>0</v>
      </c>
      <c r="BC84" s="45">
        <f>янв!BC84+фев!BC84+март!BC84</f>
        <v>0</v>
      </c>
      <c r="BD84" s="45">
        <f>янв!BD84+фев!BD84+март!BD84</f>
        <v>0</v>
      </c>
      <c r="BE84" s="45">
        <f>янв!BE84+фев!BE84+март!BE84</f>
        <v>0.71099999999999997</v>
      </c>
      <c r="BF84" s="48">
        <f t="shared" si="7"/>
        <v>36.589999999999996</v>
      </c>
      <c r="BG84" s="85"/>
      <c r="BH84" s="17" t="e">
        <f t="shared" ref="BH84:BH111" si="10">BF84*100/BG84</f>
        <v>#DIV/0!</v>
      </c>
      <c r="BI84" s="118">
        <v>2</v>
      </c>
      <c r="BJ84" s="68"/>
    </row>
    <row r="85" spans="1:62" ht="15.75">
      <c r="A85" s="90">
        <v>2</v>
      </c>
      <c r="B85" s="30" t="s">
        <v>113</v>
      </c>
      <c r="C85" s="45">
        <f>янв!C85+фев!C85+март!C85</f>
        <v>43.5</v>
      </c>
      <c r="D85" s="45">
        <f>янв!D85+фев!D85+март!D85</f>
        <v>15.294</v>
      </c>
      <c r="E85" s="45">
        <f>янв!E85+фев!E85+март!E85</f>
        <v>0</v>
      </c>
      <c r="F85" s="45">
        <f>янв!F85+фев!F85+март!F85</f>
        <v>0</v>
      </c>
      <c r="G85" s="45">
        <f>янв!G85+фев!G85+март!G85</f>
        <v>0</v>
      </c>
      <c r="H85" s="45">
        <f>янв!H85+фев!H85+март!H85</f>
        <v>0</v>
      </c>
      <c r="I85" s="45">
        <f>янв!I85+фев!I85+март!I85</f>
        <v>1</v>
      </c>
      <c r="J85" s="45">
        <f>янв!J85+фев!J85+март!J85</f>
        <v>256.25599999999997</v>
      </c>
      <c r="K85" s="45">
        <f>янв!K85+фев!K85+март!K85</f>
        <v>0</v>
      </c>
      <c r="L85" s="45">
        <f>янв!L85+фев!L85+март!L85</f>
        <v>0</v>
      </c>
      <c r="M85" s="45">
        <f>янв!M85+фев!M85+март!M85</f>
        <v>0</v>
      </c>
      <c r="N85" s="45">
        <f>янв!N85+фев!N85+март!N85</f>
        <v>0</v>
      </c>
      <c r="O85" s="45">
        <f>янв!O85+фев!O85+март!O85</f>
        <v>0</v>
      </c>
      <c r="P85" s="45">
        <f>янв!P85+фев!P85+март!P85</f>
        <v>0</v>
      </c>
      <c r="Q85" s="45">
        <f>янв!Q85+фев!Q85+март!Q85</f>
        <v>0</v>
      </c>
      <c r="R85" s="45">
        <f>янв!R85+фев!R85+март!R85</f>
        <v>0</v>
      </c>
      <c r="S85" s="45">
        <f>янв!S85+фев!S85+март!S85</f>
        <v>0</v>
      </c>
      <c r="T85" s="45">
        <f>янв!T85+фев!T85+март!T85</f>
        <v>0</v>
      </c>
      <c r="U85" s="45">
        <f>янв!U85+фев!U85+март!U85</f>
        <v>0</v>
      </c>
      <c r="V85" s="45">
        <f>янв!V85+фев!V85+март!V85</f>
        <v>0</v>
      </c>
      <c r="W85" s="45">
        <f>янв!W85+фев!W85+март!W85</f>
        <v>1</v>
      </c>
      <c r="X85" s="45">
        <f>янв!X85+фев!X85+март!X85</f>
        <v>2.5630000000000002</v>
      </c>
      <c r="Y85" s="45">
        <f>янв!Y85+фев!Y85+март!Y85</f>
        <v>0</v>
      </c>
      <c r="Z85" s="45">
        <f>янв!Z85+фев!Z85+март!Z85</f>
        <v>0</v>
      </c>
      <c r="AA85" s="45">
        <f>янв!AA85+фев!AA85+март!AA85</f>
        <v>0</v>
      </c>
      <c r="AB85" s="45">
        <f>янв!AB85+фев!AB85+март!AB85</f>
        <v>0</v>
      </c>
      <c r="AC85" s="45">
        <f>янв!AC85+фев!AC85+март!AC85</f>
        <v>0</v>
      </c>
      <c r="AD85" s="45">
        <f>янв!AD85+фев!AD85+март!AD85</f>
        <v>0</v>
      </c>
      <c r="AE85" s="45">
        <f>янв!AE85+фев!AE85+март!AE85</f>
        <v>0</v>
      </c>
      <c r="AF85" s="45">
        <f>янв!AF85+фев!AF85+март!AF85</f>
        <v>0</v>
      </c>
      <c r="AG85" s="45">
        <f>янв!AG85+фев!AG85+март!AG85</f>
        <v>0</v>
      </c>
      <c r="AH85" s="45">
        <f>янв!AH85+фев!AH85+март!AH85</f>
        <v>0</v>
      </c>
      <c r="AI85" s="45">
        <f>янв!AI85+фев!AI85+март!AI85</f>
        <v>0</v>
      </c>
      <c r="AJ85" s="45">
        <f>янв!AJ85+фев!AJ85+март!AJ85</f>
        <v>0</v>
      </c>
      <c r="AK85" s="45">
        <f>янв!AK85+фев!AK85+март!AK85</f>
        <v>0</v>
      </c>
      <c r="AL85" s="45">
        <f>янв!AL85+фев!AL85+март!AL85</f>
        <v>0</v>
      </c>
      <c r="AM85" s="45">
        <f>янв!AM85+фев!AM85+март!AM85</f>
        <v>0</v>
      </c>
      <c r="AN85" s="45">
        <f>янв!AN85+фев!AN85+март!AN85</f>
        <v>0</v>
      </c>
      <c r="AO85" s="45">
        <f>янв!AO85+фев!AO85+март!AO85</f>
        <v>0</v>
      </c>
      <c r="AP85" s="45">
        <f>янв!AP85+фев!AP85+март!AP85</f>
        <v>0</v>
      </c>
      <c r="AQ85" s="45">
        <f>янв!AQ85+фев!AQ85+март!AQ85</f>
        <v>13</v>
      </c>
      <c r="AR85" s="45">
        <f>янв!AR85+фев!AR85+март!AR85</f>
        <v>5.7210000000000001</v>
      </c>
      <c r="AS85" s="45">
        <f>янв!AS85+фев!AS85+март!AS85</f>
        <v>0</v>
      </c>
      <c r="AT85" s="45">
        <f>янв!AT85+фев!AT85+март!AT85</f>
        <v>0</v>
      </c>
      <c r="AU85" s="45">
        <f>янв!AU85+фев!AU85+март!AU85</f>
        <v>24.5</v>
      </c>
      <c r="AV85" s="45">
        <f>янв!AV85+фев!AV85+март!AV85</f>
        <v>5.0910000000000002</v>
      </c>
      <c r="AW85" s="45">
        <f>янв!AW85+фев!AW85+март!AW85</f>
        <v>39</v>
      </c>
      <c r="AX85" s="45">
        <f>янв!AX85+фев!AX85+март!AX85</f>
        <v>30.769000000000002</v>
      </c>
      <c r="AY85" s="45">
        <f>янв!AY85+фев!AY85+март!AY85</f>
        <v>9</v>
      </c>
      <c r="AZ85" s="45">
        <f>янв!AZ85+фев!AZ85+март!AZ85</f>
        <v>6.7219999999999995</v>
      </c>
      <c r="BA85" s="45">
        <f>янв!BA85+фев!BA85+март!BA85</f>
        <v>0</v>
      </c>
      <c r="BB85" s="45">
        <f>янв!BB85+фев!BB85+март!BB85</f>
        <v>0</v>
      </c>
      <c r="BC85" s="45">
        <f>янв!BC85+фев!BC85+март!BC85</f>
        <v>0</v>
      </c>
      <c r="BD85" s="45">
        <f>янв!BD85+фев!BD85+март!BD85</f>
        <v>0</v>
      </c>
      <c r="BE85" s="45">
        <f>янв!BE85+фев!BE85+март!BE85</f>
        <v>2.4250000000000003</v>
      </c>
      <c r="BF85" s="48">
        <f t="shared" si="7"/>
        <v>324.84099999999995</v>
      </c>
      <c r="BG85" s="85"/>
      <c r="BH85" s="17" t="e">
        <f t="shared" si="10"/>
        <v>#DIV/0!</v>
      </c>
      <c r="BI85" s="116" t="s">
        <v>72</v>
      </c>
      <c r="BJ85" s="16"/>
    </row>
    <row r="86" spans="1:62" ht="15.75">
      <c r="A86" s="90">
        <v>3</v>
      </c>
      <c r="B86" s="30" t="s">
        <v>114</v>
      </c>
      <c r="C86" s="45">
        <f>янв!C86+фев!C86+март!C86</f>
        <v>5.2</v>
      </c>
      <c r="D86" s="45">
        <f>янв!D86+фев!D86+март!D86</f>
        <v>2.8140000000000001</v>
      </c>
      <c r="E86" s="45">
        <f>янв!E86+фев!E86+март!E86</f>
        <v>0</v>
      </c>
      <c r="F86" s="45">
        <f>янв!F86+фев!F86+март!F86</f>
        <v>0</v>
      </c>
      <c r="G86" s="45">
        <f>янв!G86+фев!G86+март!G86</f>
        <v>0</v>
      </c>
      <c r="H86" s="45">
        <f>янв!H86+фев!H86+март!H86</f>
        <v>0</v>
      </c>
      <c r="I86" s="45">
        <f>янв!I86+фев!I86+март!I86</f>
        <v>0</v>
      </c>
      <c r="J86" s="45">
        <f>янв!J86+фев!J86+март!J86</f>
        <v>0</v>
      </c>
      <c r="K86" s="45">
        <f>янв!K86+фев!K86+март!K86</f>
        <v>0</v>
      </c>
      <c r="L86" s="45">
        <f>янв!L86+фев!L86+март!L86</f>
        <v>0</v>
      </c>
      <c r="M86" s="45">
        <f>янв!M86+фев!M86+март!M86</f>
        <v>0</v>
      </c>
      <c r="N86" s="45">
        <f>янв!N86+фев!N86+март!N86</f>
        <v>0</v>
      </c>
      <c r="O86" s="45">
        <f>янв!O86+фев!O86+март!O86</f>
        <v>0</v>
      </c>
      <c r="P86" s="45">
        <f>янв!P86+фев!P86+март!P86</f>
        <v>0</v>
      </c>
      <c r="Q86" s="45">
        <f>янв!Q86+фев!Q86+март!Q86</f>
        <v>0</v>
      </c>
      <c r="R86" s="45">
        <f>янв!R86+фев!R86+март!R86</f>
        <v>0</v>
      </c>
      <c r="S86" s="45">
        <f>янв!S86+фев!S86+март!S86</f>
        <v>5</v>
      </c>
      <c r="T86" s="45">
        <f>янв!T86+фев!T86+март!T86</f>
        <v>3.1559999999999997</v>
      </c>
      <c r="U86" s="45">
        <f>янв!U86+фев!U86+март!U86</f>
        <v>3</v>
      </c>
      <c r="V86" s="45">
        <f>янв!V86+фев!V86+март!V86</f>
        <v>5.5060000000000002</v>
      </c>
      <c r="W86" s="45">
        <f>янв!W86+фев!W86+март!W86</f>
        <v>1</v>
      </c>
      <c r="X86" s="45">
        <f>янв!X86+фев!X86+март!X86</f>
        <v>0.375</v>
      </c>
      <c r="Y86" s="45">
        <f>янв!Y86+фев!Y86+март!Y86</f>
        <v>1.8</v>
      </c>
      <c r="Z86" s="45">
        <f>янв!Z86+фев!Z86+март!Z86</f>
        <v>1.091</v>
      </c>
      <c r="AA86" s="45">
        <f>янв!AA86+фев!AA86+март!AA86</f>
        <v>0</v>
      </c>
      <c r="AB86" s="45">
        <f>янв!AB86+фев!AB86+март!AB86</f>
        <v>0</v>
      </c>
      <c r="AC86" s="45">
        <f>янв!AC86+фев!AC86+март!AC86</f>
        <v>0</v>
      </c>
      <c r="AD86" s="45">
        <f>янв!AD86+фев!AD86+март!AD86</f>
        <v>0</v>
      </c>
      <c r="AE86" s="45">
        <f>янв!AE86+фев!AE86+март!AE86</f>
        <v>0</v>
      </c>
      <c r="AF86" s="45">
        <f>янв!AF86+фев!AF86+март!AF86</f>
        <v>0</v>
      </c>
      <c r="AG86" s="45">
        <f>янв!AG86+фев!AG86+март!AG86</f>
        <v>0</v>
      </c>
      <c r="AH86" s="45">
        <f>янв!AH86+фев!AH86+март!AH86</f>
        <v>0</v>
      </c>
      <c r="AI86" s="45">
        <f>янв!AI86+фев!AI86+март!AI86</f>
        <v>0</v>
      </c>
      <c r="AJ86" s="45">
        <f>янв!AJ86+фев!AJ86+март!AJ86</f>
        <v>0</v>
      </c>
      <c r="AK86" s="45">
        <f>янв!AK86+фев!AK86+март!AK86</f>
        <v>0</v>
      </c>
      <c r="AL86" s="45">
        <f>янв!AL86+фев!AL86+март!AL86</f>
        <v>0</v>
      </c>
      <c r="AM86" s="45">
        <f>янв!AM86+фев!AM86+март!AM86</f>
        <v>0</v>
      </c>
      <c r="AN86" s="45">
        <f>янв!AN86+фев!AN86+март!AN86</f>
        <v>0</v>
      </c>
      <c r="AO86" s="45">
        <f>янв!AO86+фев!AO86+март!AO86</f>
        <v>0</v>
      </c>
      <c r="AP86" s="45">
        <f>янв!AP86+фев!AP86+март!AP86</f>
        <v>0</v>
      </c>
      <c r="AQ86" s="45">
        <f>янв!AQ86+фев!AQ86+март!AQ86</f>
        <v>14</v>
      </c>
      <c r="AR86" s="45">
        <f>янв!AR86+фев!AR86+март!AR86</f>
        <v>6.1280000000000001</v>
      </c>
      <c r="AS86" s="45">
        <f>янв!AS86+фев!AS86+март!AS86</f>
        <v>0</v>
      </c>
      <c r="AT86" s="45">
        <f>янв!AT86+фев!AT86+март!AT86</f>
        <v>0</v>
      </c>
      <c r="AU86" s="45">
        <f>янв!AU86+фев!AU86+март!AU86</f>
        <v>29.4</v>
      </c>
      <c r="AV86" s="45">
        <f>янв!AV86+фев!AV86+март!AV86</f>
        <v>9.9990000000000006</v>
      </c>
      <c r="AW86" s="45">
        <f>янв!AW86+фев!AW86+март!AW86</f>
        <v>13</v>
      </c>
      <c r="AX86" s="45">
        <f>янв!AX86+фев!AX86+март!AX86</f>
        <v>8.14</v>
      </c>
      <c r="AY86" s="45">
        <f>янв!AY86+фев!AY86+март!AY86</f>
        <v>5</v>
      </c>
      <c r="AZ86" s="45">
        <f>янв!AZ86+фев!AZ86+март!AZ86</f>
        <v>3.1590000000000003</v>
      </c>
      <c r="BA86" s="45">
        <f>янв!BA86+фев!BA86+март!BA86</f>
        <v>0</v>
      </c>
      <c r="BB86" s="45">
        <f>янв!BB86+фев!BB86+март!BB86</f>
        <v>0</v>
      </c>
      <c r="BC86" s="45">
        <f>янв!BC86+фев!BC86+март!BC86</f>
        <v>0</v>
      </c>
      <c r="BD86" s="45">
        <f>янв!BD86+фев!BD86+март!BD86</f>
        <v>0</v>
      </c>
      <c r="BE86" s="45">
        <f>янв!BE86+фев!BE86+март!BE86</f>
        <v>0</v>
      </c>
      <c r="BF86" s="48">
        <f t="shared" si="7"/>
        <v>40.368000000000002</v>
      </c>
      <c r="BG86" s="85"/>
      <c r="BH86" s="17" t="e">
        <f t="shared" si="10"/>
        <v>#DIV/0!</v>
      </c>
      <c r="BI86" s="115" t="s">
        <v>73</v>
      </c>
      <c r="BJ86" s="16"/>
    </row>
    <row r="87" spans="1:62" ht="15.75">
      <c r="A87" s="90">
        <v>4</v>
      </c>
      <c r="B87" s="30" t="s">
        <v>115</v>
      </c>
      <c r="C87" s="45">
        <f>янв!C87+фев!C87+март!C87</f>
        <v>0</v>
      </c>
      <c r="D87" s="45">
        <f>янв!D87+фев!D87+март!D87</f>
        <v>0</v>
      </c>
      <c r="E87" s="45">
        <f>янв!E87+фев!E87+март!E87</f>
        <v>0</v>
      </c>
      <c r="F87" s="45">
        <f>янв!F87+фев!F87+март!F87</f>
        <v>0</v>
      </c>
      <c r="G87" s="45">
        <f>янв!G87+фев!G87+март!G87</f>
        <v>0</v>
      </c>
      <c r="H87" s="45">
        <f>янв!H87+фев!H87+март!H87</f>
        <v>0</v>
      </c>
      <c r="I87" s="45">
        <f>янв!I87+фев!I87+март!I87</f>
        <v>2</v>
      </c>
      <c r="J87" s="45">
        <f>янв!J87+фев!J87+март!J87</f>
        <v>542.66899999999998</v>
      </c>
      <c r="K87" s="45">
        <f>янв!K87+фев!K87+март!K87</f>
        <v>0</v>
      </c>
      <c r="L87" s="45">
        <f>янв!L87+фев!L87+март!L87</f>
        <v>0</v>
      </c>
      <c r="M87" s="45">
        <f>янв!M87+фев!M87+март!M87</f>
        <v>0</v>
      </c>
      <c r="N87" s="45">
        <f>янв!N87+фев!N87+март!N87</f>
        <v>0</v>
      </c>
      <c r="O87" s="45">
        <f>янв!O87+фев!O87+март!O87</f>
        <v>0</v>
      </c>
      <c r="P87" s="45">
        <f>янв!P87+фев!P87+март!P87</f>
        <v>0</v>
      </c>
      <c r="Q87" s="45">
        <f>янв!Q87+фев!Q87+март!Q87</f>
        <v>0</v>
      </c>
      <c r="R87" s="45">
        <f>янв!R87+фев!R87+март!R87</f>
        <v>0</v>
      </c>
      <c r="S87" s="45">
        <f>янв!S87+фев!S87+март!S87</f>
        <v>9</v>
      </c>
      <c r="T87" s="45">
        <f>янв!T87+фев!T87+март!T87</f>
        <v>4.4719999999999995</v>
      </c>
      <c r="U87" s="45">
        <f>янв!U87+фев!U87+март!U87</f>
        <v>1</v>
      </c>
      <c r="V87" s="45">
        <f>янв!V87+фев!V87+март!V87</f>
        <v>35.107999999999997</v>
      </c>
      <c r="W87" s="45">
        <f>янв!W87+фев!W87+март!W87</f>
        <v>7</v>
      </c>
      <c r="X87" s="45">
        <f>янв!X87+фев!X87+март!X87</f>
        <v>8.0470000000000006</v>
      </c>
      <c r="Y87" s="45">
        <f>янв!Y87+фев!Y87+март!Y87</f>
        <v>1.8</v>
      </c>
      <c r="Z87" s="45">
        <f>янв!Z87+фев!Z87+март!Z87</f>
        <v>1.091</v>
      </c>
      <c r="AA87" s="45">
        <f>янв!AA87+фев!AA87+март!AA87</f>
        <v>0</v>
      </c>
      <c r="AB87" s="45">
        <f>янв!AB87+фев!AB87+март!AB87</f>
        <v>0</v>
      </c>
      <c r="AC87" s="45">
        <f>янв!AC87+фев!AC87+март!AC87</f>
        <v>0</v>
      </c>
      <c r="AD87" s="45">
        <f>янв!AD87+фев!AD87+март!AD87</f>
        <v>0</v>
      </c>
      <c r="AE87" s="45">
        <f>янв!AE87+фев!AE87+март!AE87</f>
        <v>0</v>
      </c>
      <c r="AF87" s="45">
        <f>янв!AF87+фев!AF87+март!AF87</f>
        <v>0</v>
      </c>
      <c r="AG87" s="45">
        <f>янв!AG87+фев!AG87+март!AG87</f>
        <v>0</v>
      </c>
      <c r="AH87" s="45">
        <f>янв!AH87+фев!AH87+март!AH87</f>
        <v>0</v>
      </c>
      <c r="AI87" s="45">
        <f>янв!AI87+фев!AI87+март!AI87</f>
        <v>0</v>
      </c>
      <c r="AJ87" s="45">
        <f>янв!AJ87+фев!AJ87+март!AJ87</f>
        <v>0</v>
      </c>
      <c r="AK87" s="45">
        <f>янв!AK87+фев!AK87+март!AK87</f>
        <v>0</v>
      </c>
      <c r="AL87" s="45">
        <f>янв!AL87+фев!AL87+март!AL87</f>
        <v>0</v>
      </c>
      <c r="AM87" s="45">
        <f>янв!AM87+фев!AM87+март!AM87</f>
        <v>0</v>
      </c>
      <c r="AN87" s="45">
        <f>янв!AN87+фев!AN87+март!AN87</f>
        <v>0</v>
      </c>
      <c r="AO87" s="45">
        <f>янв!AO87+фев!AO87+март!AO87</f>
        <v>0</v>
      </c>
      <c r="AP87" s="45">
        <f>янв!AP87+фев!AP87+март!AP87</f>
        <v>0</v>
      </c>
      <c r="AQ87" s="45">
        <f>янв!AQ87+фев!AQ87+март!AQ87</f>
        <v>11</v>
      </c>
      <c r="AR87" s="45">
        <f>янв!AR87+фев!AR87+март!AR87</f>
        <v>4.8149999999999995</v>
      </c>
      <c r="AS87" s="45">
        <f>янв!AS87+фев!AS87+март!AS87</f>
        <v>0</v>
      </c>
      <c r="AT87" s="45">
        <f>янв!AT87+фев!AT87+март!AT87</f>
        <v>0</v>
      </c>
      <c r="AU87" s="45">
        <f>янв!AU87+фев!AU87+март!AU87</f>
        <v>0</v>
      </c>
      <c r="AV87" s="45">
        <f>янв!AV87+фев!AV87+март!AV87</f>
        <v>0</v>
      </c>
      <c r="AW87" s="45">
        <f>янв!AW87+фев!AW87+март!AW87</f>
        <v>1</v>
      </c>
      <c r="AX87" s="45">
        <f>янв!AX87+фев!AX87+март!AX87</f>
        <v>2.6520000000000001</v>
      </c>
      <c r="AY87" s="45">
        <f>янв!AY87+фев!AY87+март!AY87</f>
        <v>11</v>
      </c>
      <c r="AZ87" s="45">
        <f>янв!AZ87+фев!AZ87+март!AZ87</f>
        <v>6.9469999999999992</v>
      </c>
      <c r="BA87" s="45">
        <f>янв!BA87+фев!BA87+март!BA87</f>
        <v>0</v>
      </c>
      <c r="BB87" s="45">
        <f>янв!BB87+фев!BB87+март!BB87</f>
        <v>0</v>
      </c>
      <c r="BC87" s="45">
        <f>янв!BC87+фев!BC87+март!BC87</f>
        <v>0</v>
      </c>
      <c r="BD87" s="45">
        <f>янв!BD87+фев!BD87+март!BD87</f>
        <v>0</v>
      </c>
      <c r="BE87" s="45">
        <f>янв!BE87+фев!BE87+март!BE87</f>
        <v>0.625</v>
      </c>
      <c r="BF87" s="48">
        <f t="shared" si="7"/>
        <v>606.42600000000004</v>
      </c>
      <c r="BG87" s="85"/>
      <c r="BH87" s="17" t="e">
        <f t="shared" si="10"/>
        <v>#DIV/0!</v>
      </c>
      <c r="BI87" s="115" t="s">
        <v>95</v>
      </c>
      <c r="BJ87" s="16"/>
    </row>
    <row r="88" spans="1:62" ht="15.75">
      <c r="A88" s="90">
        <v>5</v>
      </c>
      <c r="B88" s="30" t="s">
        <v>57</v>
      </c>
      <c r="C88" s="45">
        <f>янв!C88+фев!C88+март!C88</f>
        <v>0</v>
      </c>
      <c r="D88" s="45">
        <f>янв!D88+фев!D88+март!D88</f>
        <v>0</v>
      </c>
      <c r="E88" s="45">
        <f>янв!E88+фев!E88+март!E88</f>
        <v>0</v>
      </c>
      <c r="F88" s="45">
        <f>янв!F88+фев!F88+март!F88</f>
        <v>0</v>
      </c>
      <c r="G88" s="45">
        <f>янв!G88+фев!G88+март!G88</f>
        <v>0</v>
      </c>
      <c r="H88" s="45">
        <f>янв!H88+фев!H88+март!H88</f>
        <v>0</v>
      </c>
      <c r="I88" s="45">
        <f>янв!I88+фев!I88+март!I88</f>
        <v>0</v>
      </c>
      <c r="J88" s="45">
        <f>янв!J88+фев!J88+март!J88</f>
        <v>0</v>
      </c>
      <c r="K88" s="45">
        <f>янв!K88+фев!K88+март!K88</f>
        <v>0</v>
      </c>
      <c r="L88" s="45">
        <f>янв!L88+фев!L88+март!L88</f>
        <v>0</v>
      </c>
      <c r="M88" s="45">
        <f>янв!M88+фев!M88+март!M88</f>
        <v>0</v>
      </c>
      <c r="N88" s="45">
        <f>янв!N88+фев!N88+март!N88</f>
        <v>0</v>
      </c>
      <c r="O88" s="45">
        <f>янв!O88+фев!O88+март!O88</f>
        <v>0</v>
      </c>
      <c r="P88" s="45">
        <f>янв!P88+фев!P88+март!P88</f>
        <v>0</v>
      </c>
      <c r="Q88" s="45">
        <f>янв!Q88+фев!Q88+март!Q88</f>
        <v>0</v>
      </c>
      <c r="R88" s="45">
        <f>янв!R88+фев!R88+март!R88</f>
        <v>0</v>
      </c>
      <c r="S88" s="45">
        <f>янв!S88+фев!S88+март!S88</f>
        <v>1</v>
      </c>
      <c r="T88" s="45">
        <f>янв!T88+фев!T88+март!T88</f>
        <v>0.52400000000000002</v>
      </c>
      <c r="U88" s="45">
        <f>янв!U88+фев!U88+март!U88</f>
        <v>0</v>
      </c>
      <c r="V88" s="45">
        <f>янв!V88+фев!V88+март!V88</f>
        <v>0</v>
      </c>
      <c r="W88" s="45">
        <f>янв!W88+фев!W88+март!W88</f>
        <v>0</v>
      </c>
      <c r="X88" s="45">
        <f>янв!X88+фев!X88+март!X88</f>
        <v>0</v>
      </c>
      <c r="Y88" s="45">
        <f>янв!Y88+фев!Y88+март!Y88</f>
        <v>2</v>
      </c>
      <c r="Z88" s="45">
        <f>янв!Z88+фев!Z88+март!Z88</f>
        <v>0.23599999999999999</v>
      </c>
      <c r="AA88" s="45">
        <f>янв!AA88+фев!AA88+март!AA88</f>
        <v>0</v>
      </c>
      <c r="AB88" s="45">
        <f>янв!AB88+фев!AB88+март!AB88</f>
        <v>0</v>
      </c>
      <c r="AC88" s="45">
        <f>янв!AC88+фев!AC88+март!AC88</f>
        <v>0</v>
      </c>
      <c r="AD88" s="45">
        <f>янв!AD88+фев!AD88+март!AD88</f>
        <v>0</v>
      </c>
      <c r="AE88" s="45">
        <f>янв!AE88+фев!AE88+март!AE88</f>
        <v>0</v>
      </c>
      <c r="AF88" s="45">
        <f>янв!AF88+фев!AF88+март!AF88</f>
        <v>0</v>
      </c>
      <c r="AG88" s="45">
        <f>янв!AG88+фев!AG88+март!AG88</f>
        <v>0</v>
      </c>
      <c r="AH88" s="45">
        <f>янв!AH88+фев!AH88+март!AH88</f>
        <v>0</v>
      </c>
      <c r="AI88" s="45">
        <f>янв!AI88+фев!AI88+март!AI88</f>
        <v>0</v>
      </c>
      <c r="AJ88" s="45">
        <f>янв!AJ88+фев!AJ88+март!AJ88</f>
        <v>0</v>
      </c>
      <c r="AK88" s="45">
        <f>янв!AK88+фев!AK88+март!AK88</f>
        <v>0</v>
      </c>
      <c r="AL88" s="45">
        <f>янв!AL88+фев!AL88+март!AL88</f>
        <v>0</v>
      </c>
      <c r="AM88" s="45">
        <f>янв!AM88+фев!AM88+март!AM88</f>
        <v>1</v>
      </c>
      <c r="AN88" s="45">
        <f>янв!AN88+фев!AN88+март!AN88</f>
        <v>0.96499999999999997</v>
      </c>
      <c r="AO88" s="45">
        <f>янв!AO88+фев!AO88+март!AO88</f>
        <v>0</v>
      </c>
      <c r="AP88" s="45">
        <f>янв!AP88+фев!AP88+март!AP88</f>
        <v>0</v>
      </c>
      <c r="AQ88" s="45">
        <f>янв!AQ88+фев!AQ88+март!AQ88</f>
        <v>0</v>
      </c>
      <c r="AR88" s="45">
        <f>янв!AR88+фев!AR88+март!AR88</f>
        <v>0</v>
      </c>
      <c r="AS88" s="45">
        <f>янв!AS88+фев!AS88+март!AS88</f>
        <v>0</v>
      </c>
      <c r="AT88" s="45">
        <f>янв!AT88+фев!AT88+март!AT88</f>
        <v>0</v>
      </c>
      <c r="AU88" s="45">
        <f>янв!AU88+фев!AU88+март!AU88</f>
        <v>0</v>
      </c>
      <c r="AV88" s="45">
        <f>янв!AV88+фев!AV88+март!AV88</f>
        <v>0</v>
      </c>
      <c r="AW88" s="45">
        <f>янв!AW88+фев!AW88+март!AW88</f>
        <v>0</v>
      </c>
      <c r="AX88" s="45">
        <f>янв!AX88+фев!AX88+март!AX88</f>
        <v>0</v>
      </c>
      <c r="AY88" s="45">
        <f>янв!AY88+фев!AY88+март!AY88</f>
        <v>3</v>
      </c>
      <c r="AZ88" s="45">
        <f>янв!AZ88+фев!AZ88+март!AZ88</f>
        <v>5.2079999999999993</v>
      </c>
      <c r="BA88" s="45">
        <f>янв!BA88+фев!BA88+март!BA88</f>
        <v>0</v>
      </c>
      <c r="BB88" s="45">
        <f>янв!BB88+фев!BB88+март!BB88</f>
        <v>0</v>
      </c>
      <c r="BC88" s="45">
        <f>янв!BC88+фев!BC88+март!BC88</f>
        <v>0</v>
      </c>
      <c r="BD88" s="45">
        <f>янв!BD88+фев!BD88+март!BD88</f>
        <v>0</v>
      </c>
      <c r="BE88" s="45">
        <f>янв!BE88+фев!BE88+март!BE88</f>
        <v>0.45600000000000002</v>
      </c>
      <c r="BF88" s="48">
        <f t="shared" si="7"/>
        <v>7.3890000000000002</v>
      </c>
      <c r="BG88" s="85"/>
      <c r="BH88" s="17" t="e">
        <f t="shared" si="10"/>
        <v>#DIV/0!</v>
      </c>
      <c r="BI88" s="115">
        <v>6</v>
      </c>
      <c r="BJ88" s="16"/>
    </row>
    <row r="89" spans="1:62" ht="15.75">
      <c r="A89" s="90">
        <v>6</v>
      </c>
      <c r="B89" s="30" t="s">
        <v>116</v>
      </c>
      <c r="C89" s="45">
        <f>янв!C89+фев!C89+март!C89</f>
        <v>2</v>
      </c>
      <c r="D89" s="45">
        <f>янв!D89+фев!D89+март!D89</f>
        <v>1.0489999999999999</v>
      </c>
      <c r="E89" s="45">
        <f>янв!E89+фев!E89+март!E89</f>
        <v>0</v>
      </c>
      <c r="F89" s="45">
        <f>янв!F89+фев!F89+март!F89</f>
        <v>0</v>
      </c>
      <c r="G89" s="45">
        <f>янв!G89+фев!G89+март!G89</f>
        <v>0</v>
      </c>
      <c r="H89" s="45">
        <f>янв!H89+фев!H89+март!H89</f>
        <v>0</v>
      </c>
      <c r="I89" s="45">
        <f>янв!I89+фев!I89+март!I89</f>
        <v>0</v>
      </c>
      <c r="J89" s="45">
        <f>янв!J89+фев!J89+март!J89</f>
        <v>0</v>
      </c>
      <c r="K89" s="45">
        <f>янв!K89+фев!K89+март!K89</f>
        <v>0</v>
      </c>
      <c r="L89" s="45">
        <f>янв!L89+фев!L89+март!L89</f>
        <v>0</v>
      </c>
      <c r="M89" s="45">
        <f>янв!M89+фев!M89+март!M89</f>
        <v>0</v>
      </c>
      <c r="N89" s="45">
        <f>янв!N89+фев!N89+март!N89</f>
        <v>0</v>
      </c>
      <c r="O89" s="45">
        <f>янв!O89+фев!O89+март!O89</f>
        <v>0</v>
      </c>
      <c r="P89" s="45">
        <f>янв!P89+фев!P89+март!P89</f>
        <v>0</v>
      </c>
      <c r="Q89" s="45">
        <f>янв!Q89+фев!Q89+март!Q89</f>
        <v>0</v>
      </c>
      <c r="R89" s="45">
        <f>янв!R89+фев!R89+март!R89</f>
        <v>0</v>
      </c>
      <c r="S89" s="45">
        <f>янв!S89+фев!S89+март!S89</f>
        <v>2</v>
      </c>
      <c r="T89" s="45">
        <f>янв!T89+фев!T89+март!T89</f>
        <v>1.425</v>
      </c>
      <c r="U89" s="45">
        <f>янв!U89+фев!U89+март!U89</f>
        <v>2</v>
      </c>
      <c r="V89" s="45">
        <f>янв!V89+фев!V89+март!V89</f>
        <v>6.6689999999999996</v>
      </c>
      <c r="W89" s="45">
        <f>янв!W89+фев!W89+март!W89</f>
        <v>4</v>
      </c>
      <c r="X89" s="45">
        <f>янв!X89+фев!X89+март!X89</f>
        <v>4.375</v>
      </c>
      <c r="Y89" s="45">
        <f>янв!Y89+фев!Y89+март!Y89</f>
        <v>0</v>
      </c>
      <c r="Z89" s="45">
        <f>янв!Z89+фев!Z89+март!Z89</f>
        <v>0</v>
      </c>
      <c r="AA89" s="45">
        <f>янв!AA89+фев!AA89+март!AA89</f>
        <v>0</v>
      </c>
      <c r="AB89" s="45">
        <f>янв!AB89+фев!AB89+март!AB89</f>
        <v>0</v>
      </c>
      <c r="AC89" s="45">
        <f>янв!AC89+фев!AC89+март!AC89</f>
        <v>0</v>
      </c>
      <c r="AD89" s="45">
        <f>янв!AD89+фев!AD89+март!AD89</f>
        <v>0</v>
      </c>
      <c r="AE89" s="45">
        <f>янв!AE89+фев!AE89+март!AE89</f>
        <v>1</v>
      </c>
      <c r="AF89" s="45">
        <f>янв!AF89+фев!AF89+март!AF89</f>
        <v>22.181999999999999</v>
      </c>
      <c r="AG89" s="45">
        <f>янв!AG89+фев!AG89+март!AG89</f>
        <v>0</v>
      </c>
      <c r="AH89" s="45">
        <f>янв!AH89+фев!AH89+март!AH89</f>
        <v>0</v>
      </c>
      <c r="AI89" s="45">
        <f>янв!AI89+фев!AI89+март!AI89</f>
        <v>0</v>
      </c>
      <c r="AJ89" s="45">
        <f>янв!AJ89+фев!AJ89+март!AJ89</f>
        <v>0</v>
      </c>
      <c r="AK89" s="45">
        <f>янв!AK89+фев!AK89+март!AK89</f>
        <v>0</v>
      </c>
      <c r="AL89" s="45">
        <f>янв!AL89+фев!AL89+март!AL89</f>
        <v>0</v>
      </c>
      <c r="AM89" s="45">
        <f>янв!AM89+фев!AM89+март!AM89</f>
        <v>0</v>
      </c>
      <c r="AN89" s="45">
        <f>янв!AN89+фев!AN89+март!AN89</f>
        <v>0</v>
      </c>
      <c r="AO89" s="45">
        <f>янв!AO89+фев!AO89+март!AO89</f>
        <v>0</v>
      </c>
      <c r="AP89" s="45">
        <f>янв!AP89+фев!AP89+март!AP89</f>
        <v>0</v>
      </c>
      <c r="AQ89" s="45">
        <f>янв!AQ89+фев!AQ89+март!AQ89</f>
        <v>2</v>
      </c>
      <c r="AR89" s="45">
        <f>янв!AR89+фев!AR89+март!AR89</f>
        <v>1.024</v>
      </c>
      <c r="AS89" s="45">
        <f>янв!AS89+фев!AS89+март!AS89</f>
        <v>0</v>
      </c>
      <c r="AT89" s="45">
        <f>янв!AT89+фев!AT89+март!AT89</f>
        <v>0</v>
      </c>
      <c r="AU89" s="45">
        <f>янв!AU89+фев!AU89+март!AU89</f>
        <v>0</v>
      </c>
      <c r="AV89" s="45">
        <f>янв!AV89+фев!AV89+март!AV89</f>
        <v>0</v>
      </c>
      <c r="AW89" s="45">
        <f>янв!AW89+фев!AW89+март!AW89</f>
        <v>0</v>
      </c>
      <c r="AX89" s="45">
        <f>янв!AX89+фев!AX89+март!AX89</f>
        <v>0</v>
      </c>
      <c r="AY89" s="45">
        <f>янв!AY89+фев!AY89+март!AY89</f>
        <v>9</v>
      </c>
      <c r="AZ89" s="45">
        <f>янв!AZ89+фев!AZ89+март!AZ89</f>
        <v>8.2939999999999987</v>
      </c>
      <c r="BA89" s="45">
        <f>янв!BA89+фев!BA89+март!BA89</f>
        <v>0</v>
      </c>
      <c r="BB89" s="45">
        <f>янв!BB89+фев!BB89+март!BB89</f>
        <v>0</v>
      </c>
      <c r="BC89" s="45">
        <f>янв!BC89+фев!BC89+март!BC89</f>
        <v>0</v>
      </c>
      <c r="BD89" s="45">
        <f>янв!BD89+фев!BD89+март!BD89</f>
        <v>0</v>
      </c>
      <c r="BE89" s="45">
        <f>янв!BE89+фев!BE89+март!BE89</f>
        <v>0.47399999999999998</v>
      </c>
      <c r="BF89" s="48">
        <f t="shared" si="7"/>
        <v>45.491999999999997</v>
      </c>
      <c r="BG89" s="85"/>
      <c r="BH89" s="17" t="e">
        <f t="shared" si="10"/>
        <v>#DIV/0!</v>
      </c>
      <c r="BI89" s="115" t="s">
        <v>70</v>
      </c>
      <c r="BJ89" s="16"/>
    </row>
    <row r="90" spans="1:62" ht="15.75">
      <c r="A90" s="90">
        <v>7</v>
      </c>
      <c r="B90" s="30" t="s">
        <v>117</v>
      </c>
      <c r="C90" s="45">
        <f>янв!C90+фев!C90+март!C90</f>
        <v>0</v>
      </c>
      <c r="D90" s="45">
        <f>янв!D90+фев!D90+март!D90</f>
        <v>0</v>
      </c>
      <c r="E90" s="45">
        <f>янв!E90+фев!E90+март!E90</f>
        <v>0</v>
      </c>
      <c r="F90" s="45">
        <f>янв!F90+фев!F90+март!F90</f>
        <v>0</v>
      </c>
      <c r="G90" s="45">
        <f>янв!G90+фев!G90+март!G90</f>
        <v>0</v>
      </c>
      <c r="H90" s="45">
        <f>янв!H90+фев!H90+март!H90</f>
        <v>0</v>
      </c>
      <c r="I90" s="45">
        <f>янв!I90+фев!I90+март!I90</f>
        <v>0</v>
      </c>
      <c r="J90" s="45">
        <f>янв!J90+фев!J90+март!J90</f>
        <v>0</v>
      </c>
      <c r="K90" s="45">
        <f>янв!K90+фев!K90+март!K90</f>
        <v>0</v>
      </c>
      <c r="L90" s="45">
        <f>янв!L90+фев!L90+март!L90</f>
        <v>0</v>
      </c>
      <c r="M90" s="45">
        <f>янв!M90+фев!M90+март!M90</f>
        <v>0</v>
      </c>
      <c r="N90" s="45">
        <f>янв!N90+фев!N90+март!N90</f>
        <v>0</v>
      </c>
      <c r="O90" s="45">
        <f>янв!O90+фев!O90+март!O90</f>
        <v>0</v>
      </c>
      <c r="P90" s="45">
        <f>янв!P90+фев!P90+март!P90</f>
        <v>0</v>
      </c>
      <c r="Q90" s="45">
        <f>янв!Q90+фев!Q90+март!Q90</f>
        <v>0</v>
      </c>
      <c r="R90" s="45">
        <f>янв!R90+фев!R90+март!R90</f>
        <v>0</v>
      </c>
      <c r="S90" s="45">
        <f>янв!S90+фев!S90+март!S90</f>
        <v>7</v>
      </c>
      <c r="T90" s="45">
        <f>янв!T90+фев!T90+март!T90</f>
        <v>3.42</v>
      </c>
      <c r="U90" s="45">
        <f>янв!U90+фев!U90+март!U90</f>
        <v>0</v>
      </c>
      <c r="V90" s="45">
        <f>янв!V90+фев!V90+март!V90</f>
        <v>0</v>
      </c>
      <c r="W90" s="45">
        <f>янв!W90+фев!W90+март!W90</f>
        <v>1</v>
      </c>
      <c r="X90" s="45">
        <f>янв!X90+фев!X90+март!X90</f>
        <v>2.5640000000000001</v>
      </c>
      <c r="Y90" s="45">
        <f>янв!Y90+фев!Y90+март!Y90</f>
        <v>1.8</v>
      </c>
      <c r="Z90" s="45">
        <f>янв!Z90+фев!Z90+март!Z90</f>
        <v>1.091</v>
      </c>
      <c r="AA90" s="45">
        <f>янв!AA90+фев!AA90+март!AA90</f>
        <v>0</v>
      </c>
      <c r="AB90" s="45">
        <f>янв!AB90+фев!AB90+март!AB90</f>
        <v>0</v>
      </c>
      <c r="AC90" s="45">
        <f>янв!AC90+фев!AC90+март!AC90</f>
        <v>0</v>
      </c>
      <c r="AD90" s="45">
        <f>янв!AD90+фев!AD90+март!AD90</f>
        <v>0</v>
      </c>
      <c r="AE90" s="45">
        <f>янв!AE90+фев!AE90+март!AE90</f>
        <v>1</v>
      </c>
      <c r="AF90" s="45">
        <f>янв!AF90+фев!AF90+март!AF90</f>
        <v>19.978999999999999</v>
      </c>
      <c r="AG90" s="45">
        <f>янв!AG90+фев!AG90+март!AG90</f>
        <v>0</v>
      </c>
      <c r="AH90" s="45">
        <f>янв!AH90+фев!AH90+март!AH90</f>
        <v>0</v>
      </c>
      <c r="AI90" s="45">
        <f>янв!AI90+фев!AI90+март!AI90</f>
        <v>3</v>
      </c>
      <c r="AJ90" s="45">
        <f>янв!AJ90+фев!AJ90+март!AJ90</f>
        <v>8.093</v>
      </c>
      <c r="AK90" s="45">
        <f>янв!AK90+фев!AK90+март!AK90</f>
        <v>2</v>
      </c>
      <c r="AL90" s="45">
        <f>янв!AL90+фев!AL90+март!AL90</f>
        <v>3.2719999999999998</v>
      </c>
      <c r="AM90" s="45">
        <f>янв!AM90+фев!AM90+март!AM90</f>
        <v>0</v>
      </c>
      <c r="AN90" s="45">
        <f>янв!AN90+фев!AN90+март!AN90</f>
        <v>0</v>
      </c>
      <c r="AO90" s="45">
        <f>янв!AO90+фев!AO90+март!AO90</f>
        <v>2</v>
      </c>
      <c r="AP90" s="45">
        <f>янв!AP90+фев!AP90+март!AP90</f>
        <v>5.1390000000000002</v>
      </c>
      <c r="AQ90" s="45">
        <f>янв!AQ90+фев!AQ90+март!AQ90</f>
        <v>22</v>
      </c>
      <c r="AR90" s="45">
        <f>янв!AR90+фев!AR90+март!AR90</f>
        <v>15.831</v>
      </c>
      <c r="AS90" s="45">
        <f>янв!AS90+фев!AS90+март!AS90</f>
        <v>0</v>
      </c>
      <c r="AT90" s="45">
        <f>янв!AT90+фев!AT90+март!AT90</f>
        <v>0</v>
      </c>
      <c r="AU90" s="45">
        <f>янв!AU90+фев!AU90+март!AU90</f>
        <v>0</v>
      </c>
      <c r="AV90" s="45">
        <f>янв!AV90+фев!AV90+март!AV90</f>
        <v>0</v>
      </c>
      <c r="AW90" s="45">
        <f>янв!AW90+фев!AW90+март!AW90</f>
        <v>12</v>
      </c>
      <c r="AX90" s="45">
        <f>янв!AX90+фев!AX90+март!AX90</f>
        <v>5.4409999999999998</v>
      </c>
      <c r="AY90" s="45">
        <f>янв!AY90+фев!AY90+март!AY90</f>
        <v>13</v>
      </c>
      <c r="AZ90" s="45">
        <f>янв!AZ90+фев!AZ90+март!AZ90</f>
        <v>9.2469999999999999</v>
      </c>
      <c r="BA90" s="45">
        <f>янв!BA90+фев!BA90+март!BA90</f>
        <v>0</v>
      </c>
      <c r="BB90" s="45">
        <f>янв!BB90+фев!BB90+март!BB90</f>
        <v>0</v>
      </c>
      <c r="BC90" s="45">
        <f>янв!BC90+фев!BC90+март!BC90</f>
        <v>2</v>
      </c>
      <c r="BD90" s="45">
        <f>янв!BD90+фев!BD90+март!BD90</f>
        <v>0.58899999999999997</v>
      </c>
      <c r="BE90" s="45">
        <f>янв!BE90+фев!BE90+март!BE90</f>
        <v>16.018999999999998</v>
      </c>
      <c r="BF90" s="48">
        <f t="shared" si="7"/>
        <v>90.685000000000002</v>
      </c>
      <c r="BG90" s="85"/>
      <c r="BH90" s="17" t="e">
        <f t="shared" si="10"/>
        <v>#DIV/0!</v>
      </c>
      <c r="BI90" s="115" t="s">
        <v>74</v>
      </c>
      <c r="BJ90" s="16"/>
    </row>
    <row r="91" spans="1:62" ht="15.75">
      <c r="A91" s="90">
        <v>8</v>
      </c>
      <c r="B91" s="30" t="s">
        <v>118</v>
      </c>
      <c r="C91" s="45">
        <f>янв!C91+фев!C91+март!C91</f>
        <v>0</v>
      </c>
      <c r="D91" s="45">
        <f>янв!D91+фев!D91+март!D91</f>
        <v>0</v>
      </c>
      <c r="E91" s="45">
        <f>янв!E91+фев!E91+март!E91</f>
        <v>0</v>
      </c>
      <c r="F91" s="45">
        <f>янв!F91+фев!F91+март!F91</f>
        <v>0</v>
      </c>
      <c r="G91" s="45">
        <f>янв!G91+фев!G91+март!G91</f>
        <v>0</v>
      </c>
      <c r="H91" s="45">
        <f>янв!H91+фев!H91+март!H91</f>
        <v>0</v>
      </c>
      <c r="I91" s="45">
        <f>янв!I91+фев!I91+март!I91</f>
        <v>0</v>
      </c>
      <c r="J91" s="45">
        <f>янв!J91+фев!J91+март!J91</f>
        <v>0</v>
      </c>
      <c r="K91" s="45">
        <f>янв!K91+фев!K91+март!K91</f>
        <v>0</v>
      </c>
      <c r="L91" s="45">
        <f>янв!L91+фев!L91+март!L91</f>
        <v>0</v>
      </c>
      <c r="M91" s="45">
        <f>янв!M91+фев!M91+март!M91</f>
        <v>0</v>
      </c>
      <c r="N91" s="45">
        <f>янв!N91+фев!N91+март!N91</f>
        <v>0</v>
      </c>
      <c r="O91" s="45">
        <f>янв!O91+фев!O91+март!O91</f>
        <v>0</v>
      </c>
      <c r="P91" s="45">
        <f>янв!P91+фев!P91+март!P91</f>
        <v>0</v>
      </c>
      <c r="Q91" s="45">
        <f>янв!Q91+фев!Q91+март!Q91</f>
        <v>0</v>
      </c>
      <c r="R91" s="45">
        <f>янв!R91+фев!R91+март!R91</f>
        <v>0</v>
      </c>
      <c r="S91" s="45">
        <f>янв!S91+фев!S91+март!S91</f>
        <v>5</v>
      </c>
      <c r="T91" s="45">
        <f>янв!T91+фев!T91+март!T91</f>
        <v>5.1949999999999994</v>
      </c>
      <c r="U91" s="45">
        <f>янв!U91+фев!U91+март!U91</f>
        <v>1</v>
      </c>
      <c r="V91" s="45">
        <f>янв!V91+фев!V91+март!V91</f>
        <v>9.6080000000000005</v>
      </c>
      <c r="W91" s="45">
        <f>янв!W91+фев!W91+март!W91</f>
        <v>0</v>
      </c>
      <c r="X91" s="45">
        <f>янв!X91+фев!X91+март!X91</f>
        <v>0</v>
      </c>
      <c r="Y91" s="45">
        <f>янв!Y91+фев!Y91+март!Y91</f>
        <v>0</v>
      </c>
      <c r="Z91" s="45">
        <f>янв!Z91+фев!Z91+март!Z91</f>
        <v>0</v>
      </c>
      <c r="AA91" s="45">
        <f>янв!AA91+фев!AA91+март!AA91</f>
        <v>7</v>
      </c>
      <c r="AB91" s="45">
        <f>янв!AB91+фев!AB91+март!AB91</f>
        <v>2.758</v>
      </c>
      <c r="AC91" s="45">
        <f>янв!AC91+фев!AC91+март!AC91</f>
        <v>0</v>
      </c>
      <c r="AD91" s="45">
        <f>янв!AD91+фев!AD91+март!AD91</f>
        <v>0</v>
      </c>
      <c r="AE91" s="45">
        <f>янв!AE91+фев!AE91+март!AE91</f>
        <v>1</v>
      </c>
      <c r="AF91" s="45">
        <f>янв!AF91+фев!AF91+март!AF91</f>
        <v>20</v>
      </c>
      <c r="AG91" s="45">
        <f>янв!AG91+фев!AG91+март!AG91</f>
        <v>0</v>
      </c>
      <c r="AH91" s="45">
        <f>янв!AH91+фев!AH91+март!AH91</f>
        <v>0</v>
      </c>
      <c r="AI91" s="45">
        <f>янв!AI91+фев!AI91+март!AI91</f>
        <v>3</v>
      </c>
      <c r="AJ91" s="45">
        <f>янв!AJ91+фев!AJ91+март!AJ91</f>
        <v>8.1679999999999993</v>
      </c>
      <c r="AK91" s="45">
        <f>янв!AK91+фев!AK91+март!AK91</f>
        <v>0</v>
      </c>
      <c r="AL91" s="45">
        <f>янв!AL91+фев!AL91+март!AL91</f>
        <v>0</v>
      </c>
      <c r="AM91" s="45">
        <f>янв!AM91+фев!AM91+март!AM91</f>
        <v>0</v>
      </c>
      <c r="AN91" s="45">
        <f>янв!AN91+фев!AN91+март!AN91</f>
        <v>0</v>
      </c>
      <c r="AO91" s="45">
        <f>янв!AO91+фев!AO91+март!AO91</f>
        <v>0</v>
      </c>
      <c r="AP91" s="45">
        <f>янв!AP91+фев!AP91+март!AP91</f>
        <v>0</v>
      </c>
      <c r="AQ91" s="45">
        <f>янв!AQ91+фев!AQ91+март!AQ91</f>
        <v>10</v>
      </c>
      <c r="AR91" s="45">
        <f>янв!AR91+фев!AR91+март!AR91</f>
        <v>4.4079999999999995</v>
      </c>
      <c r="AS91" s="45">
        <f>янв!AS91+фев!AS91+март!AS91</f>
        <v>0</v>
      </c>
      <c r="AT91" s="45">
        <f>янв!AT91+фев!AT91+март!AT91</f>
        <v>0</v>
      </c>
      <c r="AU91" s="45">
        <f>янв!AU91+фев!AU91+март!AU91</f>
        <v>15</v>
      </c>
      <c r="AV91" s="45">
        <f>янв!AV91+фев!AV91+март!AV91</f>
        <v>1.351</v>
      </c>
      <c r="AW91" s="45">
        <f>янв!AW91+фев!AW91+март!AW91</f>
        <v>0</v>
      </c>
      <c r="AX91" s="45">
        <f>янв!AX91+фев!AX91+март!AX91</f>
        <v>0</v>
      </c>
      <c r="AY91" s="45">
        <f>янв!AY91+фев!AY91+март!AY91</f>
        <v>11</v>
      </c>
      <c r="AZ91" s="45">
        <f>янв!AZ91+фев!AZ91+март!AZ91</f>
        <v>12.568999999999999</v>
      </c>
      <c r="BA91" s="45">
        <f>янв!BA91+фев!BA91+март!BA91</f>
        <v>0</v>
      </c>
      <c r="BB91" s="45">
        <f>янв!BB91+фев!BB91+март!BB91</f>
        <v>0</v>
      </c>
      <c r="BC91" s="45">
        <f>янв!BC91+фев!BC91+март!BC91</f>
        <v>0</v>
      </c>
      <c r="BD91" s="45">
        <f>янв!BD91+фев!BD91+март!BD91</f>
        <v>0</v>
      </c>
      <c r="BE91" s="45">
        <f>янв!BE91+фев!BE91+март!BE91</f>
        <v>1.218</v>
      </c>
      <c r="BF91" s="48">
        <f t="shared" si="7"/>
        <v>65.275000000000006</v>
      </c>
      <c r="BG91" s="85"/>
      <c r="BH91" s="17" t="e">
        <f t="shared" si="10"/>
        <v>#DIV/0!</v>
      </c>
      <c r="BI91" s="115" t="s">
        <v>75</v>
      </c>
      <c r="BJ91" s="16"/>
    </row>
    <row r="92" spans="1:62" ht="15.75">
      <c r="A92" s="90">
        <v>9</v>
      </c>
      <c r="B92" s="30" t="s">
        <v>119</v>
      </c>
      <c r="C92" s="45">
        <f>янв!C92+фев!C92+март!C92</f>
        <v>0</v>
      </c>
      <c r="D92" s="45">
        <f>янв!D92+фев!D92+март!D92</f>
        <v>0</v>
      </c>
      <c r="E92" s="45">
        <f>янв!E92+фев!E92+март!E92</f>
        <v>0</v>
      </c>
      <c r="F92" s="45">
        <f>янв!F92+фев!F92+март!F92</f>
        <v>0</v>
      </c>
      <c r="G92" s="45">
        <f>янв!G92+фев!G92+март!G92</f>
        <v>0</v>
      </c>
      <c r="H92" s="45">
        <f>янв!H92+фев!H92+март!H92</f>
        <v>0</v>
      </c>
      <c r="I92" s="45">
        <f>янв!I92+фев!I92+март!I92</f>
        <v>0</v>
      </c>
      <c r="J92" s="45">
        <f>янв!J92+фев!J92+март!J92</f>
        <v>0</v>
      </c>
      <c r="K92" s="45">
        <f>янв!K92+фев!K92+март!K92</f>
        <v>0</v>
      </c>
      <c r="L92" s="45">
        <f>янв!L92+фев!L92+март!L92</f>
        <v>0</v>
      </c>
      <c r="M92" s="45">
        <f>янв!M92+фев!M92+март!M92</f>
        <v>0</v>
      </c>
      <c r="N92" s="45">
        <f>янв!N92+фев!N92+март!N92</f>
        <v>0</v>
      </c>
      <c r="O92" s="45">
        <f>янв!O92+фев!O92+март!O92</f>
        <v>0</v>
      </c>
      <c r="P92" s="45">
        <f>янв!P92+фев!P92+март!P92</f>
        <v>0</v>
      </c>
      <c r="Q92" s="45">
        <f>янв!Q92+фев!Q92+март!Q92</f>
        <v>0</v>
      </c>
      <c r="R92" s="45">
        <f>янв!R92+фев!R92+март!R92</f>
        <v>0</v>
      </c>
      <c r="S92" s="45">
        <f>янв!S92+фев!S92+март!S92</f>
        <v>2</v>
      </c>
      <c r="T92" s="45">
        <f>янв!T92+фев!T92+март!T92</f>
        <v>1.425</v>
      </c>
      <c r="U92" s="45">
        <f>янв!U92+фев!U92+март!U92</f>
        <v>0</v>
      </c>
      <c r="V92" s="45">
        <f>янв!V92+фев!V92+март!V92</f>
        <v>0</v>
      </c>
      <c r="W92" s="45">
        <f>янв!W92+фев!W92+март!W92</f>
        <v>2</v>
      </c>
      <c r="X92" s="45">
        <f>янв!X92+фев!X92+март!X92</f>
        <v>0.751</v>
      </c>
      <c r="Y92" s="45">
        <f>янв!Y92+фев!Y92+март!Y92</f>
        <v>0</v>
      </c>
      <c r="Z92" s="45">
        <f>янв!Z92+фев!Z92+март!Z92</f>
        <v>0</v>
      </c>
      <c r="AA92" s="45">
        <f>янв!AA92+фев!AA92+март!AA92</f>
        <v>0</v>
      </c>
      <c r="AB92" s="45">
        <f>янв!AB92+фев!AB92+март!AB92</f>
        <v>0</v>
      </c>
      <c r="AC92" s="45">
        <f>янв!AC92+фев!AC92+март!AC92</f>
        <v>0</v>
      </c>
      <c r="AD92" s="45">
        <f>янв!AD92+фев!AD92+март!AD92</f>
        <v>0</v>
      </c>
      <c r="AE92" s="45">
        <f>янв!AE92+фев!AE92+март!AE92</f>
        <v>1</v>
      </c>
      <c r="AF92" s="45">
        <f>янв!AF92+фев!AF92+март!AF92</f>
        <v>19.058</v>
      </c>
      <c r="AG92" s="45">
        <f>янв!AG92+фев!AG92+март!AG92</f>
        <v>0</v>
      </c>
      <c r="AH92" s="45">
        <f>янв!AH92+фев!AH92+март!AH92</f>
        <v>0</v>
      </c>
      <c r="AI92" s="45">
        <f>янв!AI92+фев!AI92+март!AI92</f>
        <v>0</v>
      </c>
      <c r="AJ92" s="45">
        <f>янв!AJ92+фев!AJ92+март!AJ92</f>
        <v>0</v>
      </c>
      <c r="AK92" s="45">
        <f>янв!AK92+фев!AK92+март!AK92</f>
        <v>0</v>
      </c>
      <c r="AL92" s="45">
        <f>янв!AL92+фев!AL92+март!AL92</f>
        <v>0</v>
      </c>
      <c r="AM92" s="45">
        <f>янв!AM92+фев!AM92+март!AM92</f>
        <v>0</v>
      </c>
      <c r="AN92" s="45">
        <f>янв!AN92+фев!AN92+март!AN92</f>
        <v>0</v>
      </c>
      <c r="AO92" s="45">
        <f>янв!AO92+фев!AO92+март!AO92</f>
        <v>0</v>
      </c>
      <c r="AP92" s="45">
        <f>янв!AP92+фев!AP92+март!AP92</f>
        <v>0</v>
      </c>
      <c r="AQ92" s="45">
        <f>янв!AQ92+фев!AQ92+март!AQ92</f>
        <v>2</v>
      </c>
      <c r="AR92" s="45">
        <f>янв!AR92+фев!AR92+март!AR92</f>
        <v>1.008</v>
      </c>
      <c r="AS92" s="45">
        <f>янв!AS92+фев!AS92+март!AS92</f>
        <v>0</v>
      </c>
      <c r="AT92" s="45">
        <f>янв!AT92+фев!AT92+март!AT92</f>
        <v>0</v>
      </c>
      <c r="AU92" s="45">
        <f>янв!AU92+фев!AU92+март!AU92</f>
        <v>0</v>
      </c>
      <c r="AV92" s="45">
        <f>янв!AV92+фев!AV92+март!AV92</f>
        <v>0</v>
      </c>
      <c r="AW92" s="45">
        <f>янв!AW92+фев!AW92+март!AW92</f>
        <v>4</v>
      </c>
      <c r="AX92" s="45">
        <f>янв!AX92+фев!AX92+март!AX92</f>
        <v>1.5920000000000001</v>
      </c>
      <c r="AY92" s="45">
        <f>янв!AY92+фев!AY92+март!AY92</f>
        <v>4</v>
      </c>
      <c r="AZ92" s="45">
        <f>янв!AZ92+фев!AZ92+март!AZ92</f>
        <v>10.362</v>
      </c>
      <c r="BA92" s="45">
        <f>янв!BA92+фев!BA92+март!BA92</f>
        <v>0</v>
      </c>
      <c r="BB92" s="45">
        <f>янв!BB92+фев!BB92+март!BB92</f>
        <v>0</v>
      </c>
      <c r="BC92" s="45">
        <f>янв!BC92+фев!BC92+март!BC92</f>
        <v>0</v>
      </c>
      <c r="BD92" s="45">
        <f>янв!BD92+фев!BD92+март!BD92</f>
        <v>0</v>
      </c>
      <c r="BE92" s="45">
        <f>янв!BE92+фев!BE92+март!BE92</f>
        <v>1.4260000000000002</v>
      </c>
      <c r="BF92" s="48">
        <f t="shared" si="7"/>
        <v>35.622</v>
      </c>
      <c r="BG92" s="83"/>
      <c r="BH92" s="17" t="e">
        <f t="shared" si="10"/>
        <v>#DIV/0!</v>
      </c>
      <c r="BI92" s="115" t="s">
        <v>89</v>
      </c>
      <c r="BJ92" s="16"/>
    </row>
    <row r="93" spans="1:62" ht="15.75">
      <c r="A93" s="90">
        <v>10</v>
      </c>
      <c r="B93" s="30" t="s">
        <v>120</v>
      </c>
      <c r="C93" s="45">
        <f>янв!C93+фев!C93+март!C93</f>
        <v>0</v>
      </c>
      <c r="D93" s="45">
        <f>янв!D93+фев!D93+март!D93</f>
        <v>0</v>
      </c>
      <c r="E93" s="45">
        <f>янв!E93+фев!E93+март!E93</f>
        <v>0</v>
      </c>
      <c r="F93" s="45">
        <f>янв!F93+фев!F93+март!F93</f>
        <v>0</v>
      </c>
      <c r="G93" s="45">
        <f>янв!G93+фев!G93+март!G93</f>
        <v>0</v>
      </c>
      <c r="H93" s="45">
        <f>янв!H93+фев!H93+март!H93</f>
        <v>0</v>
      </c>
      <c r="I93" s="45">
        <f>янв!I93+фев!I93+март!I93</f>
        <v>0</v>
      </c>
      <c r="J93" s="45">
        <f>янв!J93+фев!J93+март!J93</f>
        <v>0</v>
      </c>
      <c r="K93" s="45">
        <f>янв!K93+фев!K93+март!K93</f>
        <v>0</v>
      </c>
      <c r="L93" s="45">
        <f>янв!L93+фев!L93+март!L93</f>
        <v>0</v>
      </c>
      <c r="M93" s="45">
        <f>янв!M93+фев!M93+март!M93</f>
        <v>0</v>
      </c>
      <c r="N93" s="45">
        <f>янв!N93+фев!N93+март!N93</f>
        <v>0</v>
      </c>
      <c r="O93" s="45">
        <f>янв!O93+фев!O93+март!O93</f>
        <v>0</v>
      </c>
      <c r="P93" s="45">
        <f>янв!P93+фев!P93+март!P93</f>
        <v>0</v>
      </c>
      <c r="Q93" s="45">
        <f>янв!Q93+фев!Q93+март!Q93</f>
        <v>0</v>
      </c>
      <c r="R93" s="45">
        <f>янв!R93+фев!R93+март!R93</f>
        <v>0</v>
      </c>
      <c r="S93" s="45">
        <f>янв!S93+фев!S93+март!S93</f>
        <v>6</v>
      </c>
      <c r="T93" s="45">
        <f>янв!T93+фев!T93+март!T93</f>
        <v>2.419</v>
      </c>
      <c r="U93" s="45">
        <f>янв!U93+фев!U93+март!U93</f>
        <v>0</v>
      </c>
      <c r="V93" s="45">
        <f>янв!V93+фев!V93+март!V93</f>
        <v>0</v>
      </c>
      <c r="W93" s="45">
        <f>янв!W93+фев!W93+март!W93</f>
        <v>0</v>
      </c>
      <c r="X93" s="45">
        <f>янв!X93+фев!X93+март!X93</f>
        <v>0</v>
      </c>
      <c r="Y93" s="45">
        <f>янв!Y93+фев!Y93+март!Y93</f>
        <v>0</v>
      </c>
      <c r="Z93" s="45">
        <f>янв!Z93+фев!Z93+март!Z93</f>
        <v>0</v>
      </c>
      <c r="AA93" s="45">
        <f>янв!AA93+фев!AA93+март!AA93</f>
        <v>0</v>
      </c>
      <c r="AB93" s="45">
        <f>янв!AB93+фев!AB93+март!AB93</f>
        <v>0</v>
      </c>
      <c r="AC93" s="45">
        <f>янв!AC93+фев!AC93+март!AC93</f>
        <v>0</v>
      </c>
      <c r="AD93" s="45">
        <f>янв!AD93+фев!AD93+март!AD93</f>
        <v>0</v>
      </c>
      <c r="AE93" s="45">
        <f>янв!AE93+фев!AE93+март!AE93</f>
        <v>1</v>
      </c>
      <c r="AF93" s="45">
        <f>янв!AF93+фев!AF93+март!AF93</f>
        <v>13.581</v>
      </c>
      <c r="AG93" s="45">
        <f>янв!AG93+фев!AG93+март!AG93</f>
        <v>0</v>
      </c>
      <c r="AH93" s="45">
        <f>янв!AH93+фев!AH93+март!AH93</f>
        <v>0</v>
      </c>
      <c r="AI93" s="45">
        <f>янв!AI93+фев!AI93+март!AI93</f>
        <v>0</v>
      </c>
      <c r="AJ93" s="45">
        <f>янв!AJ93+фев!AJ93+март!AJ93</f>
        <v>0</v>
      </c>
      <c r="AK93" s="45">
        <f>янв!AK93+фев!AK93+март!AK93</f>
        <v>0</v>
      </c>
      <c r="AL93" s="45">
        <f>янв!AL93+фев!AL93+март!AL93</f>
        <v>0</v>
      </c>
      <c r="AM93" s="45">
        <f>янв!AM93+фев!AM93+март!AM93</f>
        <v>0</v>
      </c>
      <c r="AN93" s="45">
        <f>янв!AN93+фев!AN93+март!AN93</f>
        <v>0</v>
      </c>
      <c r="AO93" s="45">
        <f>янв!AO93+фев!AO93+март!AO93</f>
        <v>0</v>
      </c>
      <c r="AP93" s="45">
        <f>янв!AP93+фев!AP93+март!AP93</f>
        <v>0</v>
      </c>
      <c r="AQ93" s="45">
        <f>янв!AQ93+фев!AQ93+март!AQ93</f>
        <v>9</v>
      </c>
      <c r="AR93" s="45">
        <f>янв!AR93+фев!AR93+март!AR93</f>
        <v>8.0139999999999993</v>
      </c>
      <c r="AS93" s="45">
        <f>янв!AS93+фев!AS93+март!AS93</f>
        <v>0</v>
      </c>
      <c r="AT93" s="45">
        <f>янв!AT93+фев!AT93+март!AT93</f>
        <v>0</v>
      </c>
      <c r="AU93" s="45">
        <f>янв!AU93+фев!AU93+март!AU93</f>
        <v>0</v>
      </c>
      <c r="AV93" s="45">
        <f>янв!AV93+фев!AV93+март!AV93</f>
        <v>0</v>
      </c>
      <c r="AW93" s="45">
        <f>янв!AW93+фев!AW93+март!AW93</f>
        <v>1</v>
      </c>
      <c r="AX93" s="45">
        <f>янв!AX93+фев!AX93+март!AX93</f>
        <v>0.66200000000000003</v>
      </c>
      <c r="AY93" s="45">
        <f>янв!AY93+фев!AY93+март!AY93</f>
        <v>0</v>
      </c>
      <c r="AZ93" s="45">
        <f>янв!AZ93+фев!AZ93+март!AZ93</f>
        <v>0</v>
      </c>
      <c r="BA93" s="45">
        <f>янв!BA93+фев!BA93+март!BA93</f>
        <v>0</v>
      </c>
      <c r="BB93" s="45">
        <f>янв!BB93+фев!BB93+март!BB93</f>
        <v>0</v>
      </c>
      <c r="BC93" s="45">
        <f>янв!BC93+фев!BC93+март!BC93</f>
        <v>0</v>
      </c>
      <c r="BD93" s="45">
        <f>янв!BD93+фев!BD93+март!BD93</f>
        <v>0</v>
      </c>
      <c r="BE93" s="45">
        <f>янв!BE93+фев!BE93+март!BE93</f>
        <v>26.7</v>
      </c>
      <c r="BF93" s="48">
        <f t="shared" si="7"/>
        <v>51.375999999999998</v>
      </c>
      <c r="BG93" s="85"/>
      <c r="BH93" s="17" t="e">
        <f t="shared" si="10"/>
        <v>#DIV/0!</v>
      </c>
      <c r="BI93" s="115" t="s">
        <v>90</v>
      </c>
      <c r="BJ93" s="16"/>
    </row>
    <row r="94" spans="1:62" ht="15.75">
      <c r="A94" s="90">
        <v>11</v>
      </c>
      <c r="B94" s="30" t="s">
        <v>121</v>
      </c>
      <c r="C94" s="45">
        <f>янв!C94+фев!C94+март!C94</f>
        <v>0</v>
      </c>
      <c r="D94" s="45">
        <f>янв!D94+фев!D94+март!D94</f>
        <v>0</v>
      </c>
      <c r="E94" s="45">
        <f>янв!E94+фев!E94+март!E94</f>
        <v>0</v>
      </c>
      <c r="F94" s="45">
        <f>янв!F94+фев!F94+март!F94</f>
        <v>0</v>
      </c>
      <c r="G94" s="45">
        <f>янв!G94+фев!G94+март!G94</f>
        <v>0</v>
      </c>
      <c r="H94" s="45">
        <f>янв!H94+фев!H94+март!H94</f>
        <v>0</v>
      </c>
      <c r="I94" s="45">
        <f>янв!I94+фев!I94+март!I94</f>
        <v>0</v>
      </c>
      <c r="J94" s="45">
        <f>янв!J94+фев!J94+март!J94</f>
        <v>0</v>
      </c>
      <c r="K94" s="45">
        <f>янв!K94+фев!K94+март!K94</f>
        <v>0</v>
      </c>
      <c r="L94" s="45">
        <f>янв!L94+фев!L94+март!L94</f>
        <v>0</v>
      </c>
      <c r="M94" s="45">
        <f>янв!M94+фев!M94+март!M94</f>
        <v>0</v>
      </c>
      <c r="N94" s="45">
        <f>янв!N94+фев!N94+март!N94</f>
        <v>0</v>
      </c>
      <c r="O94" s="45">
        <f>янв!O94+фев!O94+март!O94</f>
        <v>0</v>
      </c>
      <c r="P94" s="45">
        <f>янв!P94+фев!P94+март!P94</f>
        <v>0</v>
      </c>
      <c r="Q94" s="45">
        <f>янв!Q94+фев!Q94+март!Q94</f>
        <v>0</v>
      </c>
      <c r="R94" s="45">
        <f>янв!R94+фев!R94+март!R94</f>
        <v>0</v>
      </c>
      <c r="S94" s="45">
        <f>янв!S94+фев!S94+март!S94</f>
        <v>8</v>
      </c>
      <c r="T94" s="45">
        <f>янв!T94+фев!T94+март!T94</f>
        <v>6.9649999999999999</v>
      </c>
      <c r="U94" s="45">
        <f>янв!U94+фев!U94+март!U94</f>
        <v>3</v>
      </c>
      <c r="V94" s="45">
        <f>янв!V94+фев!V94+март!V94</f>
        <v>16.111000000000001</v>
      </c>
      <c r="W94" s="45">
        <f>янв!W94+фев!W94+март!W94</f>
        <v>3</v>
      </c>
      <c r="X94" s="45">
        <f>янв!X94+фев!X94+март!X94</f>
        <v>2.266</v>
      </c>
      <c r="Y94" s="45">
        <f>янв!Y94+фев!Y94+март!Y94</f>
        <v>0</v>
      </c>
      <c r="Z94" s="45">
        <f>янв!Z94+фев!Z94+март!Z94</f>
        <v>0</v>
      </c>
      <c r="AA94" s="45">
        <f>янв!AA94+фев!AA94+март!AA94</f>
        <v>0</v>
      </c>
      <c r="AB94" s="45">
        <f>янв!AB94+фев!AB94+март!AB94</f>
        <v>0</v>
      </c>
      <c r="AC94" s="45">
        <f>янв!AC94+фев!AC94+март!AC94</f>
        <v>0</v>
      </c>
      <c r="AD94" s="45">
        <f>янв!AD94+фев!AD94+март!AD94</f>
        <v>0</v>
      </c>
      <c r="AE94" s="45">
        <f>янв!AE94+фев!AE94+март!AE94</f>
        <v>1</v>
      </c>
      <c r="AF94" s="45">
        <f>янв!AF94+фев!AF94+март!AF94</f>
        <v>17.062999999999999</v>
      </c>
      <c r="AG94" s="45">
        <f>янв!AG94+фев!AG94+март!AG94</f>
        <v>0</v>
      </c>
      <c r="AH94" s="45">
        <f>янв!AH94+фев!AH94+март!AH94</f>
        <v>0</v>
      </c>
      <c r="AI94" s="45">
        <f>янв!AI94+фев!AI94+март!AI94</f>
        <v>0</v>
      </c>
      <c r="AJ94" s="45">
        <f>янв!AJ94+фев!AJ94+март!AJ94</f>
        <v>0</v>
      </c>
      <c r="AK94" s="45">
        <f>янв!AK94+фев!AK94+март!AK94</f>
        <v>2</v>
      </c>
      <c r="AL94" s="45">
        <f>янв!AL94+фев!AL94+март!AL94</f>
        <v>2.8929999999999998</v>
      </c>
      <c r="AM94" s="45">
        <f>янв!AM94+фев!AM94+март!AM94</f>
        <v>0</v>
      </c>
      <c r="AN94" s="45">
        <f>янв!AN94+фев!AN94+март!AN94</f>
        <v>0</v>
      </c>
      <c r="AO94" s="45">
        <f>янв!AO94+фев!AO94+март!AO94</f>
        <v>2</v>
      </c>
      <c r="AP94" s="45">
        <f>янв!AP94+фев!AP94+март!AP94</f>
        <v>4.8029999999999999</v>
      </c>
      <c r="AQ94" s="45">
        <f>янв!AQ94+фев!AQ94+март!AQ94</f>
        <v>3</v>
      </c>
      <c r="AR94" s="45">
        <f>янв!AR94+фев!AR94+март!AR94</f>
        <v>1.4609999999999999</v>
      </c>
      <c r="AS94" s="45">
        <f>янв!AS94+фев!AS94+март!AS94</f>
        <v>0</v>
      </c>
      <c r="AT94" s="45">
        <f>янв!AT94+фев!AT94+март!AT94</f>
        <v>0</v>
      </c>
      <c r="AU94" s="45">
        <f>янв!AU94+фев!AU94+март!AU94</f>
        <v>10</v>
      </c>
      <c r="AV94" s="45">
        <f>янв!AV94+фев!AV94+март!AV94</f>
        <v>1.806</v>
      </c>
      <c r="AW94" s="45">
        <f>янв!AW94+фев!AW94+март!AW94</f>
        <v>56</v>
      </c>
      <c r="AX94" s="45">
        <f>янв!AX94+фев!AX94+март!AX94</f>
        <v>42.332000000000001</v>
      </c>
      <c r="AY94" s="45">
        <f>янв!AY94+фев!AY94+март!AY94</f>
        <v>4</v>
      </c>
      <c r="AZ94" s="45">
        <f>янв!AZ94+фев!AZ94+март!AZ94</f>
        <v>4.8019999999999996</v>
      </c>
      <c r="BA94" s="45">
        <f>янв!BA94+фев!BA94+март!BA94</f>
        <v>0</v>
      </c>
      <c r="BB94" s="45">
        <f>янв!BB94+фев!BB94+март!BB94</f>
        <v>0</v>
      </c>
      <c r="BC94" s="45">
        <f>янв!BC94+фев!BC94+март!BC94</f>
        <v>4</v>
      </c>
      <c r="BD94" s="45">
        <f>янв!BD94+фев!BD94+март!BD94</f>
        <v>1.671</v>
      </c>
      <c r="BE94" s="45">
        <f>янв!BE94+фев!BE94+март!BE94</f>
        <v>0</v>
      </c>
      <c r="BF94" s="48">
        <f t="shared" si="7"/>
        <v>102.17299999999999</v>
      </c>
      <c r="BG94" s="85"/>
      <c r="BH94" s="17" t="e">
        <f t="shared" si="10"/>
        <v>#DIV/0!</v>
      </c>
      <c r="BI94" s="115" t="s">
        <v>91</v>
      </c>
      <c r="BJ94" s="16"/>
    </row>
    <row r="95" spans="1:62" ht="15.75">
      <c r="A95" s="90">
        <v>12</v>
      </c>
      <c r="B95" s="30" t="s">
        <v>122</v>
      </c>
      <c r="C95" s="45">
        <f>янв!C95+фев!C95+март!C95</f>
        <v>0</v>
      </c>
      <c r="D95" s="45">
        <f>янв!D95+фев!D95+март!D95</f>
        <v>0</v>
      </c>
      <c r="E95" s="45">
        <f>янв!E95+фев!E95+март!E95</f>
        <v>0</v>
      </c>
      <c r="F95" s="45">
        <f>янв!F95+фев!F95+март!F95</f>
        <v>0</v>
      </c>
      <c r="G95" s="45">
        <f>янв!G95+фев!G95+март!G95</f>
        <v>0</v>
      </c>
      <c r="H95" s="45">
        <f>янв!H95+фев!H95+март!H95</f>
        <v>0</v>
      </c>
      <c r="I95" s="45">
        <f>янв!I95+фев!I95+март!I95</f>
        <v>0</v>
      </c>
      <c r="J95" s="45">
        <f>янв!J95+фев!J95+март!J95</f>
        <v>0</v>
      </c>
      <c r="K95" s="45">
        <f>янв!K95+фев!K95+март!K95</f>
        <v>0</v>
      </c>
      <c r="L95" s="45">
        <f>янв!L95+фев!L95+март!L95</f>
        <v>0</v>
      </c>
      <c r="M95" s="45">
        <f>янв!M95+фев!M95+март!M95</f>
        <v>0</v>
      </c>
      <c r="N95" s="45">
        <f>янв!N95+фев!N95+март!N95</f>
        <v>0</v>
      </c>
      <c r="O95" s="45">
        <f>янв!O95+фев!O95+март!O95</f>
        <v>0</v>
      </c>
      <c r="P95" s="45">
        <f>янв!P95+фев!P95+март!P95</f>
        <v>0</v>
      </c>
      <c r="Q95" s="45">
        <f>янв!Q95+фев!Q95+март!Q95</f>
        <v>0</v>
      </c>
      <c r="R95" s="45">
        <f>янв!R95+фев!R95+март!R95</f>
        <v>0</v>
      </c>
      <c r="S95" s="45">
        <f>янв!S95+фев!S95+март!S95</f>
        <v>15</v>
      </c>
      <c r="T95" s="45">
        <f>янв!T95+фев!T95+март!T95</f>
        <v>8.0090000000000003</v>
      </c>
      <c r="U95" s="45">
        <f>янв!U95+фев!U95+март!U95</f>
        <v>9</v>
      </c>
      <c r="V95" s="45">
        <f>янв!V95+фев!V95+март!V95</f>
        <v>4.2219999999999995</v>
      </c>
      <c r="W95" s="45">
        <f>янв!W95+фев!W95+март!W95</f>
        <v>11</v>
      </c>
      <c r="X95" s="45">
        <f>янв!X95+фев!X95+март!X95</f>
        <v>5.056</v>
      </c>
      <c r="Y95" s="45">
        <f>янв!Y95+фев!Y95+март!Y95</f>
        <v>0</v>
      </c>
      <c r="Z95" s="45">
        <f>янв!Z95+фев!Z95+март!Z95</f>
        <v>0</v>
      </c>
      <c r="AA95" s="45">
        <f>янв!AA95+фев!AA95+март!AA95</f>
        <v>0</v>
      </c>
      <c r="AB95" s="45">
        <f>янв!AB95+фев!AB95+март!AB95</f>
        <v>0</v>
      </c>
      <c r="AC95" s="45">
        <f>янв!AC95+фев!AC95+март!AC95</f>
        <v>0</v>
      </c>
      <c r="AD95" s="45">
        <f>янв!AD95+фев!AD95+март!AD95</f>
        <v>0</v>
      </c>
      <c r="AE95" s="45">
        <f>янв!AE95+фев!AE95+март!AE95</f>
        <v>1</v>
      </c>
      <c r="AF95" s="45">
        <f>янв!AF95+фев!AF95+март!AF95</f>
        <v>19.641999999999999</v>
      </c>
      <c r="AG95" s="45">
        <f>янв!AG95+фев!AG95+март!AG95</f>
        <v>0</v>
      </c>
      <c r="AH95" s="45">
        <f>янв!AH95+фев!AH95+март!AH95</f>
        <v>0</v>
      </c>
      <c r="AI95" s="45">
        <f>янв!AI95+фев!AI95+март!AI95</f>
        <v>3</v>
      </c>
      <c r="AJ95" s="45">
        <f>янв!AJ95+фев!AJ95+март!AJ95</f>
        <v>8.1679999999999993</v>
      </c>
      <c r="AK95" s="45">
        <f>янв!AK95+фев!AK95+март!AK95</f>
        <v>5</v>
      </c>
      <c r="AL95" s="45">
        <f>янв!AL95+фев!AL95+март!AL95</f>
        <v>7.2279999999999998</v>
      </c>
      <c r="AM95" s="45">
        <f>янв!AM95+фев!AM95+март!AM95</f>
        <v>0</v>
      </c>
      <c r="AN95" s="45">
        <f>янв!AN95+фев!AN95+март!AN95</f>
        <v>0</v>
      </c>
      <c r="AO95" s="45">
        <f>янв!AO95+фев!AO95+март!AO95</f>
        <v>2</v>
      </c>
      <c r="AP95" s="45">
        <f>янв!AP95+фев!AP95+март!AP95</f>
        <v>5.1390000000000002</v>
      </c>
      <c r="AQ95" s="45">
        <f>янв!AQ95+фев!AQ95+март!AQ95</f>
        <v>10</v>
      </c>
      <c r="AR95" s="45">
        <f>янв!AR95+фев!AR95+март!AR95</f>
        <v>6.3339999999999996</v>
      </c>
      <c r="AS95" s="45">
        <f>янв!AS95+фев!AS95+март!AS95</f>
        <v>0</v>
      </c>
      <c r="AT95" s="45">
        <f>янв!AT95+фев!AT95+март!AT95</f>
        <v>0</v>
      </c>
      <c r="AU95" s="45">
        <f>янв!AU95+фев!AU95+март!AU95</f>
        <v>0</v>
      </c>
      <c r="AV95" s="45">
        <f>янв!AV95+фев!AV95+март!AV95</f>
        <v>0</v>
      </c>
      <c r="AW95" s="45">
        <f>янв!AW95+фев!AW95+март!AW95</f>
        <v>74</v>
      </c>
      <c r="AX95" s="45">
        <f>янв!AX95+фев!AX95+март!AX95</f>
        <v>54.924999999999997</v>
      </c>
      <c r="AY95" s="45">
        <f>янв!AY95+фев!AY95+март!AY95</f>
        <v>3</v>
      </c>
      <c r="AZ95" s="45">
        <f>янв!AZ95+фев!AZ95+март!AZ95</f>
        <v>4.1710000000000003</v>
      </c>
      <c r="BA95" s="45">
        <f>янв!BA95+фев!BA95+март!BA95</f>
        <v>0</v>
      </c>
      <c r="BB95" s="45">
        <f>янв!BB95+фев!BB95+март!BB95</f>
        <v>0</v>
      </c>
      <c r="BC95" s="45">
        <f>янв!BC95+фев!BC95+март!BC95</f>
        <v>0</v>
      </c>
      <c r="BD95" s="45">
        <f>янв!BD95+фев!BD95+март!BD95</f>
        <v>0</v>
      </c>
      <c r="BE95" s="45">
        <f>янв!BE95+фев!BE95+март!BE95</f>
        <v>0.23699999999999999</v>
      </c>
      <c r="BF95" s="48">
        <f t="shared" si="7"/>
        <v>123.131</v>
      </c>
      <c r="BG95" s="85"/>
      <c r="BH95" s="17" t="e">
        <f t="shared" si="10"/>
        <v>#DIV/0!</v>
      </c>
      <c r="BI95" s="115" t="s">
        <v>92</v>
      </c>
      <c r="BJ95" s="16"/>
    </row>
    <row r="96" spans="1:62" ht="15.75">
      <c r="A96" s="90">
        <v>13</v>
      </c>
      <c r="B96" s="30" t="s">
        <v>123</v>
      </c>
      <c r="C96" s="45">
        <f>янв!C96+фев!C96+март!C96</f>
        <v>0</v>
      </c>
      <c r="D96" s="45">
        <f>янв!D96+фев!D96+март!D96</f>
        <v>0</v>
      </c>
      <c r="E96" s="45">
        <f>янв!E96+фев!E96+март!E96</f>
        <v>0</v>
      </c>
      <c r="F96" s="45">
        <f>янв!F96+фев!F96+март!F96</f>
        <v>0</v>
      </c>
      <c r="G96" s="45">
        <f>янв!G96+фев!G96+март!G96</f>
        <v>0</v>
      </c>
      <c r="H96" s="45">
        <f>янв!H96+фев!H96+март!H96</f>
        <v>0</v>
      </c>
      <c r="I96" s="45">
        <f>янв!I96+фев!I96+март!I96</f>
        <v>0</v>
      </c>
      <c r="J96" s="45">
        <f>янв!J96+фев!J96+март!J96</f>
        <v>0</v>
      </c>
      <c r="K96" s="45">
        <f>янв!K96+фев!K96+март!K96</f>
        <v>0</v>
      </c>
      <c r="L96" s="45">
        <f>янв!L96+фев!L96+март!L96</f>
        <v>0</v>
      </c>
      <c r="M96" s="45">
        <f>янв!M96+фев!M96+март!M96</f>
        <v>0</v>
      </c>
      <c r="N96" s="45">
        <f>янв!N96+фев!N96+март!N96</f>
        <v>0</v>
      </c>
      <c r="O96" s="45">
        <f>янв!O96+фев!O96+март!O96</f>
        <v>0</v>
      </c>
      <c r="P96" s="45">
        <f>янв!P96+фев!P96+март!P96</f>
        <v>0</v>
      </c>
      <c r="Q96" s="45">
        <f>янв!Q96+фев!Q96+март!Q96</f>
        <v>0</v>
      </c>
      <c r="R96" s="45">
        <f>янв!R96+фев!R96+март!R96</f>
        <v>0</v>
      </c>
      <c r="S96" s="45">
        <f>янв!S96+фев!S96+март!S96</f>
        <v>13</v>
      </c>
      <c r="T96" s="45">
        <f>янв!T96+фев!T96+март!T96</f>
        <v>9.8769999999999989</v>
      </c>
      <c r="U96" s="45">
        <f>янв!U96+фев!U96+март!U96</f>
        <v>0</v>
      </c>
      <c r="V96" s="45">
        <f>янв!V96+фев!V96+март!V96</f>
        <v>0</v>
      </c>
      <c r="W96" s="45">
        <f>янв!W96+фев!W96+март!W96</f>
        <v>4</v>
      </c>
      <c r="X96" s="45">
        <f>янв!X96+фев!X96+март!X96</f>
        <v>7.1340000000000003</v>
      </c>
      <c r="Y96" s="45">
        <f>янв!Y96+фев!Y96+март!Y96</f>
        <v>0</v>
      </c>
      <c r="Z96" s="45">
        <f>янв!Z96+фев!Z96+март!Z96</f>
        <v>0</v>
      </c>
      <c r="AA96" s="45">
        <f>янв!AA96+фев!AA96+март!AA96</f>
        <v>0</v>
      </c>
      <c r="AB96" s="45">
        <f>янв!AB96+фев!AB96+март!AB96</f>
        <v>0</v>
      </c>
      <c r="AC96" s="45">
        <f>янв!AC96+фев!AC96+март!AC96</f>
        <v>0</v>
      </c>
      <c r="AD96" s="45">
        <f>янв!AD96+фев!AD96+март!AD96</f>
        <v>0</v>
      </c>
      <c r="AE96" s="45">
        <f>янв!AE96+фев!AE96+март!AE96</f>
        <v>2</v>
      </c>
      <c r="AF96" s="45">
        <f>янв!AF96+фев!AF96+март!AF96</f>
        <v>36.722999999999999</v>
      </c>
      <c r="AG96" s="45">
        <f>янв!AG96+фев!AG96+март!AG96</f>
        <v>0</v>
      </c>
      <c r="AH96" s="45">
        <f>янв!AH96+фев!AH96+март!AH96</f>
        <v>0</v>
      </c>
      <c r="AI96" s="45">
        <f>янв!AI96+фев!AI96+март!AI96</f>
        <v>3</v>
      </c>
      <c r="AJ96" s="45">
        <f>янв!AJ96+фев!AJ96+март!AJ96</f>
        <v>7.0960000000000001</v>
      </c>
      <c r="AK96" s="45">
        <f>янв!AK96+фев!AK96+март!AK96</f>
        <v>0</v>
      </c>
      <c r="AL96" s="45">
        <f>янв!AL96+фев!AL96+март!AL96</f>
        <v>0</v>
      </c>
      <c r="AM96" s="45">
        <f>янв!AM96+фев!AM96+март!AM96</f>
        <v>0</v>
      </c>
      <c r="AN96" s="45">
        <f>янв!AN96+фев!AN96+март!AN96</f>
        <v>0</v>
      </c>
      <c r="AO96" s="45">
        <f>янв!AO96+фев!AO96+март!AO96</f>
        <v>0</v>
      </c>
      <c r="AP96" s="45">
        <f>янв!AP96+фев!AP96+март!AP96</f>
        <v>0</v>
      </c>
      <c r="AQ96" s="45">
        <f>янв!AQ96+фев!AQ96+март!AQ96</f>
        <v>5</v>
      </c>
      <c r="AR96" s="45">
        <f>янв!AR96+фев!AR96+март!AR96</f>
        <v>2.6149999999999998</v>
      </c>
      <c r="AS96" s="45">
        <f>янв!AS96+фев!AS96+март!AS96</f>
        <v>0</v>
      </c>
      <c r="AT96" s="45">
        <f>янв!AT96+фев!AT96+март!AT96</f>
        <v>0</v>
      </c>
      <c r="AU96" s="45">
        <f>янв!AU96+фев!AU96+март!AU96</f>
        <v>0</v>
      </c>
      <c r="AV96" s="45">
        <f>янв!AV96+фев!AV96+март!AV96</f>
        <v>0</v>
      </c>
      <c r="AW96" s="45">
        <f>янв!AW96+фев!AW96+март!AW96</f>
        <v>51</v>
      </c>
      <c r="AX96" s="45">
        <f>янв!AX96+фев!AX96+март!AX96</f>
        <v>37.923999999999999</v>
      </c>
      <c r="AY96" s="45">
        <f>янв!AY96+фев!AY96+март!AY96</f>
        <v>5</v>
      </c>
      <c r="AZ96" s="45">
        <f>янв!AZ96+фев!AZ96+март!AZ96</f>
        <v>5.4350000000000005</v>
      </c>
      <c r="BA96" s="45">
        <f>янв!BA96+фев!BA96+март!BA96</f>
        <v>0</v>
      </c>
      <c r="BB96" s="45">
        <f>янв!BB96+фев!BB96+март!BB96</f>
        <v>0</v>
      </c>
      <c r="BC96" s="45">
        <f>янв!BC96+фев!BC96+март!BC96</f>
        <v>0</v>
      </c>
      <c r="BD96" s="45">
        <f>янв!BD96+фев!BD96+март!BD96</f>
        <v>0</v>
      </c>
      <c r="BE96" s="45">
        <f>янв!BE96+фев!BE96+март!BE96</f>
        <v>0</v>
      </c>
      <c r="BF96" s="48">
        <f t="shared" si="7"/>
        <v>106.804</v>
      </c>
      <c r="BG96" s="85"/>
      <c r="BH96" s="17" t="e">
        <f t="shared" si="10"/>
        <v>#DIV/0!</v>
      </c>
      <c r="BI96" s="115" t="s">
        <v>93</v>
      </c>
      <c r="BJ96" s="16"/>
    </row>
    <row r="97" spans="1:62" ht="15.75">
      <c r="A97" s="90">
        <v>14</v>
      </c>
      <c r="B97" s="30" t="s">
        <v>124</v>
      </c>
      <c r="C97" s="45">
        <f>янв!C97+фев!C97+март!C97</f>
        <v>0</v>
      </c>
      <c r="D97" s="45">
        <f>янв!D97+фев!D97+март!D97</f>
        <v>0</v>
      </c>
      <c r="E97" s="45">
        <f>янв!E97+фев!E97+март!E97</f>
        <v>0</v>
      </c>
      <c r="F97" s="45">
        <f>янв!F97+фев!F97+март!F97</f>
        <v>0</v>
      </c>
      <c r="G97" s="45">
        <f>янв!G97+фев!G97+март!G97</f>
        <v>0</v>
      </c>
      <c r="H97" s="45">
        <f>янв!H97+фев!H97+март!H97</f>
        <v>0</v>
      </c>
      <c r="I97" s="45">
        <f>янв!I97+фев!I97+март!I97</f>
        <v>0</v>
      </c>
      <c r="J97" s="45">
        <f>янв!J97+фев!J97+март!J97</f>
        <v>0</v>
      </c>
      <c r="K97" s="45">
        <f>янв!K97+фев!K97+март!K97</f>
        <v>0</v>
      </c>
      <c r="L97" s="45">
        <f>янв!L97+фев!L97+март!L97</f>
        <v>0</v>
      </c>
      <c r="M97" s="45">
        <f>янв!M97+фев!M97+март!M97</f>
        <v>0</v>
      </c>
      <c r="N97" s="45">
        <f>янв!N97+фев!N97+март!N97</f>
        <v>0</v>
      </c>
      <c r="O97" s="45">
        <f>янв!O97+фев!O97+март!O97</f>
        <v>0</v>
      </c>
      <c r="P97" s="45">
        <f>янв!P97+фев!P97+март!P97</f>
        <v>0</v>
      </c>
      <c r="Q97" s="45">
        <f>янв!Q97+фев!Q97+март!Q97</f>
        <v>0</v>
      </c>
      <c r="R97" s="45">
        <f>янв!R97+фев!R97+март!R97</f>
        <v>0</v>
      </c>
      <c r="S97" s="45">
        <f>янв!S97+фев!S97+март!S97</f>
        <v>2</v>
      </c>
      <c r="T97" s="45">
        <f>янв!T97+фев!T97+март!T97</f>
        <v>2.5830000000000002</v>
      </c>
      <c r="U97" s="45">
        <f>янв!U97+фев!U97+март!U97</f>
        <v>0</v>
      </c>
      <c r="V97" s="45">
        <f>янв!V97+фев!V97+март!V97</f>
        <v>0</v>
      </c>
      <c r="W97" s="45">
        <f>янв!W97+фев!W97+март!W97</f>
        <v>5</v>
      </c>
      <c r="X97" s="45">
        <f>янв!X97+фев!X97+март!X97</f>
        <v>2.9939999999999998</v>
      </c>
      <c r="Y97" s="45">
        <f>янв!Y97+фев!Y97+март!Y97</f>
        <v>0</v>
      </c>
      <c r="Z97" s="45">
        <f>янв!Z97+фев!Z97+март!Z97</f>
        <v>0</v>
      </c>
      <c r="AA97" s="45">
        <f>янв!AA97+фев!AA97+март!AA97</f>
        <v>0</v>
      </c>
      <c r="AB97" s="45">
        <f>янв!AB97+фев!AB97+март!AB97</f>
        <v>0</v>
      </c>
      <c r="AC97" s="45">
        <f>янв!AC97+фев!AC97+март!AC97</f>
        <v>0</v>
      </c>
      <c r="AD97" s="45">
        <f>янв!AD97+фев!AD97+март!AD97</f>
        <v>0</v>
      </c>
      <c r="AE97" s="45">
        <f>янв!AE97+фев!AE97+март!AE97</f>
        <v>1</v>
      </c>
      <c r="AF97" s="45">
        <f>янв!AF97+фев!AF97+март!AF97</f>
        <v>18</v>
      </c>
      <c r="AG97" s="45">
        <f>янв!AG97+фев!AG97+март!AG97</f>
        <v>0</v>
      </c>
      <c r="AH97" s="45">
        <f>янв!AH97+фев!AH97+март!AH97</f>
        <v>0</v>
      </c>
      <c r="AI97" s="45">
        <f>янв!AI97+фев!AI97+март!AI97</f>
        <v>0</v>
      </c>
      <c r="AJ97" s="45">
        <f>янв!AJ97+фев!AJ97+март!AJ97</f>
        <v>0</v>
      </c>
      <c r="AK97" s="45">
        <f>янв!AK97+фев!AK97+март!AK97</f>
        <v>0</v>
      </c>
      <c r="AL97" s="45">
        <f>янв!AL97+фев!AL97+март!AL97</f>
        <v>0</v>
      </c>
      <c r="AM97" s="45">
        <f>янв!AM97+фев!AM97+март!AM97</f>
        <v>0</v>
      </c>
      <c r="AN97" s="45">
        <f>янв!AN97+фев!AN97+март!AN97</f>
        <v>0</v>
      </c>
      <c r="AO97" s="45">
        <f>янв!AO97+фев!AO97+март!AO97</f>
        <v>0</v>
      </c>
      <c r="AP97" s="45">
        <f>янв!AP97+фев!AP97+март!AP97</f>
        <v>0</v>
      </c>
      <c r="AQ97" s="45">
        <f>янв!AQ97+фев!AQ97+март!AQ97</f>
        <v>0</v>
      </c>
      <c r="AR97" s="45">
        <f>янв!AR97+фев!AR97+март!AR97</f>
        <v>0</v>
      </c>
      <c r="AS97" s="45">
        <f>янв!AS97+фев!AS97+март!AS97</f>
        <v>1</v>
      </c>
      <c r="AT97" s="45">
        <f>янв!AT97+фев!AT97+март!AT97</f>
        <v>0.437</v>
      </c>
      <c r="AU97" s="45">
        <f>янв!AU97+фев!AU97+март!AU97</f>
        <v>0</v>
      </c>
      <c r="AV97" s="45">
        <f>янв!AV97+фев!AV97+март!AV97</f>
        <v>0</v>
      </c>
      <c r="AW97" s="45">
        <f>янв!AW97+фев!AW97+март!AW97</f>
        <v>0</v>
      </c>
      <c r="AX97" s="45">
        <f>янв!AX97+фев!AX97+март!AX97</f>
        <v>0</v>
      </c>
      <c r="AY97" s="45">
        <f>янв!AY97+фев!AY97+март!AY97</f>
        <v>2</v>
      </c>
      <c r="AZ97" s="45">
        <f>янв!AZ97+фев!AZ97+март!AZ97</f>
        <v>1.2629999999999999</v>
      </c>
      <c r="BA97" s="45">
        <f>янв!BA97+фев!BA97+март!BA97</f>
        <v>0</v>
      </c>
      <c r="BB97" s="45">
        <f>янв!BB97+фев!BB97+март!BB97</f>
        <v>0</v>
      </c>
      <c r="BC97" s="45">
        <f>янв!BC97+фев!BC97+март!BC97</f>
        <v>0</v>
      </c>
      <c r="BD97" s="45">
        <f>янв!BD97+фев!BD97+март!BD97</f>
        <v>0</v>
      </c>
      <c r="BE97" s="45">
        <f>янв!BE97+фев!BE97+март!BE97</f>
        <v>19.291</v>
      </c>
      <c r="BF97" s="48">
        <f t="shared" si="7"/>
        <v>44.567999999999998</v>
      </c>
      <c r="BG97" s="85"/>
      <c r="BH97" s="17" t="e">
        <f t="shared" si="10"/>
        <v>#DIV/0!</v>
      </c>
      <c r="BI97" s="115" t="s">
        <v>94</v>
      </c>
      <c r="BJ97" s="16"/>
    </row>
    <row r="98" spans="1:62" ht="15.75">
      <c r="A98" s="90">
        <v>15</v>
      </c>
      <c r="B98" s="30" t="s">
        <v>125</v>
      </c>
      <c r="C98" s="45">
        <f>янв!C98+фев!C98+март!C98</f>
        <v>0</v>
      </c>
      <c r="D98" s="45">
        <f>янв!D98+фев!D98+март!D98</f>
        <v>0</v>
      </c>
      <c r="E98" s="45">
        <f>янв!E98+фев!E98+март!E98</f>
        <v>0</v>
      </c>
      <c r="F98" s="45">
        <f>янв!F98+фев!F98+март!F98</f>
        <v>0</v>
      </c>
      <c r="G98" s="45">
        <f>янв!G98+фев!G98+март!G98</f>
        <v>0</v>
      </c>
      <c r="H98" s="45">
        <f>янв!H98+фев!H98+март!H98</f>
        <v>0</v>
      </c>
      <c r="I98" s="45">
        <f>янв!I98+фев!I98+март!I98</f>
        <v>0</v>
      </c>
      <c r="J98" s="45">
        <f>янв!J98+фев!J98+март!J98</f>
        <v>0</v>
      </c>
      <c r="K98" s="45">
        <f>янв!K98+фев!K98+март!K98</f>
        <v>0</v>
      </c>
      <c r="L98" s="45">
        <f>янв!L98+фев!L98+март!L98</f>
        <v>0</v>
      </c>
      <c r="M98" s="45">
        <f>янв!M98+фев!M98+март!M98</f>
        <v>0</v>
      </c>
      <c r="N98" s="45">
        <f>янв!N98+фев!N98+март!N98</f>
        <v>0</v>
      </c>
      <c r="O98" s="45">
        <f>янв!O98+фев!O98+март!O98</f>
        <v>0</v>
      </c>
      <c r="P98" s="45">
        <f>янв!P98+фев!P98+март!P98</f>
        <v>0</v>
      </c>
      <c r="Q98" s="45">
        <f>янв!Q98+фев!Q98+март!Q98</f>
        <v>0</v>
      </c>
      <c r="R98" s="45">
        <f>янв!R98+фев!R98+март!R98</f>
        <v>0</v>
      </c>
      <c r="S98" s="45">
        <f>янв!S98+фев!S98+март!S98</f>
        <v>1</v>
      </c>
      <c r="T98" s="45">
        <f>янв!T98+фев!T98+март!T98</f>
        <v>1.9359999999999999</v>
      </c>
      <c r="U98" s="45">
        <f>янв!U98+фев!U98+март!U98</f>
        <v>0</v>
      </c>
      <c r="V98" s="45">
        <f>янв!V98+фев!V98+март!V98</f>
        <v>0</v>
      </c>
      <c r="W98" s="45">
        <f>янв!W98+фев!W98+март!W98</f>
        <v>5</v>
      </c>
      <c r="X98" s="45">
        <f>янв!X98+фев!X98+март!X98</f>
        <v>12.081</v>
      </c>
      <c r="Y98" s="45">
        <f>янв!Y98+фев!Y98+март!Y98</f>
        <v>0</v>
      </c>
      <c r="Z98" s="45">
        <f>янв!Z98+фев!Z98+март!Z98</f>
        <v>0</v>
      </c>
      <c r="AA98" s="45">
        <f>янв!AA98+фев!AA98+март!AA98</f>
        <v>0</v>
      </c>
      <c r="AB98" s="45">
        <f>янв!AB98+фев!AB98+март!AB98</f>
        <v>0</v>
      </c>
      <c r="AC98" s="45">
        <f>янв!AC98+фев!AC98+март!AC98</f>
        <v>0</v>
      </c>
      <c r="AD98" s="45">
        <f>янв!AD98+фев!AD98+март!AD98</f>
        <v>0</v>
      </c>
      <c r="AE98" s="45">
        <f>янв!AE98+фев!AE98+март!AE98</f>
        <v>0</v>
      </c>
      <c r="AF98" s="45">
        <f>янв!AF98+фев!AF98+март!AF98</f>
        <v>0</v>
      </c>
      <c r="AG98" s="45">
        <f>янв!AG98+фев!AG98+март!AG98</f>
        <v>0</v>
      </c>
      <c r="AH98" s="45">
        <f>янв!AH98+фев!AH98+март!AH98</f>
        <v>0</v>
      </c>
      <c r="AI98" s="45">
        <f>янв!AI98+фев!AI98+март!AI98</f>
        <v>0</v>
      </c>
      <c r="AJ98" s="45">
        <f>янв!AJ98+фев!AJ98+март!AJ98</f>
        <v>0</v>
      </c>
      <c r="AK98" s="45">
        <f>янв!AK98+фев!AK98+март!AK98</f>
        <v>2</v>
      </c>
      <c r="AL98" s="45">
        <f>янв!AL98+фев!AL98+март!AL98</f>
        <v>3.206</v>
      </c>
      <c r="AM98" s="45">
        <f>янв!AM98+фев!AM98+март!AM98</f>
        <v>1</v>
      </c>
      <c r="AN98" s="45">
        <f>янв!AN98+фев!AN98+март!AN98</f>
        <v>1.2629999999999999</v>
      </c>
      <c r="AO98" s="45">
        <f>янв!AO98+фев!AO98+март!AO98</f>
        <v>1</v>
      </c>
      <c r="AP98" s="45">
        <f>янв!AP98+фев!AP98+март!AP98</f>
        <v>2.6539999999999999</v>
      </c>
      <c r="AQ98" s="45">
        <f>янв!AQ98+фев!AQ98+март!AQ98</f>
        <v>6</v>
      </c>
      <c r="AR98" s="45">
        <f>янв!AR98+фев!AR98+март!AR98</f>
        <v>4.3860000000000001</v>
      </c>
      <c r="AS98" s="45">
        <f>янв!AS98+фев!AS98+март!AS98</f>
        <v>8</v>
      </c>
      <c r="AT98" s="45">
        <f>янв!AT98+фев!AT98+март!AT98</f>
        <v>3.5019999999999998</v>
      </c>
      <c r="AU98" s="45">
        <f>янв!AU98+фев!AU98+март!AU98</f>
        <v>0</v>
      </c>
      <c r="AV98" s="45">
        <f>янв!AV98+фев!AV98+март!AV98</f>
        <v>0</v>
      </c>
      <c r="AW98" s="45">
        <f>янв!AW98+фев!AW98+март!AW98</f>
        <v>15</v>
      </c>
      <c r="AX98" s="45">
        <f>янв!AX98+фев!AX98+март!AX98</f>
        <v>7.3360000000000003</v>
      </c>
      <c r="AY98" s="45">
        <f>янв!AY98+фев!AY98+март!AY98</f>
        <v>3</v>
      </c>
      <c r="AZ98" s="45">
        <f>янв!AZ98+фев!AZ98+март!AZ98</f>
        <v>4.17</v>
      </c>
      <c r="BA98" s="45">
        <f>янв!BA98+фев!BA98+март!BA98</f>
        <v>0</v>
      </c>
      <c r="BB98" s="45">
        <f>янв!BB98+фев!BB98+март!BB98</f>
        <v>0</v>
      </c>
      <c r="BC98" s="45">
        <f>янв!BC98+фев!BC98+март!BC98</f>
        <v>0</v>
      </c>
      <c r="BD98" s="45">
        <f>янв!BD98+фев!BD98+март!BD98</f>
        <v>0</v>
      </c>
      <c r="BE98" s="45">
        <f>янв!BE98+фев!BE98+март!BE98</f>
        <v>0</v>
      </c>
      <c r="BF98" s="48">
        <f t="shared" si="7"/>
        <v>40.533999999999999</v>
      </c>
      <c r="BG98" s="85"/>
      <c r="BH98" s="35" t="e">
        <f t="shared" si="10"/>
        <v>#DIV/0!</v>
      </c>
      <c r="BI98" s="115" t="s">
        <v>65</v>
      </c>
      <c r="BJ98" s="16"/>
    </row>
    <row r="99" spans="1:62" ht="15.75">
      <c r="A99" s="90">
        <v>16</v>
      </c>
      <c r="B99" s="30" t="s">
        <v>126</v>
      </c>
      <c r="C99" s="45">
        <f>янв!C99+фев!C99+март!C99</f>
        <v>0</v>
      </c>
      <c r="D99" s="45">
        <f>янв!D99+фев!D99+март!D99</f>
        <v>0</v>
      </c>
      <c r="E99" s="45">
        <f>янв!E99+фев!E99+март!E99</f>
        <v>0</v>
      </c>
      <c r="F99" s="45">
        <f>янв!F99+фев!F99+март!F99</f>
        <v>0</v>
      </c>
      <c r="G99" s="45">
        <f>янв!G99+фев!G99+март!G99</f>
        <v>0</v>
      </c>
      <c r="H99" s="45">
        <f>янв!H99+фев!H99+март!H99</f>
        <v>0</v>
      </c>
      <c r="I99" s="45">
        <f>янв!I99+фев!I99+март!I99</f>
        <v>0</v>
      </c>
      <c r="J99" s="45">
        <f>янв!J99+фев!J99+март!J99</f>
        <v>0</v>
      </c>
      <c r="K99" s="45">
        <f>янв!K99+фев!K99+март!K99</f>
        <v>0</v>
      </c>
      <c r="L99" s="45">
        <f>янв!L99+фев!L99+март!L99</f>
        <v>0</v>
      </c>
      <c r="M99" s="45">
        <f>янв!M99+фев!M99+март!M99</f>
        <v>0</v>
      </c>
      <c r="N99" s="45">
        <f>янв!N99+фев!N99+март!N99</f>
        <v>0</v>
      </c>
      <c r="O99" s="45">
        <f>янв!O99+фев!O99+март!O99</f>
        <v>0</v>
      </c>
      <c r="P99" s="45">
        <f>янв!P99+фев!P99+март!P99</f>
        <v>0</v>
      </c>
      <c r="Q99" s="45">
        <f>янв!Q99+фев!Q99+март!Q99</f>
        <v>0</v>
      </c>
      <c r="R99" s="45">
        <f>янв!R99+фев!R99+март!R99</f>
        <v>0</v>
      </c>
      <c r="S99" s="45">
        <f>янв!S99+фев!S99+март!S99</f>
        <v>2</v>
      </c>
      <c r="T99" s="45">
        <f>янв!T99+фев!T99+март!T99</f>
        <v>1.048</v>
      </c>
      <c r="U99" s="45">
        <f>янв!U99+фев!U99+март!U99</f>
        <v>1</v>
      </c>
      <c r="V99" s="45">
        <f>янв!V99+фев!V99+март!V99</f>
        <v>33.722999999999999</v>
      </c>
      <c r="W99" s="45">
        <f>янв!W99+фев!W99+март!W99</f>
        <v>8</v>
      </c>
      <c r="X99" s="45">
        <f>янв!X99+фев!X99+март!X99</f>
        <v>8.4409999999999989</v>
      </c>
      <c r="Y99" s="45">
        <f>янв!Y99+фев!Y99+март!Y99</f>
        <v>0</v>
      </c>
      <c r="Z99" s="45">
        <f>янв!Z99+фев!Z99+март!Z99</f>
        <v>0</v>
      </c>
      <c r="AA99" s="45">
        <f>янв!AA99+фев!AA99+март!AA99</f>
        <v>0</v>
      </c>
      <c r="AB99" s="45">
        <f>янв!AB99+фев!AB99+март!AB99</f>
        <v>0</v>
      </c>
      <c r="AC99" s="45">
        <f>янв!AC99+фев!AC99+март!AC99</f>
        <v>0</v>
      </c>
      <c r="AD99" s="45">
        <f>янв!AD99+фев!AD99+март!AD99</f>
        <v>0</v>
      </c>
      <c r="AE99" s="45">
        <f>янв!AE99+фев!AE99+март!AE99</f>
        <v>0</v>
      </c>
      <c r="AF99" s="45">
        <f>янв!AF99+фев!AF99+март!AF99</f>
        <v>0</v>
      </c>
      <c r="AG99" s="45">
        <f>янв!AG99+фев!AG99+март!AG99</f>
        <v>0</v>
      </c>
      <c r="AH99" s="45">
        <f>янв!AH99+фев!AH99+март!AH99</f>
        <v>0</v>
      </c>
      <c r="AI99" s="45">
        <f>янв!AI99+фев!AI99+март!AI99</f>
        <v>0</v>
      </c>
      <c r="AJ99" s="45">
        <f>янв!AJ99+фев!AJ99+март!AJ99</f>
        <v>0</v>
      </c>
      <c r="AK99" s="45">
        <f>янв!AK99+фев!AK99+март!AK99</f>
        <v>0</v>
      </c>
      <c r="AL99" s="45">
        <f>янв!AL99+фев!AL99+март!AL99</f>
        <v>0</v>
      </c>
      <c r="AM99" s="45">
        <f>янв!AM99+фев!AM99+март!AM99</f>
        <v>0</v>
      </c>
      <c r="AN99" s="45">
        <f>янв!AN99+фев!AN99+март!AN99</f>
        <v>0</v>
      </c>
      <c r="AO99" s="45">
        <f>янв!AO99+фев!AO99+март!AO99</f>
        <v>0</v>
      </c>
      <c r="AP99" s="45">
        <f>янв!AP99+фев!AP99+март!AP99</f>
        <v>0</v>
      </c>
      <c r="AQ99" s="45">
        <f>янв!AQ99+фев!AQ99+март!AQ99</f>
        <v>1</v>
      </c>
      <c r="AR99" s="45">
        <f>янв!AR99+фев!AR99+март!AR99</f>
        <v>0.60199999999999998</v>
      </c>
      <c r="AS99" s="45">
        <f>янв!AS99+фев!AS99+март!AS99</f>
        <v>0</v>
      </c>
      <c r="AT99" s="45">
        <f>янв!AT99+фев!AT99+март!AT99</f>
        <v>0</v>
      </c>
      <c r="AU99" s="45">
        <f>янв!AU99+фев!AU99+март!AU99</f>
        <v>0</v>
      </c>
      <c r="AV99" s="45">
        <f>янв!AV99+фев!AV99+март!AV99</f>
        <v>0</v>
      </c>
      <c r="AW99" s="45">
        <f>янв!AW99+фев!AW99+март!AW99</f>
        <v>3</v>
      </c>
      <c r="AX99" s="45">
        <f>янв!AX99+фев!AX99+март!AX99</f>
        <v>5.6070000000000002</v>
      </c>
      <c r="AY99" s="45">
        <f>янв!AY99+фев!AY99+март!AY99</f>
        <v>6</v>
      </c>
      <c r="AZ99" s="45">
        <f>янв!AZ99+фев!AZ99+март!AZ99</f>
        <v>11.625</v>
      </c>
      <c r="BA99" s="45">
        <f>янв!BA99+фев!BA99+март!BA99</f>
        <v>1.44</v>
      </c>
      <c r="BB99" s="45">
        <f>янв!BB99+фев!BB99+март!BB99</f>
        <v>1.845</v>
      </c>
      <c r="BC99" s="45">
        <f>янв!BC99+фев!BC99+март!BC99</f>
        <v>0</v>
      </c>
      <c r="BD99" s="45">
        <f>янв!BD99+фев!BD99+март!BD99</f>
        <v>0</v>
      </c>
      <c r="BE99" s="45">
        <f>янв!BE99+фев!BE99+март!BE99</f>
        <v>0.38800000000000001</v>
      </c>
      <c r="BF99" s="48">
        <f t="shared" si="7"/>
        <v>63.278999999999996</v>
      </c>
      <c r="BG99" s="85"/>
      <c r="BH99" s="17" t="e">
        <f t="shared" si="10"/>
        <v>#DIV/0!</v>
      </c>
      <c r="BI99" s="115" t="s">
        <v>66</v>
      </c>
      <c r="BJ99" s="16"/>
    </row>
    <row r="100" spans="1:62" ht="15.75">
      <c r="A100" s="90">
        <v>17</v>
      </c>
      <c r="B100" s="30" t="s">
        <v>127</v>
      </c>
      <c r="C100" s="45">
        <f>янв!C100+фев!C100+март!C100</f>
        <v>1</v>
      </c>
      <c r="D100" s="45">
        <f>янв!D100+фев!D100+март!D100</f>
        <v>0.18099999999999999</v>
      </c>
      <c r="E100" s="45">
        <f>янв!E100+фев!E100+март!E100</f>
        <v>0</v>
      </c>
      <c r="F100" s="45">
        <f>янв!F100+фев!F100+март!F100</f>
        <v>0</v>
      </c>
      <c r="G100" s="45">
        <f>янв!G100+фев!G100+март!G100</f>
        <v>0</v>
      </c>
      <c r="H100" s="45">
        <f>янв!H100+фев!H100+март!H100</f>
        <v>0</v>
      </c>
      <c r="I100" s="45">
        <f>янв!I100+фев!I100+март!I100</f>
        <v>0</v>
      </c>
      <c r="J100" s="45">
        <f>янв!J100+фев!J100+март!J100</f>
        <v>0</v>
      </c>
      <c r="K100" s="45">
        <f>янв!K100+фев!K100+март!K100</f>
        <v>0</v>
      </c>
      <c r="L100" s="45">
        <f>янв!L100+фев!L100+март!L100</f>
        <v>0</v>
      </c>
      <c r="M100" s="45">
        <f>янв!M100+фев!M100+март!M100</f>
        <v>0</v>
      </c>
      <c r="N100" s="45">
        <f>янв!N100+фев!N100+март!N100</f>
        <v>0</v>
      </c>
      <c r="O100" s="45">
        <f>янв!O100+фев!O100+март!O100</f>
        <v>0</v>
      </c>
      <c r="P100" s="45">
        <f>янв!P100+фев!P100+март!P100</f>
        <v>0</v>
      </c>
      <c r="Q100" s="45">
        <f>янв!Q100+фев!Q100+март!Q100</f>
        <v>0</v>
      </c>
      <c r="R100" s="45">
        <f>янв!R100+фев!R100+март!R100</f>
        <v>0</v>
      </c>
      <c r="S100" s="45">
        <f>янв!S100+фев!S100+март!S100</f>
        <v>3</v>
      </c>
      <c r="T100" s="45">
        <f>янв!T100+фев!T100+март!T100</f>
        <v>2.95</v>
      </c>
      <c r="U100" s="45">
        <f>янв!U100+фев!U100+март!U100</f>
        <v>2</v>
      </c>
      <c r="V100" s="45">
        <f>янв!V100+фев!V100+март!V100</f>
        <v>6.984</v>
      </c>
      <c r="W100" s="45">
        <f>янв!W100+фев!W100+март!W100</f>
        <v>0</v>
      </c>
      <c r="X100" s="45">
        <f>янв!X100+фев!X100+март!X100</f>
        <v>0</v>
      </c>
      <c r="Y100" s="45">
        <f>янв!Y100+фев!Y100+март!Y100</f>
        <v>0</v>
      </c>
      <c r="Z100" s="45">
        <f>янв!Z100+фев!Z100+март!Z100</f>
        <v>0</v>
      </c>
      <c r="AA100" s="45">
        <f>янв!AA100+фев!AA100+март!AA100</f>
        <v>0</v>
      </c>
      <c r="AB100" s="45">
        <f>янв!AB100+фев!AB100+март!AB100</f>
        <v>0</v>
      </c>
      <c r="AC100" s="45">
        <f>янв!AC100+фев!AC100+март!AC100</f>
        <v>0</v>
      </c>
      <c r="AD100" s="45">
        <f>янв!AD100+фев!AD100+март!AD100</f>
        <v>0</v>
      </c>
      <c r="AE100" s="45">
        <f>янв!AE100+фев!AE100+март!AE100</f>
        <v>0</v>
      </c>
      <c r="AF100" s="45">
        <f>янв!AF100+фев!AF100+март!AF100</f>
        <v>0</v>
      </c>
      <c r="AG100" s="45">
        <f>янв!AG100+фев!AG100+март!AG100</f>
        <v>0</v>
      </c>
      <c r="AH100" s="45">
        <f>янв!AH100+фев!AH100+март!AH100</f>
        <v>0</v>
      </c>
      <c r="AI100" s="45">
        <f>янв!AI100+фев!AI100+март!AI100</f>
        <v>0</v>
      </c>
      <c r="AJ100" s="45">
        <f>янв!AJ100+фев!AJ100+март!AJ100</f>
        <v>0</v>
      </c>
      <c r="AK100" s="45">
        <f>янв!AK100+фев!AK100+март!AK100</f>
        <v>0</v>
      </c>
      <c r="AL100" s="45">
        <f>янв!AL100+фев!AL100+март!AL100</f>
        <v>0</v>
      </c>
      <c r="AM100" s="45">
        <f>янв!AM100+фев!AM100+март!AM100</f>
        <v>0</v>
      </c>
      <c r="AN100" s="45">
        <f>янв!AN100+фев!AN100+март!AN100</f>
        <v>0</v>
      </c>
      <c r="AO100" s="45">
        <f>янв!AO100+фев!AO100+март!AO100</f>
        <v>0</v>
      </c>
      <c r="AP100" s="45">
        <f>янв!AP100+фев!AP100+март!AP100</f>
        <v>0</v>
      </c>
      <c r="AQ100" s="45">
        <f>янв!AQ100+фев!AQ100+март!AQ100</f>
        <v>5</v>
      </c>
      <c r="AR100" s="45">
        <f>янв!AR100+фев!AR100+март!AR100</f>
        <v>4.0069999999999997</v>
      </c>
      <c r="AS100" s="45">
        <f>янв!AS100+фев!AS100+март!AS100</f>
        <v>0</v>
      </c>
      <c r="AT100" s="45">
        <f>янв!AT100+фев!AT100+март!AT100</f>
        <v>0</v>
      </c>
      <c r="AU100" s="45">
        <f>янв!AU100+фев!AU100+март!AU100</f>
        <v>0</v>
      </c>
      <c r="AV100" s="45">
        <f>янв!AV100+фев!AV100+март!AV100</f>
        <v>0</v>
      </c>
      <c r="AW100" s="45">
        <f>янв!AW100+фев!AW100+март!AW100</f>
        <v>136</v>
      </c>
      <c r="AX100" s="45">
        <f>янв!AX100+фев!AX100+март!AX100</f>
        <v>106.41200000000001</v>
      </c>
      <c r="AY100" s="45">
        <f>янв!AY100+фев!AY100+март!AY100</f>
        <v>4</v>
      </c>
      <c r="AZ100" s="45">
        <f>янв!AZ100+фев!AZ100+март!AZ100</f>
        <v>2.5259999999999998</v>
      </c>
      <c r="BA100" s="45">
        <f>янв!BA100+фев!BA100+март!BA100</f>
        <v>0</v>
      </c>
      <c r="BB100" s="45">
        <f>янв!BB100+фев!BB100+март!BB100</f>
        <v>0</v>
      </c>
      <c r="BC100" s="45">
        <f>янв!BC100+фев!BC100+март!BC100</f>
        <v>0</v>
      </c>
      <c r="BD100" s="45">
        <f>янв!BD100+фев!BD100+март!BD100</f>
        <v>0</v>
      </c>
      <c r="BE100" s="45">
        <f>янв!BE100+фев!BE100+март!BE100</f>
        <v>0</v>
      </c>
      <c r="BF100" s="48">
        <f t="shared" si="7"/>
        <v>123.06</v>
      </c>
      <c r="BG100" s="85"/>
      <c r="BH100" s="17" t="e">
        <f t="shared" si="10"/>
        <v>#DIV/0!</v>
      </c>
      <c r="BI100" s="115" t="s">
        <v>87</v>
      </c>
      <c r="BJ100" s="16"/>
    </row>
    <row r="101" spans="1:62" ht="15.75">
      <c r="A101" s="90">
        <v>18</v>
      </c>
      <c r="B101" s="30" t="s">
        <v>128</v>
      </c>
      <c r="C101" s="45">
        <f>янв!C101+фев!C101+март!C101</f>
        <v>0</v>
      </c>
      <c r="D101" s="45">
        <f>янв!D101+фев!D101+март!D101</f>
        <v>0</v>
      </c>
      <c r="E101" s="45">
        <f>янв!E101+фев!E101+март!E101</f>
        <v>0</v>
      </c>
      <c r="F101" s="45">
        <f>янв!F101+фев!F101+март!F101</f>
        <v>0</v>
      </c>
      <c r="G101" s="45">
        <f>янв!G101+фев!G101+март!G101</f>
        <v>0</v>
      </c>
      <c r="H101" s="45">
        <f>янв!H101+фев!H101+март!H101</f>
        <v>0</v>
      </c>
      <c r="I101" s="45">
        <f>янв!I101+фев!I101+март!I101</f>
        <v>1</v>
      </c>
      <c r="J101" s="45">
        <f>янв!J101+фев!J101+март!J101</f>
        <v>108.48699999999999</v>
      </c>
      <c r="K101" s="45">
        <f>янв!K101+фев!K101+март!K101</f>
        <v>0</v>
      </c>
      <c r="L101" s="45">
        <f>янв!L101+фев!L101+март!L101</f>
        <v>0</v>
      </c>
      <c r="M101" s="45">
        <f>янв!M101+фев!M101+март!M101</f>
        <v>0</v>
      </c>
      <c r="N101" s="45">
        <f>янв!N101+фев!N101+март!N101</f>
        <v>0</v>
      </c>
      <c r="O101" s="45">
        <f>янв!O101+фев!O101+март!O101</f>
        <v>0</v>
      </c>
      <c r="P101" s="45">
        <f>янв!P101+фев!P101+март!P101</f>
        <v>0</v>
      </c>
      <c r="Q101" s="45">
        <f>янв!Q101+фев!Q101+март!Q101</f>
        <v>0</v>
      </c>
      <c r="R101" s="45">
        <f>янв!R101+фев!R101+март!R101</f>
        <v>0</v>
      </c>
      <c r="S101" s="45">
        <f>янв!S101+фев!S101+март!S101</f>
        <v>0</v>
      </c>
      <c r="T101" s="45">
        <f>янв!T101+фев!T101+март!T101</f>
        <v>0</v>
      </c>
      <c r="U101" s="45">
        <f>янв!U101+фев!U101+март!U101</f>
        <v>1</v>
      </c>
      <c r="V101" s="45">
        <f>янв!V101+фев!V101+март!V101</f>
        <v>34.76</v>
      </c>
      <c r="W101" s="45">
        <f>янв!W101+фев!W101+март!W101</f>
        <v>0</v>
      </c>
      <c r="X101" s="45">
        <f>янв!X101+фев!X101+март!X101</f>
        <v>0</v>
      </c>
      <c r="Y101" s="45">
        <f>янв!Y101+фев!Y101+март!Y101</f>
        <v>0</v>
      </c>
      <c r="Z101" s="45">
        <f>янв!Z101+фев!Z101+март!Z101</f>
        <v>0</v>
      </c>
      <c r="AA101" s="45">
        <f>янв!AA101+фев!AA101+март!AA101</f>
        <v>0</v>
      </c>
      <c r="AB101" s="45">
        <f>янв!AB101+фев!AB101+март!AB101</f>
        <v>0</v>
      </c>
      <c r="AC101" s="45">
        <f>янв!AC101+фев!AC101+март!AC101</f>
        <v>0</v>
      </c>
      <c r="AD101" s="45">
        <f>янв!AD101+фев!AD101+март!AD101</f>
        <v>0</v>
      </c>
      <c r="AE101" s="45">
        <f>янв!AE101+фев!AE101+март!AE101</f>
        <v>0</v>
      </c>
      <c r="AF101" s="45">
        <f>янв!AF101+фев!AF101+март!AF101</f>
        <v>0</v>
      </c>
      <c r="AG101" s="45">
        <f>янв!AG101+фев!AG101+март!AG101</f>
        <v>0</v>
      </c>
      <c r="AH101" s="45">
        <f>янв!AH101+фев!AH101+март!AH101</f>
        <v>0</v>
      </c>
      <c r="AI101" s="45">
        <f>янв!AI101+фев!AI101+март!AI101</f>
        <v>0</v>
      </c>
      <c r="AJ101" s="45">
        <f>янв!AJ101+фев!AJ101+март!AJ101</f>
        <v>0</v>
      </c>
      <c r="AK101" s="45">
        <f>янв!AK101+фев!AK101+март!AK101</f>
        <v>2</v>
      </c>
      <c r="AL101" s="45">
        <f>янв!AL101+фев!AL101+март!AL101</f>
        <v>2.95</v>
      </c>
      <c r="AM101" s="45">
        <f>янв!AM101+фев!AM101+март!AM101</f>
        <v>0</v>
      </c>
      <c r="AN101" s="45">
        <f>янв!AN101+фев!AN101+март!AN101</f>
        <v>0</v>
      </c>
      <c r="AO101" s="45">
        <f>янв!AO101+фев!AO101+март!AO101</f>
        <v>1</v>
      </c>
      <c r="AP101" s="45">
        <f>янв!AP101+фев!AP101+март!AP101</f>
        <v>2.2789999999999999</v>
      </c>
      <c r="AQ101" s="45">
        <f>янв!AQ101+фев!AQ101+март!AQ101</f>
        <v>1</v>
      </c>
      <c r="AR101" s="45">
        <f>янв!AR101+фев!AR101+март!AR101</f>
        <v>0.437</v>
      </c>
      <c r="AS101" s="45">
        <f>янв!AS101+фев!AS101+март!AS101</f>
        <v>0</v>
      </c>
      <c r="AT101" s="45">
        <f>янв!AT101+фев!AT101+март!AT101</f>
        <v>0</v>
      </c>
      <c r="AU101" s="45">
        <f>янв!AU101+фев!AU101+март!AU101</f>
        <v>0</v>
      </c>
      <c r="AV101" s="45">
        <f>янв!AV101+фев!AV101+март!AV101</f>
        <v>0</v>
      </c>
      <c r="AW101" s="45">
        <f>янв!AW101+фев!AW101+март!AW101</f>
        <v>11</v>
      </c>
      <c r="AX101" s="45">
        <f>янв!AX101+фев!AX101+март!AX101</f>
        <v>8.4610000000000003</v>
      </c>
      <c r="AY101" s="45">
        <f>янв!AY101+фев!AY101+март!AY101</f>
        <v>6</v>
      </c>
      <c r="AZ101" s="45">
        <f>янв!AZ101+фев!AZ101+март!AZ101</f>
        <v>3.7889999999999997</v>
      </c>
      <c r="BA101" s="45">
        <f>янв!BA101+фев!BA101+март!BA101</f>
        <v>0</v>
      </c>
      <c r="BB101" s="45">
        <f>янв!BB101+фев!BB101+март!BB101</f>
        <v>0</v>
      </c>
      <c r="BC101" s="45">
        <f>янв!BC101+фев!BC101+март!BC101</f>
        <v>0</v>
      </c>
      <c r="BD101" s="45">
        <f>янв!BD101+фев!BD101+март!BD101</f>
        <v>0</v>
      </c>
      <c r="BE101" s="45">
        <f>янв!BE101+фев!BE101+март!BE101</f>
        <v>2.7360000000000002</v>
      </c>
      <c r="BF101" s="48">
        <f t="shared" si="7"/>
        <v>163.89899999999997</v>
      </c>
      <c r="BG101" s="85"/>
      <c r="BH101" s="17" t="e">
        <f t="shared" si="10"/>
        <v>#DIV/0!</v>
      </c>
      <c r="BI101" s="115" t="s">
        <v>82</v>
      </c>
      <c r="BJ101" s="16"/>
    </row>
    <row r="102" spans="1:62" ht="15.75">
      <c r="A102" s="90">
        <v>19</v>
      </c>
      <c r="B102" s="30" t="s">
        <v>129</v>
      </c>
      <c r="C102" s="45">
        <f>янв!C102+фев!C102+март!C102</f>
        <v>0</v>
      </c>
      <c r="D102" s="45">
        <f>янв!D102+фев!D102+март!D102</f>
        <v>0</v>
      </c>
      <c r="E102" s="45">
        <f>янв!E102+фев!E102+март!E102</f>
        <v>0</v>
      </c>
      <c r="F102" s="45">
        <f>янв!F102+фев!F102+март!F102</f>
        <v>0</v>
      </c>
      <c r="G102" s="45">
        <f>янв!G102+фев!G102+март!G102</f>
        <v>0</v>
      </c>
      <c r="H102" s="45">
        <f>янв!H102+фев!H102+март!H102</f>
        <v>0</v>
      </c>
      <c r="I102" s="45">
        <f>янв!I102+фев!I102+март!I102</f>
        <v>0</v>
      </c>
      <c r="J102" s="45">
        <f>янв!J102+фев!J102+март!J102</f>
        <v>0</v>
      </c>
      <c r="K102" s="45">
        <f>янв!K102+фев!K102+март!K102</f>
        <v>0</v>
      </c>
      <c r="L102" s="45">
        <f>янв!L102+фев!L102+март!L102</f>
        <v>0</v>
      </c>
      <c r="M102" s="45">
        <f>янв!M102+фев!M102+март!M102</f>
        <v>0</v>
      </c>
      <c r="N102" s="45">
        <f>янв!N102+фев!N102+март!N102</f>
        <v>0</v>
      </c>
      <c r="O102" s="45">
        <f>янв!O102+фев!O102+март!O102</f>
        <v>0</v>
      </c>
      <c r="P102" s="45">
        <f>янв!P102+фев!P102+март!P102</f>
        <v>0</v>
      </c>
      <c r="Q102" s="45">
        <f>янв!Q102+фев!Q102+март!Q102</f>
        <v>0</v>
      </c>
      <c r="R102" s="45">
        <f>янв!R102+фев!R102+март!R102</f>
        <v>0</v>
      </c>
      <c r="S102" s="45">
        <f>янв!S102+фев!S102+март!S102</f>
        <v>9</v>
      </c>
      <c r="T102" s="45">
        <f>янв!T102+фев!T102+март!T102</f>
        <v>7.6270000000000007</v>
      </c>
      <c r="U102" s="45">
        <f>янв!U102+фев!U102+март!U102</f>
        <v>1</v>
      </c>
      <c r="V102" s="45">
        <f>янв!V102+фев!V102+март!V102</f>
        <v>33.222000000000001</v>
      </c>
      <c r="W102" s="45">
        <f>янв!W102+фев!W102+март!W102</f>
        <v>3</v>
      </c>
      <c r="X102" s="45">
        <f>янв!X102+фев!X102+март!X102</f>
        <v>7.0139999999999993</v>
      </c>
      <c r="Y102" s="45">
        <f>янв!Y102+фев!Y102+март!Y102</f>
        <v>1.8</v>
      </c>
      <c r="Z102" s="45">
        <f>янв!Z102+фев!Z102+март!Z102</f>
        <v>1.091</v>
      </c>
      <c r="AA102" s="45">
        <f>янв!AA102+фев!AA102+март!AA102</f>
        <v>0</v>
      </c>
      <c r="AB102" s="45">
        <f>янв!AB102+фев!AB102+март!AB102</f>
        <v>0</v>
      </c>
      <c r="AC102" s="45">
        <f>янв!AC102+фев!AC102+март!AC102</f>
        <v>0</v>
      </c>
      <c r="AD102" s="45">
        <f>янв!AD102+фев!AD102+март!AD102</f>
        <v>0</v>
      </c>
      <c r="AE102" s="45">
        <f>янв!AE102+фев!AE102+март!AE102</f>
        <v>0</v>
      </c>
      <c r="AF102" s="45">
        <f>янв!AF102+фев!AF102+март!AF102</f>
        <v>0</v>
      </c>
      <c r="AG102" s="45">
        <f>янв!AG102+фев!AG102+март!AG102</f>
        <v>1</v>
      </c>
      <c r="AH102" s="45">
        <f>янв!AH102+фев!AH102+март!AH102</f>
        <v>2.1139999999999999</v>
      </c>
      <c r="AI102" s="45">
        <f>янв!AI102+фев!AI102+март!AI102</f>
        <v>0</v>
      </c>
      <c r="AJ102" s="45">
        <f>янв!AJ102+фев!AJ102+март!AJ102</f>
        <v>0</v>
      </c>
      <c r="AK102" s="45">
        <f>янв!AK102+фев!AK102+март!AK102</f>
        <v>2.5</v>
      </c>
      <c r="AL102" s="45">
        <f>янв!AL102+фев!AL102+март!AL102</f>
        <v>3.6080000000000001</v>
      </c>
      <c r="AM102" s="45">
        <f>янв!AM102+фев!AM102+март!AM102</f>
        <v>0</v>
      </c>
      <c r="AN102" s="45">
        <f>янв!AN102+фев!AN102+март!AN102</f>
        <v>0</v>
      </c>
      <c r="AO102" s="45">
        <f>янв!AO102+фев!AO102+март!AO102</f>
        <v>1</v>
      </c>
      <c r="AP102" s="45">
        <f>янв!AP102+фев!AP102+март!AP102</f>
        <v>4.7859999999999996</v>
      </c>
      <c r="AQ102" s="45">
        <f>янв!AQ102+фев!AQ102+март!AQ102</f>
        <v>13</v>
      </c>
      <c r="AR102" s="45">
        <f>янв!AR102+фев!AR102+март!AR102</f>
        <v>5.827</v>
      </c>
      <c r="AS102" s="45">
        <f>янв!AS102+фев!AS102+март!AS102</f>
        <v>0</v>
      </c>
      <c r="AT102" s="45">
        <f>янв!AT102+фев!AT102+март!AT102</f>
        <v>0</v>
      </c>
      <c r="AU102" s="45">
        <f>янв!AU102+фев!AU102+март!AU102</f>
        <v>0</v>
      </c>
      <c r="AV102" s="45">
        <f>янв!AV102+фев!AV102+март!AV102</f>
        <v>0</v>
      </c>
      <c r="AW102" s="45">
        <f>янв!AW102+фев!AW102+март!AW102</f>
        <v>33</v>
      </c>
      <c r="AX102" s="45">
        <f>янв!AX102+фев!AX102+март!AX102</f>
        <v>26.173999999999999</v>
      </c>
      <c r="AY102" s="45">
        <f>янв!AY102+фев!AY102+март!AY102</f>
        <v>8</v>
      </c>
      <c r="AZ102" s="45">
        <f>янв!AZ102+фев!AZ102+март!AZ102</f>
        <v>7.3289999999999997</v>
      </c>
      <c r="BA102" s="45">
        <f>янв!BA102+фев!BA102+март!BA102</f>
        <v>0</v>
      </c>
      <c r="BB102" s="45">
        <f>янв!BB102+фев!BB102+март!BB102</f>
        <v>0</v>
      </c>
      <c r="BC102" s="45">
        <f>янв!BC102+фев!BC102+март!BC102</f>
        <v>0</v>
      </c>
      <c r="BD102" s="45">
        <f>янв!BD102+фев!BD102+март!BD102</f>
        <v>0</v>
      </c>
      <c r="BE102" s="45">
        <f>янв!BE102+фев!BE102+март!BE102</f>
        <v>14.247</v>
      </c>
      <c r="BF102" s="48">
        <f t="shared" si="7"/>
        <v>113.03899999999999</v>
      </c>
      <c r="BG102" s="85"/>
      <c r="BH102" s="17" t="e">
        <f t="shared" si="10"/>
        <v>#DIV/0!</v>
      </c>
      <c r="BI102" s="115" t="s">
        <v>83</v>
      </c>
      <c r="BJ102" s="16"/>
    </row>
    <row r="103" spans="1:62" ht="15.75">
      <c r="A103" s="90">
        <v>20</v>
      </c>
      <c r="B103" s="30" t="s">
        <v>130</v>
      </c>
      <c r="C103" s="45">
        <f>янв!C103+фев!C103+март!C103</f>
        <v>2</v>
      </c>
      <c r="D103" s="45">
        <f>янв!D103+фев!D103+март!D103</f>
        <v>1.079</v>
      </c>
      <c r="E103" s="45">
        <f>янв!E103+фев!E103+март!E103</f>
        <v>0</v>
      </c>
      <c r="F103" s="45">
        <f>янв!F103+фев!F103+март!F103</f>
        <v>0</v>
      </c>
      <c r="G103" s="45">
        <f>янв!G103+фев!G103+март!G103</f>
        <v>0</v>
      </c>
      <c r="H103" s="45">
        <f>янв!H103+фев!H103+март!H103</f>
        <v>0</v>
      </c>
      <c r="I103" s="45">
        <f>янв!I103+фев!I103+март!I103</f>
        <v>0</v>
      </c>
      <c r="J103" s="45">
        <f>янв!J103+фев!J103+март!J103</f>
        <v>0</v>
      </c>
      <c r="K103" s="45">
        <f>янв!K103+фев!K103+март!K103</f>
        <v>0</v>
      </c>
      <c r="L103" s="45">
        <f>янв!L103+фев!L103+март!L103</f>
        <v>0</v>
      </c>
      <c r="M103" s="45">
        <f>янв!M103+фев!M103+март!M103</f>
        <v>0</v>
      </c>
      <c r="N103" s="45">
        <f>янв!N103+фев!N103+март!N103</f>
        <v>0</v>
      </c>
      <c r="O103" s="45">
        <f>янв!O103+фев!O103+март!O103</f>
        <v>0</v>
      </c>
      <c r="P103" s="45">
        <f>янв!P103+фев!P103+март!P103</f>
        <v>0</v>
      </c>
      <c r="Q103" s="45">
        <f>янв!Q103+фев!Q103+март!Q103</f>
        <v>0</v>
      </c>
      <c r="R103" s="45">
        <f>янв!R103+фев!R103+март!R103</f>
        <v>0</v>
      </c>
      <c r="S103" s="45">
        <f>янв!S103+фев!S103+март!S103</f>
        <v>0</v>
      </c>
      <c r="T103" s="45">
        <f>янв!T103+фев!T103+март!T103</f>
        <v>0</v>
      </c>
      <c r="U103" s="45">
        <f>янв!U103+фев!U103+март!U103</f>
        <v>1</v>
      </c>
      <c r="V103" s="45">
        <f>янв!V103+фев!V103+март!V103</f>
        <v>33.465000000000003</v>
      </c>
      <c r="W103" s="45">
        <f>янв!W103+фев!W103+март!W103</f>
        <v>3</v>
      </c>
      <c r="X103" s="45">
        <f>янв!X103+фев!X103+март!X103</f>
        <v>6.7460000000000004</v>
      </c>
      <c r="Y103" s="45">
        <f>янв!Y103+фев!Y103+март!Y103</f>
        <v>0</v>
      </c>
      <c r="Z103" s="45">
        <f>янв!Z103+фев!Z103+март!Z103</f>
        <v>0</v>
      </c>
      <c r="AA103" s="45">
        <f>янв!AA103+фев!AA103+март!AA103</f>
        <v>0</v>
      </c>
      <c r="AB103" s="45">
        <f>янв!AB103+фев!AB103+март!AB103</f>
        <v>0</v>
      </c>
      <c r="AC103" s="45">
        <f>янв!AC103+фев!AC103+март!AC103</f>
        <v>0</v>
      </c>
      <c r="AD103" s="45">
        <f>янв!AD103+фев!AD103+март!AD103</f>
        <v>0</v>
      </c>
      <c r="AE103" s="45">
        <f>янв!AE103+фев!AE103+март!AE103</f>
        <v>0</v>
      </c>
      <c r="AF103" s="45">
        <f>янв!AF103+фев!AF103+март!AF103</f>
        <v>0</v>
      </c>
      <c r="AG103" s="45">
        <f>янв!AG103+фев!AG103+март!AG103</f>
        <v>0</v>
      </c>
      <c r="AH103" s="45">
        <f>янв!AH103+фев!AH103+март!AH103</f>
        <v>0</v>
      </c>
      <c r="AI103" s="45">
        <f>янв!AI103+фев!AI103+март!AI103</f>
        <v>0</v>
      </c>
      <c r="AJ103" s="45">
        <f>янв!AJ103+фев!AJ103+март!AJ103</f>
        <v>0</v>
      </c>
      <c r="AK103" s="45">
        <f>янв!AK103+фев!AK103+март!AK103</f>
        <v>2</v>
      </c>
      <c r="AL103" s="45">
        <f>янв!AL103+фев!AL103+март!AL103</f>
        <v>2.95</v>
      </c>
      <c r="AM103" s="45">
        <f>янв!AM103+фев!AM103+март!AM103</f>
        <v>0</v>
      </c>
      <c r="AN103" s="45">
        <f>янв!AN103+фев!AN103+март!AN103</f>
        <v>0</v>
      </c>
      <c r="AO103" s="45">
        <f>янв!AO103+фев!AO103+март!AO103</f>
        <v>1</v>
      </c>
      <c r="AP103" s="45">
        <f>янв!AP103+фев!AP103+март!AP103</f>
        <v>2.86</v>
      </c>
      <c r="AQ103" s="45">
        <f>янв!AQ103+фев!AQ103+март!AQ103</f>
        <v>1</v>
      </c>
      <c r="AR103" s="45">
        <f>янв!AR103+фев!AR103+март!AR103</f>
        <v>0.436</v>
      </c>
      <c r="AS103" s="45">
        <f>янв!AS103+фев!AS103+март!AS103</f>
        <v>0</v>
      </c>
      <c r="AT103" s="45">
        <f>янв!AT103+фев!AT103+март!AT103</f>
        <v>0</v>
      </c>
      <c r="AU103" s="45">
        <f>янв!AU103+фев!AU103+март!AU103</f>
        <v>0</v>
      </c>
      <c r="AV103" s="45">
        <f>янв!AV103+фев!AV103+март!AV103</f>
        <v>0</v>
      </c>
      <c r="AW103" s="45">
        <f>янв!AW103+фев!AW103+март!AW103</f>
        <v>0</v>
      </c>
      <c r="AX103" s="45">
        <f>янв!AX103+фев!AX103+март!AX103</f>
        <v>0</v>
      </c>
      <c r="AY103" s="45">
        <f>янв!AY103+фев!AY103+март!AY103</f>
        <v>3</v>
      </c>
      <c r="AZ103" s="45">
        <f>янв!AZ103+фев!AZ103+март!AZ103</f>
        <v>1.891</v>
      </c>
      <c r="BA103" s="45">
        <f>янв!BA103+фев!BA103+март!BA103</f>
        <v>0</v>
      </c>
      <c r="BB103" s="45">
        <f>янв!BB103+фев!BB103+март!BB103</f>
        <v>0</v>
      </c>
      <c r="BC103" s="45">
        <f>янв!BC103+фев!BC103+март!BC103</f>
        <v>0</v>
      </c>
      <c r="BD103" s="45">
        <f>янв!BD103+фев!BD103+март!BD103</f>
        <v>0</v>
      </c>
      <c r="BE103" s="45">
        <f>янв!BE103+фев!BE103+март!BE103</f>
        <v>0.47399999999999998</v>
      </c>
      <c r="BF103" s="48">
        <f t="shared" si="7"/>
        <v>49.901000000000003</v>
      </c>
      <c r="BG103" s="85"/>
      <c r="BH103" s="17" t="e">
        <f t="shared" si="10"/>
        <v>#DIV/0!</v>
      </c>
      <c r="BI103" s="115" t="s">
        <v>88</v>
      </c>
      <c r="BJ103" s="16"/>
    </row>
    <row r="104" spans="1:62" ht="15.75">
      <c r="A104" s="90">
        <v>21</v>
      </c>
      <c r="B104" s="30" t="s">
        <v>131</v>
      </c>
      <c r="C104" s="45">
        <f>янв!C104+фев!C104+март!C104</f>
        <v>0</v>
      </c>
      <c r="D104" s="45">
        <f>янв!D104+фев!D104+март!D104</f>
        <v>0</v>
      </c>
      <c r="E104" s="45">
        <f>янв!E104+фев!E104+март!E104</f>
        <v>0</v>
      </c>
      <c r="F104" s="45">
        <f>янв!F104+фев!F104+март!F104</f>
        <v>0</v>
      </c>
      <c r="G104" s="45">
        <f>янв!G104+фев!G104+март!G104</f>
        <v>0</v>
      </c>
      <c r="H104" s="45">
        <f>янв!H104+фев!H104+март!H104</f>
        <v>0</v>
      </c>
      <c r="I104" s="45">
        <f>янв!I104+фев!I104+март!I104</f>
        <v>0</v>
      </c>
      <c r="J104" s="45">
        <f>янв!J104+фев!J104+март!J104</f>
        <v>0</v>
      </c>
      <c r="K104" s="45">
        <f>янв!K104+фев!K104+март!K104</f>
        <v>0</v>
      </c>
      <c r="L104" s="45">
        <f>янв!L104+фев!L104+март!L104</f>
        <v>0</v>
      </c>
      <c r="M104" s="45">
        <f>янв!M104+фев!M104+март!M104</f>
        <v>0</v>
      </c>
      <c r="N104" s="45">
        <f>янв!N104+фев!N104+март!N104</f>
        <v>0</v>
      </c>
      <c r="O104" s="45">
        <f>янв!O104+фев!O104+март!O104</f>
        <v>0</v>
      </c>
      <c r="P104" s="45">
        <f>янв!P104+фев!P104+март!P104</f>
        <v>0</v>
      </c>
      <c r="Q104" s="45">
        <f>янв!Q104+фев!Q104+март!Q104</f>
        <v>0</v>
      </c>
      <c r="R104" s="45">
        <f>янв!R104+фев!R104+март!R104</f>
        <v>0</v>
      </c>
      <c r="S104" s="45">
        <f>янв!S104+фев!S104+март!S104</f>
        <v>5</v>
      </c>
      <c r="T104" s="45">
        <f>янв!T104+фев!T104+март!T104</f>
        <v>2.3250000000000002</v>
      </c>
      <c r="U104" s="45">
        <f>янв!U104+фев!U104+март!U104</f>
        <v>0</v>
      </c>
      <c r="V104" s="45">
        <f>янв!V104+фев!V104+март!V104</f>
        <v>0</v>
      </c>
      <c r="W104" s="45">
        <f>янв!W104+фев!W104+март!W104</f>
        <v>0</v>
      </c>
      <c r="X104" s="45">
        <f>янв!X104+фев!X104+март!X104</f>
        <v>0</v>
      </c>
      <c r="Y104" s="45">
        <f>янв!Y104+фев!Y104+март!Y104</f>
        <v>0</v>
      </c>
      <c r="Z104" s="45">
        <f>янв!Z104+фев!Z104+март!Z104</f>
        <v>0</v>
      </c>
      <c r="AA104" s="45">
        <f>янв!AA104+фев!AA104+март!AA104</f>
        <v>3.5</v>
      </c>
      <c r="AB104" s="45">
        <f>янв!AB104+фев!AB104+март!AB104</f>
        <v>1.379</v>
      </c>
      <c r="AC104" s="45">
        <f>янв!AC104+фев!AC104+март!AC104</f>
        <v>0</v>
      </c>
      <c r="AD104" s="45">
        <f>янв!AD104+фев!AD104+март!AD104</f>
        <v>0</v>
      </c>
      <c r="AE104" s="45">
        <f>янв!AE104+фев!AE104+март!AE104</f>
        <v>0</v>
      </c>
      <c r="AF104" s="45">
        <f>янв!AF104+фев!AF104+март!AF104</f>
        <v>0</v>
      </c>
      <c r="AG104" s="45">
        <f>янв!AG104+фев!AG104+март!AG104</f>
        <v>0</v>
      </c>
      <c r="AH104" s="45">
        <f>янв!AH104+фев!AH104+март!AH104</f>
        <v>0</v>
      </c>
      <c r="AI104" s="45">
        <f>янв!AI104+фев!AI104+март!AI104</f>
        <v>2</v>
      </c>
      <c r="AJ104" s="45">
        <f>янв!AJ104+фев!AJ104+март!AJ104</f>
        <v>6.1349999999999998</v>
      </c>
      <c r="AK104" s="45">
        <f>янв!AK104+фев!AK104+март!AK104</f>
        <v>0</v>
      </c>
      <c r="AL104" s="45">
        <f>янв!AL104+фев!AL104+март!AL104</f>
        <v>0</v>
      </c>
      <c r="AM104" s="45">
        <f>янв!AM104+фев!AM104+март!AM104</f>
        <v>0</v>
      </c>
      <c r="AN104" s="45">
        <f>янв!AN104+фев!AN104+март!AN104</f>
        <v>0</v>
      </c>
      <c r="AO104" s="45">
        <f>янв!AO104+фев!AO104+март!AO104</f>
        <v>0</v>
      </c>
      <c r="AP104" s="45">
        <f>янв!AP104+фев!AP104+март!AP104</f>
        <v>0</v>
      </c>
      <c r="AQ104" s="45">
        <f>янв!AQ104+фев!AQ104+март!AQ104</f>
        <v>2</v>
      </c>
      <c r="AR104" s="45">
        <f>янв!AR104+фев!AR104+март!AR104</f>
        <v>2.7320000000000002</v>
      </c>
      <c r="AS104" s="45">
        <f>янв!AS104+фев!AS104+март!AS104</f>
        <v>0</v>
      </c>
      <c r="AT104" s="45">
        <f>янв!AT104+фев!AT104+март!AT104</f>
        <v>0</v>
      </c>
      <c r="AU104" s="45">
        <f>янв!AU104+фев!AU104+март!AU104</f>
        <v>0</v>
      </c>
      <c r="AV104" s="45">
        <f>янв!AV104+фев!AV104+март!AV104</f>
        <v>0</v>
      </c>
      <c r="AW104" s="45">
        <f>янв!AW104+фев!AW104+март!AW104</f>
        <v>48</v>
      </c>
      <c r="AX104" s="45">
        <f>янв!AX104+фев!AX104+март!AX104</f>
        <v>36.728999999999999</v>
      </c>
      <c r="AY104" s="45">
        <f>янв!AY104+фев!AY104+март!AY104</f>
        <v>3</v>
      </c>
      <c r="AZ104" s="45">
        <f>янв!AZ104+фев!AZ104+март!AZ104</f>
        <v>1.895</v>
      </c>
      <c r="BA104" s="45">
        <f>янв!BA104+фев!BA104+март!BA104</f>
        <v>0</v>
      </c>
      <c r="BB104" s="45">
        <f>янв!BB104+фев!BB104+март!BB104</f>
        <v>0</v>
      </c>
      <c r="BC104" s="45">
        <f>янв!BC104+фев!BC104+март!BC104</f>
        <v>0</v>
      </c>
      <c r="BD104" s="45">
        <f>янв!BD104+фев!BD104+март!BD104</f>
        <v>0</v>
      </c>
      <c r="BE104" s="45">
        <f>янв!BE104+фев!BE104+март!BE104</f>
        <v>20.032999999999998</v>
      </c>
      <c r="BF104" s="48">
        <f t="shared" si="7"/>
        <v>71.227999999999994</v>
      </c>
      <c r="BG104" s="85"/>
      <c r="BH104" s="17" t="e">
        <f t="shared" si="10"/>
        <v>#DIV/0!</v>
      </c>
      <c r="BI104" s="115" t="s">
        <v>67</v>
      </c>
      <c r="BJ104" s="16"/>
    </row>
    <row r="105" spans="1:62" ht="15.75">
      <c r="A105" s="90">
        <v>22</v>
      </c>
      <c r="B105" s="30" t="s">
        <v>132</v>
      </c>
      <c r="C105" s="45">
        <f>янв!C105+фев!C105+март!C105</f>
        <v>0</v>
      </c>
      <c r="D105" s="45">
        <f>янв!D105+фев!D105+март!D105</f>
        <v>0</v>
      </c>
      <c r="E105" s="45">
        <f>янв!E105+фев!E105+март!E105</f>
        <v>0</v>
      </c>
      <c r="F105" s="45">
        <f>янв!F105+фев!F105+март!F105</f>
        <v>0</v>
      </c>
      <c r="G105" s="45">
        <f>янв!G105+фев!G105+март!G105</f>
        <v>0</v>
      </c>
      <c r="H105" s="45">
        <f>янв!H105+фев!H105+март!H105</f>
        <v>0</v>
      </c>
      <c r="I105" s="45">
        <f>янв!I105+фев!I105+март!I105</f>
        <v>0</v>
      </c>
      <c r="J105" s="45">
        <f>янв!J105+фев!J105+март!J105</f>
        <v>0</v>
      </c>
      <c r="K105" s="45">
        <f>янв!K105+фев!K105+март!K105</f>
        <v>0</v>
      </c>
      <c r="L105" s="45">
        <f>янв!L105+фев!L105+март!L105</f>
        <v>0</v>
      </c>
      <c r="M105" s="45">
        <f>янв!M105+фев!M105+март!M105</f>
        <v>0</v>
      </c>
      <c r="N105" s="45">
        <f>янв!N105+фев!N105+март!N105</f>
        <v>0</v>
      </c>
      <c r="O105" s="45">
        <f>янв!O105+фев!O105+март!O105</f>
        <v>0</v>
      </c>
      <c r="P105" s="45">
        <f>янв!P105+фев!P105+март!P105</f>
        <v>0</v>
      </c>
      <c r="Q105" s="45">
        <f>янв!Q105+фев!Q105+март!Q105</f>
        <v>0</v>
      </c>
      <c r="R105" s="45">
        <f>янв!R105+фев!R105+март!R105</f>
        <v>0</v>
      </c>
      <c r="S105" s="45">
        <f>янв!S105+фев!S105+март!S105</f>
        <v>2</v>
      </c>
      <c r="T105" s="45">
        <f>янв!T105+фев!T105+март!T105</f>
        <v>1.425</v>
      </c>
      <c r="U105" s="45">
        <f>янв!U105+фев!U105+март!U105</f>
        <v>0</v>
      </c>
      <c r="V105" s="45">
        <f>янв!V105+фев!V105+март!V105</f>
        <v>0</v>
      </c>
      <c r="W105" s="45">
        <f>янв!W105+фев!W105+март!W105</f>
        <v>20</v>
      </c>
      <c r="X105" s="45">
        <f>янв!X105+фев!X105+март!X105</f>
        <v>4.9859999999999998</v>
      </c>
      <c r="Y105" s="45">
        <f>янв!Y105+фев!Y105+март!Y105</f>
        <v>1.8</v>
      </c>
      <c r="Z105" s="45">
        <f>янв!Z105+фев!Z105+март!Z105</f>
        <v>1.091</v>
      </c>
      <c r="AA105" s="45">
        <f>янв!AA105+фев!AA105+март!AA105</f>
        <v>0</v>
      </c>
      <c r="AB105" s="45">
        <f>янв!AB105+фев!AB105+март!AB105</f>
        <v>0</v>
      </c>
      <c r="AC105" s="45">
        <f>янв!AC105+фев!AC105+март!AC105</f>
        <v>0</v>
      </c>
      <c r="AD105" s="45">
        <f>янв!AD105+фев!AD105+март!AD105</f>
        <v>0</v>
      </c>
      <c r="AE105" s="45">
        <f>янв!AE105+фев!AE105+март!AE105</f>
        <v>0</v>
      </c>
      <c r="AF105" s="45">
        <f>янв!AF105+фев!AF105+март!AF105</f>
        <v>0</v>
      </c>
      <c r="AG105" s="45">
        <f>янв!AG105+фев!AG105+март!AG105</f>
        <v>0</v>
      </c>
      <c r="AH105" s="45">
        <f>янв!AH105+фев!AH105+март!AH105</f>
        <v>0</v>
      </c>
      <c r="AI105" s="45">
        <f>янв!AI105+фев!AI105+март!AI105</f>
        <v>0</v>
      </c>
      <c r="AJ105" s="45">
        <f>янв!AJ105+фев!AJ105+март!AJ105</f>
        <v>0</v>
      </c>
      <c r="AK105" s="45">
        <f>янв!AK105+фев!AK105+март!AK105</f>
        <v>0</v>
      </c>
      <c r="AL105" s="45">
        <f>янв!AL105+фев!AL105+март!AL105</f>
        <v>0</v>
      </c>
      <c r="AM105" s="45">
        <f>янв!AM105+фев!AM105+март!AM105</f>
        <v>4</v>
      </c>
      <c r="AN105" s="45">
        <f>янв!AN105+фев!AN105+март!AN105</f>
        <v>15.714</v>
      </c>
      <c r="AO105" s="45">
        <f>янв!AO105+фев!AO105+март!AO105</f>
        <v>0</v>
      </c>
      <c r="AP105" s="45">
        <f>янв!AP105+фев!AP105+март!AP105</f>
        <v>0</v>
      </c>
      <c r="AQ105" s="45">
        <f>янв!AQ105+фев!AQ105+март!AQ105</f>
        <v>4</v>
      </c>
      <c r="AR105" s="45">
        <f>янв!AR105+фев!AR105+март!AR105</f>
        <v>2.7770000000000001</v>
      </c>
      <c r="AS105" s="45">
        <f>янв!AS105+фев!AS105+март!AS105</f>
        <v>0</v>
      </c>
      <c r="AT105" s="45">
        <f>янв!AT105+фев!AT105+март!AT105</f>
        <v>0</v>
      </c>
      <c r="AU105" s="45">
        <f>янв!AU105+фев!AU105+март!AU105</f>
        <v>0</v>
      </c>
      <c r="AV105" s="45">
        <f>янв!AV105+фев!AV105+март!AV105</f>
        <v>0</v>
      </c>
      <c r="AW105" s="45">
        <f>янв!AW105+фев!AW105+март!AW105</f>
        <v>4</v>
      </c>
      <c r="AX105" s="45">
        <f>янв!AX105+фев!AX105+март!AX105</f>
        <v>1.593</v>
      </c>
      <c r="AY105" s="45">
        <f>янв!AY105+фев!AY105+март!AY105</f>
        <v>5</v>
      </c>
      <c r="AZ105" s="45">
        <f>янв!AZ105+фев!AZ105+март!AZ105</f>
        <v>5.4329999999999998</v>
      </c>
      <c r="BA105" s="45">
        <f>янв!BA105+фев!BA105+март!BA105</f>
        <v>0</v>
      </c>
      <c r="BB105" s="45">
        <f>янв!BB105+фев!BB105+март!BB105</f>
        <v>0</v>
      </c>
      <c r="BC105" s="45">
        <f>янв!BC105+фев!BC105+март!BC105</f>
        <v>0</v>
      </c>
      <c r="BD105" s="45">
        <f>янв!BD105+фев!BD105+март!BD105</f>
        <v>0</v>
      </c>
      <c r="BE105" s="45">
        <f>янв!BE105+фев!BE105+март!BE105</f>
        <v>1.6779999999999999</v>
      </c>
      <c r="BF105" s="48">
        <f t="shared" si="7"/>
        <v>34.697000000000003</v>
      </c>
      <c r="BG105" s="85"/>
      <c r="BH105" s="17" t="e">
        <f t="shared" si="10"/>
        <v>#DIV/0!</v>
      </c>
      <c r="BI105" s="115" t="s">
        <v>84</v>
      </c>
      <c r="BJ105" s="16"/>
    </row>
    <row r="106" spans="1:62" ht="15.75">
      <c r="A106" s="90">
        <v>23</v>
      </c>
      <c r="B106" s="30" t="s">
        <v>52</v>
      </c>
      <c r="C106" s="45">
        <f>янв!C106+фев!C106+март!C106</f>
        <v>0</v>
      </c>
      <c r="D106" s="45">
        <f>янв!D106+фев!D106+март!D106</f>
        <v>0</v>
      </c>
      <c r="E106" s="45">
        <f>янв!E106+фев!E106+март!E106</f>
        <v>0</v>
      </c>
      <c r="F106" s="45">
        <f>янв!F106+фев!F106+март!F106</f>
        <v>0</v>
      </c>
      <c r="G106" s="45">
        <f>янв!G106+фев!G106+март!G106</f>
        <v>0</v>
      </c>
      <c r="H106" s="45">
        <f>янв!H106+фев!H106+март!H106</f>
        <v>0</v>
      </c>
      <c r="I106" s="45">
        <f>янв!I106+фев!I106+март!I106</f>
        <v>0</v>
      </c>
      <c r="J106" s="45">
        <f>янв!J106+фев!J106+март!J106</f>
        <v>0</v>
      </c>
      <c r="K106" s="45">
        <f>янв!K106+фев!K106+март!K106</f>
        <v>0</v>
      </c>
      <c r="L106" s="45">
        <f>янв!L106+фев!L106+март!L106</f>
        <v>0</v>
      </c>
      <c r="M106" s="45">
        <f>янв!M106+фев!M106+март!M106</f>
        <v>0</v>
      </c>
      <c r="N106" s="45">
        <f>янв!N106+фев!N106+март!N106</f>
        <v>0</v>
      </c>
      <c r="O106" s="45">
        <f>янв!O106+фев!O106+март!O106</f>
        <v>0</v>
      </c>
      <c r="P106" s="45">
        <f>янв!P106+фев!P106+март!P106</f>
        <v>0</v>
      </c>
      <c r="Q106" s="45">
        <f>янв!Q106+фев!Q106+март!Q106</f>
        <v>0</v>
      </c>
      <c r="R106" s="45">
        <f>янв!R106+фев!R106+март!R106</f>
        <v>0</v>
      </c>
      <c r="S106" s="45">
        <f>янв!S106+фев!S106+март!S106</f>
        <v>2</v>
      </c>
      <c r="T106" s="45">
        <f>янв!T106+фев!T106+март!T106</f>
        <v>0.96700000000000008</v>
      </c>
      <c r="U106" s="45">
        <f>янв!U106+фев!U106+март!U106</f>
        <v>0</v>
      </c>
      <c r="V106" s="45">
        <f>янв!V106+фев!V106+март!V106</f>
        <v>0</v>
      </c>
      <c r="W106" s="45">
        <f>янв!W106+фев!W106+март!W106</f>
        <v>2</v>
      </c>
      <c r="X106" s="45">
        <f>янв!X106+фев!X106+март!X106</f>
        <v>4.7889999999999997</v>
      </c>
      <c r="Y106" s="45">
        <f>янв!Y106+фев!Y106+март!Y106</f>
        <v>0</v>
      </c>
      <c r="Z106" s="45">
        <f>янв!Z106+фев!Z106+март!Z106</f>
        <v>0</v>
      </c>
      <c r="AA106" s="45">
        <f>янв!AA106+фев!AA106+март!AA106</f>
        <v>0</v>
      </c>
      <c r="AB106" s="45">
        <f>янв!AB106+фев!AB106+март!AB106</f>
        <v>0</v>
      </c>
      <c r="AC106" s="45">
        <f>янв!AC106+фев!AC106+март!AC106</f>
        <v>0</v>
      </c>
      <c r="AD106" s="45">
        <f>янв!AD106+фев!AD106+март!AD106</f>
        <v>0</v>
      </c>
      <c r="AE106" s="45">
        <f>янв!AE106+фев!AE106+март!AE106</f>
        <v>0</v>
      </c>
      <c r="AF106" s="45">
        <f>янв!AF106+фев!AF106+март!AF106</f>
        <v>0</v>
      </c>
      <c r="AG106" s="45">
        <f>янв!AG106+фев!AG106+март!AG106</f>
        <v>0</v>
      </c>
      <c r="AH106" s="45">
        <f>янв!AH106+фев!AH106+март!AH106</f>
        <v>0</v>
      </c>
      <c r="AI106" s="45">
        <f>янв!AI106+фев!AI106+март!AI106</f>
        <v>0</v>
      </c>
      <c r="AJ106" s="45">
        <f>янв!AJ106+фев!AJ106+март!AJ106</f>
        <v>0</v>
      </c>
      <c r="AK106" s="45">
        <f>янв!AK106+фев!AK106+март!AK106</f>
        <v>0</v>
      </c>
      <c r="AL106" s="45">
        <f>янв!AL106+фев!AL106+март!AL106</f>
        <v>0</v>
      </c>
      <c r="AM106" s="45">
        <f>янв!AM106+фев!AM106+март!AM106</f>
        <v>0</v>
      </c>
      <c r="AN106" s="45">
        <f>янв!AN106+фев!AN106+март!AN106</f>
        <v>0</v>
      </c>
      <c r="AO106" s="45">
        <f>янв!AO106+фев!AO106+март!AO106</f>
        <v>0</v>
      </c>
      <c r="AP106" s="45">
        <f>янв!AP106+фев!AP106+март!AP106</f>
        <v>0</v>
      </c>
      <c r="AQ106" s="45">
        <f>янв!AQ106+фев!AQ106+март!AQ106</f>
        <v>4</v>
      </c>
      <c r="AR106" s="45">
        <f>янв!AR106+фев!AR106+март!AR106</f>
        <v>1.7509999999999999</v>
      </c>
      <c r="AS106" s="45">
        <f>янв!AS106+фев!AS106+март!AS106</f>
        <v>0</v>
      </c>
      <c r="AT106" s="45">
        <f>янв!AT106+фев!AT106+март!AT106</f>
        <v>0</v>
      </c>
      <c r="AU106" s="45">
        <f>янв!AU106+фев!AU106+март!AU106</f>
        <v>29.4</v>
      </c>
      <c r="AV106" s="45">
        <f>янв!AV106+фев!AV106+март!AV106</f>
        <v>5.57</v>
      </c>
      <c r="AW106" s="45">
        <f>янв!AW106+фев!AW106+март!AW106</f>
        <v>0</v>
      </c>
      <c r="AX106" s="45">
        <f>янв!AX106+фев!AX106+март!AX106</f>
        <v>0</v>
      </c>
      <c r="AY106" s="45">
        <f>янв!AY106+фев!AY106+март!AY106</f>
        <v>1</v>
      </c>
      <c r="AZ106" s="45">
        <f>янв!AZ106+фев!AZ106+март!AZ106</f>
        <v>2.907</v>
      </c>
      <c r="BA106" s="45">
        <f>янв!BA106+фев!BA106+март!BA106</f>
        <v>0</v>
      </c>
      <c r="BB106" s="45">
        <f>янв!BB106+фев!BB106+март!BB106</f>
        <v>0</v>
      </c>
      <c r="BC106" s="45">
        <f>янв!BC106+фев!BC106+март!BC106</f>
        <v>0</v>
      </c>
      <c r="BD106" s="45">
        <f>янв!BD106+фев!BD106+март!BD106</f>
        <v>0</v>
      </c>
      <c r="BE106" s="45">
        <f>янв!BE106+фев!BE106+март!BE106</f>
        <v>1.2189999999999999</v>
      </c>
      <c r="BF106" s="48">
        <f t="shared" si="7"/>
        <v>17.202999999999999</v>
      </c>
      <c r="BG106" s="85"/>
      <c r="BH106" s="17" t="e">
        <f t="shared" si="10"/>
        <v>#DIV/0!</v>
      </c>
      <c r="BI106" s="115">
        <v>1</v>
      </c>
      <c r="BJ106" s="16"/>
    </row>
    <row r="107" spans="1:62" ht="15.75">
      <c r="A107" s="90">
        <v>24</v>
      </c>
      <c r="B107" s="30" t="s">
        <v>53</v>
      </c>
      <c r="C107" s="45">
        <f>янв!C107+фев!C107+март!C107</f>
        <v>0</v>
      </c>
      <c r="D107" s="45">
        <f>янв!D107+фев!D107+март!D107</f>
        <v>0</v>
      </c>
      <c r="E107" s="45">
        <f>янв!E107+фев!E107+март!E107</f>
        <v>0</v>
      </c>
      <c r="F107" s="45">
        <f>янв!F107+фев!F107+март!F107</f>
        <v>0</v>
      </c>
      <c r="G107" s="45">
        <f>янв!G107+фев!G107+март!G107</f>
        <v>0</v>
      </c>
      <c r="H107" s="45">
        <f>янв!H107+фев!H107+март!H107</f>
        <v>0</v>
      </c>
      <c r="I107" s="45">
        <f>янв!I107+фев!I107+март!I107</f>
        <v>1</v>
      </c>
      <c r="J107" s="45">
        <f>янв!J107+фев!J107+март!J107</f>
        <v>281.214</v>
      </c>
      <c r="K107" s="45">
        <f>янв!K107+фев!K107+март!K107</f>
        <v>0</v>
      </c>
      <c r="L107" s="45">
        <f>янв!L107+фев!L107+март!L107</f>
        <v>0</v>
      </c>
      <c r="M107" s="45">
        <f>янв!M107+фев!M107+март!M107</f>
        <v>0</v>
      </c>
      <c r="N107" s="45">
        <f>янв!N107+фев!N107+март!N107</f>
        <v>0</v>
      </c>
      <c r="O107" s="45">
        <f>янв!O107+фев!O107+март!O107</f>
        <v>0</v>
      </c>
      <c r="P107" s="45">
        <f>янв!P107+фев!P107+март!P107</f>
        <v>0</v>
      </c>
      <c r="Q107" s="45">
        <f>янв!Q107+фев!Q107+март!Q107</f>
        <v>0</v>
      </c>
      <c r="R107" s="45">
        <f>янв!R107+фев!R107+март!R107</f>
        <v>0</v>
      </c>
      <c r="S107" s="45">
        <f>янв!S107+фев!S107+март!S107</f>
        <v>10</v>
      </c>
      <c r="T107" s="45">
        <f>янв!T107+фев!T107+март!T107</f>
        <v>6.2780000000000005</v>
      </c>
      <c r="U107" s="45">
        <f>янв!U107+фев!U107+март!U107</f>
        <v>0</v>
      </c>
      <c r="V107" s="45">
        <f>янв!V107+фев!V107+март!V107</f>
        <v>0</v>
      </c>
      <c r="W107" s="45">
        <f>янв!W107+фев!W107+март!W107</f>
        <v>2</v>
      </c>
      <c r="X107" s="45">
        <f>янв!X107+фев!X107+март!X107</f>
        <v>4.2</v>
      </c>
      <c r="Y107" s="45">
        <f>янв!Y107+фев!Y107+март!Y107</f>
        <v>5.4</v>
      </c>
      <c r="Z107" s="45">
        <f>янв!Z107+фев!Z107+март!Z107</f>
        <v>3.274</v>
      </c>
      <c r="AA107" s="45">
        <f>янв!AA107+фев!AA107+март!AA107</f>
        <v>0</v>
      </c>
      <c r="AB107" s="45">
        <f>янв!AB107+фев!AB107+март!AB107</f>
        <v>0</v>
      </c>
      <c r="AC107" s="45">
        <f>янв!AC107+фев!AC107+март!AC107</f>
        <v>0</v>
      </c>
      <c r="AD107" s="45">
        <f>янв!AD107+фев!AD107+март!AD107</f>
        <v>0</v>
      </c>
      <c r="AE107" s="45">
        <f>янв!AE107+фев!AE107+март!AE107</f>
        <v>0</v>
      </c>
      <c r="AF107" s="45">
        <f>янв!AF107+фев!AF107+март!AF107</f>
        <v>0</v>
      </c>
      <c r="AG107" s="45">
        <f>янв!AG107+фев!AG107+март!AG107</f>
        <v>0</v>
      </c>
      <c r="AH107" s="45">
        <f>янв!AH107+фев!AH107+март!AH107</f>
        <v>0</v>
      </c>
      <c r="AI107" s="45">
        <f>янв!AI107+фев!AI107+март!AI107</f>
        <v>0</v>
      </c>
      <c r="AJ107" s="45">
        <f>янв!AJ107+фев!AJ107+март!AJ107</f>
        <v>0</v>
      </c>
      <c r="AK107" s="45">
        <f>янв!AK107+фев!AK107+март!AK107</f>
        <v>2</v>
      </c>
      <c r="AL107" s="45">
        <f>янв!AL107+фев!AL107+март!AL107</f>
        <v>2.8740000000000001</v>
      </c>
      <c r="AM107" s="45">
        <f>янв!AM107+фев!AM107+март!AM107</f>
        <v>0</v>
      </c>
      <c r="AN107" s="45">
        <f>янв!AN107+фев!AN107+март!AN107</f>
        <v>0</v>
      </c>
      <c r="AO107" s="45">
        <f>янв!AO107+фев!AO107+март!AO107</f>
        <v>1</v>
      </c>
      <c r="AP107" s="45">
        <f>янв!AP107+фев!AP107+март!AP107</f>
        <v>2.2789999999999999</v>
      </c>
      <c r="AQ107" s="45">
        <f>янв!AQ107+фев!AQ107+март!AQ107</f>
        <v>11</v>
      </c>
      <c r="AR107" s="45">
        <f>янв!AR107+фев!AR107+март!AR107</f>
        <v>6.9269999999999996</v>
      </c>
      <c r="AS107" s="45">
        <f>янв!AS107+фев!AS107+март!AS107</f>
        <v>0</v>
      </c>
      <c r="AT107" s="45">
        <f>янв!AT107+фев!AT107+март!AT107</f>
        <v>0</v>
      </c>
      <c r="AU107" s="45">
        <f>янв!AU107+фев!AU107+март!AU107</f>
        <v>0</v>
      </c>
      <c r="AV107" s="45">
        <f>янв!AV107+фев!AV107+март!AV107</f>
        <v>0</v>
      </c>
      <c r="AW107" s="45">
        <f>янв!AW107+фев!AW107+март!AW107</f>
        <v>1</v>
      </c>
      <c r="AX107" s="45">
        <f>янв!AX107+фев!AX107+март!AX107</f>
        <v>2.6520000000000001</v>
      </c>
      <c r="AY107" s="45">
        <f>янв!AY107+фев!AY107+март!AY107</f>
        <v>6</v>
      </c>
      <c r="AZ107" s="45">
        <f>янв!AZ107+фев!AZ107+март!AZ107</f>
        <v>4.827</v>
      </c>
      <c r="BA107" s="45">
        <f>янв!BA107+фев!BA107+март!BA107</f>
        <v>0</v>
      </c>
      <c r="BB107" s="45">
        <f>янв!BB107+фев!BB107+март!BB107</f>
        <v>0</v>
      </c>
      <c r="BC107" s="45">
        <f>янв!BC107+фев!BC107+март!BC107</f>
        <v>0</v>
      </c>
      <c r="BD107" s="45">
        <f>янв!BD107+фев!BD107+март!BD107</f>
        <v>0</v>
      </c>
      <c r="BE107" s="45">
        <f>янв!BE107+фев!BE107+март!BE107</f>
        <v>1.1339999999999999</v>
      </c>
      <c r="BF107" s="48">
        <f t="shared" si="7"/>
        <v>315.65900000000005</v>
      </c>
      <c r="BG107" s="85"/>
      <c r="BH107" s="17" t="e">
        <f t="shared" si="10"/>
        <v>#DIV/0!</v>
      </c>
      <c r="BI107" s="115">
        <v>3</v>
      </c>
      <c r="BJ107" s="16"/>
    </row>
    <row r="108" spans="1:62" ht="15.75">
      <c r="A108" s="90">
        <v>25</v>
      </c>
      <c r="B108" s="30" t="s">
        <v>54</v>
      </c>
      <c r="C108" s="45">
        <f>янв!C108+фев!C108+март!C108</f>
        <v>0</v>
      </c>
      <c r="D108" s="45">
        <f>янв!D108+фев!D108+март!D108</f>
        <v>0</v>
      </c>
      <c r="E108" s="45">
        <f>янв!E108+фев!E108+март!E108</f>
        <v>0</v>
      </c>
      <c r="F108" s="45">
        <f>янв!F108+фев!F108+март!F108</f>
        <v>0</v>
      </c>
      <c r="G108" s="45">
        <f>янв!G108+фев!G108+март!G108</f>
        <v>0</v>
      </c>
      <c r="H108" s="45">
        <f>янв!H108+фев!H108+март!H108</f>
        <v>0</v>
      </c>
      <c r="I108" s="45">
        <f>янв!I108+фев!I108+март!I108</f>
        <v>0</v>
      </c>
      <c r="J108" s="45">
        <f>янв!J108+фев!J108+март!J108</f>
        <v>0</v>
      </c>
      <c r="K108" s="45">
        <f>янв!K108+фев!K108+март!K108</f>
        <v>0</v>
      </c>
      <c r="L108" s="45">
        <f>янв!L108+фев!L108+март!L108</f>
        <v>0</v>
      </c>
      <c r="M108" s="45">
        <f>янв!M108+фев!M108+март!M108</f>
        <v>0</v>
      </c>
      <c r="N108" s="45">
        <f>янв!N108+фев!N108+март!N108</f>
        <v>0</v>
      </c>
      <c r="O108" s="45">
        <f>янв!O108+фев!O108+март!O108</f>
        <v>0</v>
      </c>
      <c r="P108" s="45">
        <f>янв!P108+фев!P108+март!P108</f>
        <v>0</v>
      </c>
      <c r="Q108" s="45">
        <f>янв!Q108+фев!Q108+март!Q108</f>
        <v>0</v>
      </c>
      <c r="R108" s="45">
        <f>янв!R108+фев!R108+март!R108</f>
        <v>0</v>
      </c>
      <c r="S108" s="45">
        <f>янв!S108+фев!S108+март!S108</f>
        <v>0</v>
      </c>
      <c r="T108" s="45">
        <f>янв!T108+фев!T108+март!T108</f>
        <v>0</v>
      </c>
      <c r="U108" s="45">
        <f>янв!U108+фев!U108+март!U108</f>
        <v>0</v>
      </c>
      <c r="V108" s="45">
        <f>янв!V108+фев!V108+март!V108</f>
        <v>0</v>
      </c>
      <c r="W108" s="45">
        <f>янв!W108+фев!W108+март!W108</f>
        <v>3</v>
      </c>
      <c r="X108" s="45">
        <f>янв!X108+фев!X108+март!X108</f>
        <v>2.6960000000000002</v>
      </c>
      <c r="Y108" s="45">
        <f>янв!Y108+фев!Y108+март!Y108</f>
        <v>0</v>
      </c>
      <c r="Z108" s="45">
        <f>янв!Z108+фев!Z108+март!Z108</f>
        <v>0</v>
      </c>
      <c r="AA108" s="45">
        <f>янв!AA108+фев!AA108+март!AA108</f>
        <v>0</v>
      </c>
      <c r="AB108" s="45">
        <f>янв!AB108+фев!AB108+март!AB108</f>
        <v>0</v>
      </c>
      <c r="AC108" s="45">
        <f>янв!AC108+фев!AC108+март!AC108</f>
        <v>0</v>
      </c>
      <c r="AD108" s="45">
        <f>янв!AD108+фев!AD108+март!AD108</f>
        <v>0</v>
      </c>
      <c r="AE108" s="45">
        <f>янв!AE108+фев!AE108+март!AE108</f>
        <v>0</v>
      </c>
      <c r="AF108" s="45">
        <f>янв!AF108+фев!AF108+март!AF108</f>
        <v>0</v>
      </c>
      <c r="AG108" s="45">
        <f>янв!AG108+фев!AG108+март!AG108</f>
        <v>0</v>
      </c>
      <c r="AH108" s="45">
        <f>янв!AH108+фев!AH108+март!AH108</f>
        <v>0</v>
      </c>
      <c r="AI108" s="45">
        <f>янв!AI108+фев!AI108+март!AI108</f>
        <v>0</v>
      </c>
      <c r="AJ108" s="45">
        <f>янв!AJ108+фев!AJ108+март!AJ108</f>
        <v>0</v>
      </c>
      <c r="AK108" s="45">
        <f>янв!AK108+фев!AK108+март!AK108</f>
        <v>0</v>
      </c>
      <c r="AL108" s="45">
        <f>янв!AL108+фев!AL108+март!AL108</f>
        <v>0</v>
      </c>
      <c r="AM108" s="45">
        <f>янв!AM108+фев!AM108+март!AM108</f>
        <v>0</v>
      </c>
      <c r="AN108" s="45">
        <f>янв!AN108+фев!AN108+март!AN108</f>
        <v>0</v>
      </c>
      <c r="AO108" s="45">
        <f>янв!AO108+фев!AO108+март!AO108</f>
        <v>0</v>
      </c>
      <c r="AP108" s="45">
        <f>янв!AP108+фев!AP108+март!AP108</f>
        <v>0</v>
      </c>
      <c r="AQ108" s="45">
        <f>янв!AQ108+фев!AQ108+март!AQ108</f>
        <v>12</v>
      </c>
      <c r="AR108" s="45">
        <f>янв!AR108+фев!AR108+март!AR108</f>
        <v>6.1790000000000003</v>
      </c>
      <c r="AS108" s="45">
        <f>янв!AS108+фев!AS108+март!AS108</f>
        <v>0</v>
      </c>
      <c r="AT108" s="45">
        <f>янв!AT108+фев!AT108+март!AT108</f>
        <v>0</v>
      </c>
      <c r="AU108" s="45">
        <f>янв!AU108+фев!AU108+март!AU108</f>
        <v>0</v>
      </c>
      <c r="AV108" s="45">
        <f>янв!AV108+фев!AV108+март!AV108</f>
        <v>0</v>
      </c>
      <c r="AW108" s="45">
        <f>янв!AW108+фев!AW108+март!AW108</f>
        <v>1</v>
      </c>
      <c r="AX108" s="45">
        <f>янв!AX108+фев!AX108+март!AX108</f>
        <v>2.6469999999999998</v>
      </c>
      <c r="AY108" s="45">
        <f>янв!AY108+фев!AY108+март!AY108</f>
        <v>6</v>
      </c>
      <c r="AZ108" s="45">
        <f>янв!AZ108+фев!AZ108+март!AZ108</f>
        <v>6.0609999999999999</v>
      </c>
      <c r="BA108" s="45">
        <f>янв!BA108+фев!BA108+март!BA108</f>
        <v>0</v>
      </c>
      <c r="BB108" s="45">
        <f>янв!BB108+фев!BB108+март!BB108</f>
        <v>0</v>
      </c>
      <c r="BC108" s="45">
        <f>янв!BC108+фев!BC108+март!BC108</f>
        <v>0</v>
      </c>
      <c r="BD108" s="45">
        <f>янв!BD108+фев!BD108+март!BD108</f>
        <v>0</v>
      </c>
      <c r="BE108" s="45">
        <f>янв!BE108+фев!BE108+март!BE108</f>
        <v>1.782</v>
      </c>
      <c r="BF108" s="48">
        <f t="shared" si="7"/>
        <v>19.364999999999998</v>
      </c>
      <c r="BG108" s="85"/>
      <c r="BH108" s="35" t="e">
        <f t="shared" si="10"/>
        <v>#DIV/0!</v>
      </c>
      <c r="BI108" s="115">
        <v>5</v>
      </c>
      <c r="BJ108" s="16"/>
    </row>
    <row r="109" spans="1:62" ht="15.75">
      <c r="A109" s="90">
        <v>26</v>
      </c>
      <c r="B109" s="30" t="s">
        <v>55</v>
      </c>
      <c r="C109" s="45">
        <f>янв!C109+фев!C109+март!C109</f>
        <v>0</v>
      </c>
      <c r="D109" s="45">
        <f>янв!D109+фев!D109+март!D109</f>
        <v>0</v>
      </c>
      <c r="E109" s="45">
        <f>янв!E109+фев!E109+март!E109</f>
        <v>0</v>
      </c>
      <c r="F109" s="45">
        <f>янв!F109+фев!F109+март!F109</f>
        <v>0</v>
      </c>
      <c r="G109" s="45">
        <f>янв!G109+фев!G109+март!G109</f>
        <v>0</v>
      </c>
      <c r="H109" s="45">
        <f>янв!H109+фев!H109+март!H109</f>
        <v>0</v>
      </c>
      <c r="I109" s="45">
        <f>янв!I109+фев!I109+март!I109</f>
        <v>1</v>
      </c>
      <c r="J109" s="45">
        <f>янв!J109+фев!J109+март!J109</f>
        <v>253.708</v>
      </c>
      <c r="K109" s="45">
        <f>янв!K109+фев!K109+март!K109</f>
        <v>0</v>
      </c>
      <c r="L109" s="45">
        <f>янв!L109+фев!L109+март!L109</f>
        <v>0</v>
      </c>
      <c r="M109" s="45">
        <f>янв!M109+фев!M109+март!M109</f>
        <v>0</v>
      </c>
      <c r="N109" s="45">
        <f>янв!N109+фев!N109+март!N109</f>
        <v>0</v>
      </c>
      <c r="O109" s="45">
        <f>янв!O109+фев!O109+март!O109</f>
        <v>0</v>
      </c>
      <c r="P109" s="45">
        <f>янв!P109+фев!P109+март!P109</f>
        <v>0</v>
      </c>
      <c r="Q109" s="45">
        <f>янв!Q109+фев!Q109+март!Q109</f>
        <v>0</v>
      </c>
      <c r="R109" s="45">
        <f>янв!R109+фев!R109+март!R109</f>
        <v>0</v>
      </c>
      <c r="S109" s="45">
        <f>янв!S109+фев!S109+март!S109</f>
        <v>7</v>
      </c>
      <c r="T109" s="45">
        <f>янв!T109+фев!T109+март!T109</f>
        <v>3.6349999999999998</v>
      </c>
      <c r="U109" s="45">
        <f>янв!U109+фев!U109+март!U109</f>
        <v>6</v>
      </c>
      <c r="V109" s="45">
        <f>янв!V109+фев!V109+март!V109</f>
        <v>2.5550000000000002</v>
      </c>
      <c r="W109" s="45">
        <f>янв!W109+фев!W109+март!W109</f>
        <v>5</v>
      </c>
      <c r="X109" s="45">
        <f>янв!X109+фев!X109+март!X109</f>
        <v>13.928999999999998</v>
      </c>
      <c r="Y109" s="45">
        <f>янв!Y109+фев!Y109+март!Y109</f>
        <v>1.8</v>
      </c>
      <c r="Z109" s="45">
        <f>янв!Z109+фев!Z109+март!Z109</f>
        <v>1.091</v>
      </c>
      <c r="AA109" s="45">
        <f>янв!AA109+фев!AA109+март!AA109</f>
        <v>0</v>
      </c>
      <c r="AB109" s="45">
        <f>янв!AB109+фев!AB109+март!AB109</f>
        <v>0</v>
      </c>
      <c r="AC109" s="45">
        <f>янв!AC109+фев!AC109+март!AC109</f>
        <v>0</v>
      </c>
      <c r="AD109" s="45">
        <f>янв!AD109+фев!AD109+март!AD109</f>
        <v>0</v>
      </c>
      <c r="AE109" s="45">
        <f>янв!AE109+фев!AE109+март!AE109</f>
        <v>0</v>
      </c>
      <c r="AF109" s="45">
        <f>янв!AF109+фев!AF109+март!AF109</f>
        <v>0</v>
      </c>
      <c r="AG109" s="45">
        <f>янв!AG109+фев!AG109+март!AG109</f>
        <v>0</v>
      </c>
      <c r="AH109" s="45">
        <f>янв!AH109+фев!AH109+март!AH109</f>
        <v>0</v>
      </c>
      <c r="AI109" s="45">
        <f>янв!AI109+фев!AI109+март!AI109</f>
        <v>0</v>
      </c>
      <c r="AJ109" s="45">
        <f>янв!AJ109+фев!AJ109+март!AJ109</f>
        <v>0</v>
      </c>
      <c r="AK109" s="45">
        <f>янв!AK109+фев!AK109+март!AK109</f>
        <v>2.5</v>
      </c>
      <c r="AL109" s="45">
        <f>янв!AL109+фев!AL109+март!AL109</f>
        <v>3.6869999999999998</v>
      </c>
      <c r="AM109" s="45">
        <f>янв!AM109+фев!AM109+март!AM109</f>
        <v>0</v>
      </c>
      <c r="AN109" s="45">
        <f>янв!AN109+фев!AN109+март!AN109</f>
        <v>0</v>
      </c>
      <c r="AO109" s="45">
        <f>янв!AO109+фев!AO109+март!AO109</f>
        <v>1</v>
      </c>
      <c r="AP109" s="45">
        <f>янв!AP109+фев!AP109+март!AP109</f>
        <v>0.54800000000000004</v>
      </c>
      <c r="AQ109" s="45">
        <f>янв!AQ109+фев!AQ109+март!AQ109</f>
        <v>21</v>
      </c>
      <c r="AR109" s="45">
        <f>янв!AR109+фев!AR109+март!AR109</f>
        <v>9.6790000000000003</v>
      </c>
      <c r="AS109" s="45">
        <f>янв!AS109+фев!AS109+март!AS109</f>
        <v>0</v>
      </c>
      <c r="AT109" s="45">
        <f>янв!AT109+фев!AT109+март!AT109</f>
        <v>0</v>
      </c>
      <c r="AU109" s="45">
        <f>янв!AU109+фев!AU109+март!AU109</f>
        <v>25</v>
      </c>
      <c r="AV109" s="45">
        <f>янв!AV109+фев!AV109+март!AV109</f>
        <v>2.2509999999999999</v>
      </c>
      <c r="AW109" s="45">
        <f>янв!AW109+фев!AW109+март!AW109</f>
        <v>1</v>
      </c>
      <c r="AX109" s="45">
        <f>янв!AX109+фев!AX109+март!AX109</f>
        <v>2.6520000000000001</v>
      </c>
      <c r="AY109" s="45">
        <f>янв!AY109+фев!AY109+март!AY109</f>
        <v>10</v>
      </c>
      <c r="AZ109" s="45">
        <f>янв!AZ109+фев!AZ109+март!AZ109</f>
        <v>7.3529999999999998</v>
      </c>
      <c r="BA109" s="45">
        <f>янв!BA109+фев!BA109+март!BA109</f>
        <v>0</v>
      </c>
      <c r="BB109" s="45">
        <f>янв!BB109+фев!BB109+март!BB109</f>
        <v>0</v>
      </c>
      <c r="BC109" s="45">
        <f>янв!BC109+фев!BC109+март!BC109</f>
        <v>0</v>
      </c>
      <c r="BD109" s="45">
        <f>янв!BD109+фев!BD109+март!BD109</f>
        <v>0</v>
      </c>
      <c r="BE109" s="45">
        <f>янв!BE109+фев!BE109+март!BE109</f>
        <v>2.4929999999999999</v>
      </c>
      <c r="BF109" s="48">
        <f>D109+F109+H109+J109+L109+N109+P109+R109+T109+V109+X109+Z109+AB109+AD109+AF109+AH109+AJ109+AL109+AN109+AP109+AR109+AT109+AV109+AX109+AZ109+BB109+BD109+BE109</f>
        <v>303.58099999999996</v>
      </c>
      <c r="BG109" s="85"/>
      <c r="BH109" s="17" t="e">
        <f t="shared" si="10"/>
        <v>#DIV/0!</v>
      </c>
      <c r="BI109" s="115">
        <v>7</v>
      </c>
      <c r="BJ109" s="16"/>
    </row>
    <row r="110" spans="1:62" ht="15.75">
      <c r="A110" s="91"/>
      <c r="B110" s="62" t="s">
        <v>42</v>
      </c>
      <c r="C110" s="47">
        <f>SUM(C84:C109)</f>
        <v>53.7</v>
      </c>
      <c r="D110" s="47">
        <f t="shared" ref="D110:BE110" si="11">SUM(D84:D109)</f>
        <v>20.417000000000002</v>
      </c>
      <c r="E110" s="47">
        <f t="shared" si="11"/>
        <v>0</v>
      </c>
      <c r="F110" s="47">
        <f t="shared" si="11"/>
        <v>0</v>
      </c>
      <c r="G110" s="47">
        <f t="shared" si="11"/>
        <v>0</v>
      </c>
      <c r="H110" s="47">
        <f t="shared" si="11"/>
        <v>0</v>
      </c>
      <c r="I110" s="47">
        <f t="shared" si="11"/>
        <v>6</v>
      </c>
      <c r="J110" s="47">
        <f t="shared" si="11"/>
        <v>1442.3340000000001</v>
      </c>
      <c r="K110" s="47">
        <f t="shared" si="11"/>
        <v>0</v>
      </c>
      <c r="L110" s="47">
        <f t="shared" si="11"/>
        <v>0</v>
      </c>
      <c r="M110" s="47">
        <f t="shared" si="11"/>
        <v>0</v>
      </c>
      <c r="N110" s="47">
        <f t="shared" si="11"/>
        <v>0</v>
      </c>
      <c r="O110" s="47">
        <f t="shared" si="11"/>
        <v>0</v>
      </c>
      <c r="P110" s="47">
        <f t="shared" si="11"/>
        <v>0</v>
      </c>
      <c r="Q110" s="47">
        <f t="shared" si="11"/>
        <v>0</v>
      </c>
      <c r="R110" s="47">
        <f t="shared" si="11"/>
        <v>0</v>
      </c>
      <c r="S110" s="47">
        <f t="shared" si="11"/>
        <v>117</v>
      </c>
      <c r="T110" s="47">
        <f t="shared" si="11"/>
        <v>79.563000000000017</v>
      </c>
      <c r="U110" s="47">
        <f t="shared" si="11"/>
        <v>31</v>
      </c>
      <c r="V110" s="47">
        <f t="shared" si="11"/>
        <v>221.93299999999999</v>
      </c>
      <c r="W110" s="47">
        <f t="shared" si="11"/>
        <v>92</v>
      </c>
      <c r="X110" s="47">
        <f t="shared" si="11"/>
        <v>101.956</v>
      </c>
      <c r="Y110" s="47">
        <f t="shared" si="11"/>
        <v>18.2</v>
      </c>
      <c r="Z110" s="47">
        <f t="shared" si="11"/>
        <v>10.055999999999999</v>
      </c>
      <c r="AA110" s="47">
        <f t="shared" si="11"/>
        <v>10.5</v>
      </c>
      <c r="AB110" s="47">
        <f t="shared" si="11"/>
        <v>4.1370000000000005</v>
      </c>
      <c r="AC110" s="47">
        <f t="shared" si="11"/>
        <v>0</v>
      </c>
      <c r="AD110" s="47">
        <f t="shared" si="11"/>
        <v>0</v>
      </c>
      <c r="AE110" s="47">
        <f t="shared" si="11"/>
        <v>10</v>
      </c>
      <c r="AF110" s="47">
        <f t="shared" si="11"/>
        <v>186.22800000000001</v>
      </c>
      <c r="AG110" s="47">
        <f t="shared" si="11"/>
        <v>1</v>
      </c>
      <c r="AH110" s="47">
        <f t="shared" si="11"/>
        <v>2.1139999999999999</v>
      </c>
      <c r="AI110" s="47">
        <f t="shared" si="11"/>
        <v>14</v>
      </c>
      <c r="AJ110" s="47">
        <f t="shared" si="11"/>
        <v>37.659999999999997</v>
      </c>
      <c r="AK110" s="47">
        <f t="shared" si="11"/>
        <v>22</v>
      </c>
      <c r="AL110" s="47">
        <f t="shared" si="11"/>
        <v>32.667999999999999</v>
      </c>
      <c r="AM110" s="47">
        <f t="shared" si="11"/>
        <v>6</v>
      </c>
      <c r="AN110" s="47">
        <f t="shared" si="11"/>
        <v>17.942</v>
      </c>
      <c r="AO110" s="47">
        <f t="shared" si="11"/>
        <v>12</v>
      </c>
      <c r="AP110" s="47">
        <f t="shared" si="11"/>
        <v>30.486999999999995</v>
      </c>
      <c r="AQ110" s="47">
        <f t="shared" si="11"/>
        <v>189</v>
      </c>
      <c r="AR110" s="47">
        <f t="shared" si="11"/>
        <v>106.56000000000003</v>
      </c>
      <c r="AS110" s="47">
        <f t="shared" si="11"/>
        <v>9</v>
      </c>
      <c r="AT110" s="47">
        <f t="shared" si="11"/>
        <v>3.9389999999999996</v>
      </c>
      <c r="AU110" s="47">
        <f t="shared" si="11"/>
        <v>172.3</v>
      </c>
      <c r="AV110" s="47">
        <f t="shared" si="11"/>
        <v>40.594999999999992</v>
      </c>
      <c r="AW110" s="47">
        <f t="shared" si="11"/>
        <v>508</v>
      </c>
      <c r="AX110" s="47">
        <f t="shared" si="11"/>
        <v>392.959</v>
      </c>
      <c r="AY110" s="47">
        <f t="shared" si="11"/>
        <v>144</v>
      </c>
      <c r="AZ110" s="47">
        <f t="shared" si="11"/>
        <v>144.76600000000002</v>
      </c>
      <c r="BA110" s="47">
        <f t="shared" si="11"/>
        <v>1.44</v>
      </c>
      <c r="BB110" s="47">
        <f t="shared" si="11"/>
        <v>1.845</v>
      </c>
      <c r="BC110" s="47">
        <f t="shared" si="11"/>
        <v>6</v>
      </c>
      <c r="BD110" s="47">
        <f t="shared" si="11"/>
        <v>2.2599999999999998</v>
      </c>
      <c r="BE110" s="47">
        <f t="shared" si="11"/>
        <v>115.76600000000001</v>
      </c>
      <c r="BF110" s="49">
        <f>SUM(BF84:BF109)</f>
        <v>2996.1850000000004</v>
      </c>
      <c r="BG110" s="57">
        <f>SUM(BG84:BG109)</f>
        <v>0</v>
      </c>
      <c r="BH110" s="17" t="e">
        <f t="shared" si="10"/>
        <v>#DIV/0!</v>
      </c>
      <c r="BI110" s="72"/>
      <c r="BJ110" s="16"/>
    </row>
    <row r="111" spans="1:62" ht="15.75">
      <c r="A111" s="75"/>
      <c r="B111" s="63" t="s">
        <v>56</v>
      </c>
      <c r="C111" s="51">
        <f t="shared" ref="C111:BF111" si="12">C110+C81+C52+C30</f>
        <v>74.100000000000009</v>
      </c>
      <c r="D111" s="48">
        <f t="shared" si="12"/>
        <v>30.835999999999999</v>
      </c>
      <c r="E111" s="52">
        <f t="shared" si="12"/>
        <v>0</v>
      </c>
      <c r="F111" s="27">
        <f t="shared" si="12"/>
        <v>0</v>
      </c>
      <c r="G111" s="52">
        <f t="shared" si="12"/>
        <v>0</v>
      </c>
      <c r="H111" s="48">
        <f t="shared" si="12"/>
        <v>0</v>
      </c>
      <c r="I111" s="52">
        <f t="shared" si="12"/>
        <v>14</v>
      </c>
      <c r="J111" s="27">
        <f t="shared" si="12"/>
        <v>2552.107</v>
      </c>
      <c r="K111" s="52">
        <f t="shared" si="12"/>
        <v>61</v>
      </c>
      <c r="L111" s="48">
        <f t="shared" si="12"/>
        <v>19.163</v>
      </c>
      <c r="M111" s="52">
        <f t="shared" si="12"/>
        <v>0</v>
      </c>
      <c r="N111" s="88">
        <f t="shared" si="12"/>
        <v>0</v>
      </c>
      <c r="O111" s="52">
        <f t="shared" si="12"/>
        <v>5</v>
      </c>
      <c r="P111" s="48">
        <f t="shared" si="12"/>
        <v>24.725000000000001</v>
      </c>
      <c r="Q111" s="52">
        <f t="shared" si="12"/>
        <v>0</v>
      </c>
      <c r="R111" s="55">
        <f t="shared" si="12"/>
        <v>0</v>
      </c>
      <c r="S111" s="52">
        <f t="shared" si="12"/>
        <v>187</v>
      </c>
      <c r="T111" s="48">
        <f t="shared" si="12"/>
        <v>147.75700000000003</v>
      </c>
      <c r="U111" s="52">
        <f t="shared" si="12"/>
        <v>80</v>
      </c>
      <c r="V111" s="17">
        <f t="shared" si="12"/>
        <v>580.96</v>
      </c>
      <c r="W111" s="52">
        <f t="shared" si="12"/>
        <v>201</v>
      </c>
      <c r="X111" s="48">
        <f t="shared" si="12"/>
        <v>233.46799999999999</v>
      </c>
      <c r="Y111" s="52">
        <f t="shared" si="12"/>
        <v>21.2</v>
      </c>
      <c r="Z111" s="48">
        <f t="shared" si="12"/>
        <v>11.882999999999999</v>
      </c>
      <c r="AA111" s="52">
        <f t="shared" si="12"/>
        <v>10.5</v>
      </c>
      <c r="AB111" s="48">
        <f t="shared" si="12"/>
        <v>4.1370000000000005</v>
      </c>
      <c r="AC111" s="52">
        <f t="shared" si="12"/>
        <v>16</v>
      </c>
      <c r="AD111" s="48">
        <f t="shared" si="12"/>
        <v>0.73099999999999998</v>
      </c>
      <c r="AE111" s="52">
        <f t="shared" si="12"/>
        <v>12</v>
      </c>
      <c r="AF111" s="48">
        <f t="shared" si="12"/>
        <v>289.74200000000002</v>
      </c>
      <c r="AG111" s="99">
        <f t="shared" si="12"/>
        <v>79.349999999999994</v>
      </c>
      <c r="AH111" s="55">
        <f t="shared" si="12"/>
        <v>207.785</v>
      </c>
      <c r="AI111" s="52">
        <f t="shared" si="12"/>
        <v>33</v>
      </c>
      <c r="AJ111" s="48">
        <f t="shared" si="12"/>
        <v>56.065999999999995</v>
      </c>
      <c r="AK111" s="99">
        <f t="shared" si="12"/>
        <v>101.6</v>
      </c>
      <c r="AL111" s="55">
        <f t="shared" si="12"/>
        <v>114.53600000000002</v>
      </c>
      <c r="AM111" s="52">
        <f t="shared" si="12"/>
        <v>62.15</v>
      </c>
      <c r="AN111" s="55">
        <f t="shared" si="12"/>
        <v>87.754999999999995</v>
      </c>
      <c r="AO111" s="52">
        <f t="shared" si="12"/>
        <v>41</v>
      </c>
      <c r="AP111" s="48">
        <f t="shared" si="12"/>
        <v>136.98099999999999</v>
      </c>
      <c r="AQ111" s="52">
        <f t="shared" si="12"/>
        <v>574</v>
      </c>
      <c r="AR111" s="48">
        <f t="shared" si="12"/>
        <v>475.32100000000003</v>
      </c>
      <c r="AS111" s="52">
        <f t="shared" si="12"/>
        <v>9</v>
      </c>
      <c r="AT111" s="27">
        <f t="shared" si="12"/>
        <v>3.9389999999999996</v>
      </c>
      <c r="AU111" s="99">
        <f t="shared" si="12"/>
        <v>331.36</v>
      </c>
      <c r="AV111" s="55">
        <f t="shared" si="12"/>
        <v>58.061999999999991</v>
      </c>
      <c r="AW111" s="52">
        <f t="shared" si="12"/>
        <v>1060</v>
      </c>
      <c r="AX111" s="48">
        <f t="shared" si="12"/>
        <v>756.74599999999998</v>
      </c>
      <c r="AY111" s="52">
        <f t="shared" si="12"/>
        <v>156</v>
      </c>
      <c r="AZ111" s="48">
        <f t="shared" si="12"/>
        <v>158.73500000000001</v>
      </c>
      <c r="BA111" s="93">
        <f t="shared" si="12"/>
        <v>1.44</v>
      </c>
      <c r="BB111" s="94">
        <f t="shared" si="12"/>
        <v>1.845</v>
      </c>
      <c r="BC111" s="76">
        <f t="shared" si="12"/>
        <v>6</v>
      </c>
      <c r="BD111" s="88">
        <f t="shared" si="12"/>
        <v>2.2599999999999998</v>
      </c>
      <c r="BE111" s="76">
        <f t="shared" si="12"/>
        <v>952.28000000000009</v>
      </c>
      <c r="BF111" s="48">
        <f t="shared" si="12"/>
        <v>6907.82</v>
      </c>
      <c r="BG111" s="27">
        <f>BG110+BG81+BG52+BG30</f>
        <v>0</v>
      </c>
      <c r="BH111" s="17" t="e">
        <f t="shared" si="10"/>
        <v>#DIV/0!</v>
      </c>
      <c r="BI111" s="72"/>
      <c r="BJ111" s="16"/>
    </row>
  </sheetData>
  <mergeCells count="112">
    <mergeCell ref="AU31:AV31"/>
    <mergeCell ref="AU2:AV2"/>
    <mergeCell ref="AM2:AN2"/>
    <mergeCell ref="AC2:AD2"/>
    <mergeCell ref="AS2:AT2"/>
    <mergeCell ref="AQ2:AR2"/>
    <mergeCell ref="AG2:AH2"/>
    <mergeCell ref="AS31:AT31"/>
    <mergeCell ref="AE82:AF82"/>
    <mergeCell ref="AI82:AJ82"/>
    <mergeCell ref="AC31:AD31"/>
    <mergeCell ref="AK2:AL2"/>
    <mergeCell ref="AI2:AJ2"/>
    <mergeCell ref="AO2:AP2"/>
    <mergeCell ref="AE2:AF2"/>
    <mergeCell ref="BC2:BD2"/>
    <mergeCell ref="BC31:BD31"/>
    <mergeCell ref="AY53:AZ53"/>
    <mergeCell ref="AW53:AX53"/>
    <mergeCell ref="BA2:BB2"/>
    <mergeCell ref="AY2:AZ2"/>
    <mergeCell ref="AY31:AZ31"/>
    <mergeCell ref="BA31:BB31"/>
    <mergeCell ref="BA53:BB53"/>
    <mergeCell ref="BC53:BD53"/>
    <mergeCell ref="AW2:AX2"/>
    <mergeCell ref="AW31:AX31"/>
    <mergeCell ref="BC82:BD82"/>
    <mergeCell ref="AY82:AZ82"/>
    <mergeCell ref="AQ53:AR53"/>
    <mergeCell ref="AO53:AP53"/>
    <mergeCell ref="AE53:AF53"/>
    <mergeCell ref="Y82:Z82"/>
    <mergeCell ref="AG82:AH82"/>
    <mergeCell ref="AC82:AD82"/>
    <mergeCell ref="AI53:AJ53"/>
    <mergeCell ref="AS82:AT82"/>
    <mergeCell ref="AU53:AV53"/>
    <mergeCell ref="AU82:AV82"/>
    <mergeCell ref="AS53:AT53"/>
    <mergeCell ref="BA82:BB82"/>
    <mergeCell ref="AM53:AN53"/>
    <mergeCell ref="AW82:AX82"/>
    <mergeCell ref="AM82:AN82"/>
    <mergeCell ref="AO82:AP82"/>
    <mergeCell ref="AQ82:AR82"/>
    <mergeCell ref="AA2:AB2"/>
    <mergeCell ref="AA31:AB31"/>
    <mergeCell ref="AC53:AD53"/>
    <mergeCell ref="AA82:AB82"/>
    <mergeCell ref="AO31:AP31"/>
    <mergeCell ref="AM31:AN31"/>
    <mergeCell ref="AQ31:AR31"/>
    <mergeCell ref="AK53:AL53"/>
    <mergeCell ref="AA53:AB53"/>
    <mergeCell ref="AG53:AH53"/>
    <mergeCell ref="AE31:AF31"/>
    <mergeCell ref="AK31:AL31"/>
    <mergeCell ref="AI31:AJ31"/>
    <mergeCell ref="AG31:AH31"/>
    <mergeCell ref="U82:V82"/>
    <mergeCell ref="W82:X82"/>
    <mergeCell ref="AK82:AL82"/>
    <mergeCell ref="B53:B54"/>
    <mergeCell ref="E53:F53"/>
    <mergeCell ref="C53:D53"/>
    <mergeCell ref="E82:F82"/>
    <mergeCell ref="M53:N53"/>
    <mergeCell ref="M82:N82"/>
    <mergeCell ref="I82:J82"/>
    <mergeCell ref="O53:P53"/>
    <mergeCell ref="Q82:R82"/>
    <mergeCell ref="K82:L82"/>
    <mergeCell ref="I53:J53"/>
    <mergeCell ref="S53:T53"/>
    <mergeCell ref="S82:T82"/>
    <mergeCell ref="U53:V53"/>
    <mergeCell ref="C2:D2"/>
    <mergeCell ref="C31:D31"/>
    <mergeCell ref="B82:B83"/>
    <mergeCell ref="C82:D82"/>
    <mergeCell ref="B31:B32"/>
    <mergeCell ref="O31:P31"/>
    <mergeCell ref="E2:F2"/>
    <mergeCell ref="B2:B3"/>
    <mergeCell ref="O2:P2"/>
    <mergeCell ref="M2:N2"/>
    <mergeCell ref="G82:H82"/>
    <mergeCell ref="G53:H53"/>
    <mergeCell ref="G31:H31"/>
    <mergeCell ref="E31:F31"/>
    <mergeCell ref="O82:P82"/>
    <mergeCell ref="K31:L31"/>
    <mergeCell ref="I31:J31"/>
    <mergeCell ref="M31:N31"/>
    <mergeCell ref="Y2:Z2"/>
    <mergeCell ref="G2:H2"/>
    <mergeCell ref="Q31:R31"/>
    <mergeCell ref="Q53:R53"/>
    <mergeCell ref="K2:L2"/>
    <mergeCell ref="I2:J2"/>
    <mergeCell ref="Y31:Z31"/>
    <mergeCell ref="Y53:Z53"/>
    <mergeCell ref="U31:V31"/>
    <mergeCell ref="K53:L53"/>
    <mergeCell ref="U2:V2"/>
    <mergeCell ref="S2:T2"/>
    <mergeCell ref="Q2:R2"/>
    <mergeCell ref="W2:X2"/>
    <mergeCell ref="W53:X53"/>
    <mergeCell ref="W31:X31"/>
    <mergeCell ref="S31:T31"/>
  </mergeCells>
  <phoneticPr fontId="1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13"/>
  <sheetViews>
    <sheetView workbookViewId="0">
      <pane xSplit="2" ySplit="3" topLeftCell="AR70" activePane="bottomRight" state="frozen"/>
      <selection pane="topRight" activeCell="C1" sqref="C1"/>
      <selection pane="bottomLeft" activeCell="A4" sqref="A4"/>
      <selection pane="bottomRight" activeCell="BF21" sqref="BF21"/>
    </sheetView>
  </sheetViews>
  <sheetFormatPr defaultRowHeight="12.75"/>
  <cols>
    <col min="1" max="1" width="3" style="1" bestFit="1" customWidth="1"/>
    <col min="2" max="2" width="28.42578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4.425781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4.28515625" style="1" customWidth="1"/>
    <col min="50" max="50" width="9.140625" style="1"/>
    <col min="51" max="51" width="4.5703125" style="1" customWidth="1"/>
    <col min="52" max="52" width="9.140625" style="1"/>
    <col min="53" max="53" width="6.7109375" style="1" customWidth="1"/>
    <col min="54" max="56" width="9.140625" style="1"/>
    <col min="57" max="57" width="8" style="1" customWidth="1"/>
    <col min="58" max="60" width="9.140625" style="2"/>
    <col min="61" max="84" width="9.140625" style="40"/>
    <col min="85" max="16384" width="9.140625" style="3"/>
  </cols>
  <sheetData>
    <row r="1" spans="1:84" ht="13.5" thickBot="1"/>
    <row r="2" spans="1:84" s="9" customFormat="1" ht="62.25" customHeight="1">
      <c r="A2" s="4"/>
      <c r="B2" s="191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80" t="s">
        <v>11</v>
      </c>
      <c r="Z2" s="181"/>
      <c r="AA2" s="180" t="s">
        <v>12</v>
      </c>
      <c r="AB2" s="181"/>
      <c r="AC2" s="180" t="s">
        <v>13</v>
      </c>
      <c r="AD2" s="181"/>
      <c r="AE2" s="180" t="s">
        <v>58</v>
      </c>
      <c r="AF2" s="181"/>
      <c r="AG2" s="180" t="s">
        <v>14</v>
      </c>
      <c r="AH2" s="181"/>
      <c r="AI2" s="180" t="s">
        <v>15</v>
      </c>
      <c r="AJ2" s="181"/>
      <c r="AK2" s="180" t="s">
        <v>16</v>
      </c>
      <c r="AL2" s="181"/>
      <c r="AM2" s="180" t="s">
        <v>17</v>
      </c>
      <c r="AN2" s="181"/>
      <c r="AO2" s="180" t="s">
        <v>18</v>
      </c>
      <c r="AP2" s="190"/>
      <c r="AQ2" s="188" t="s">
        <v>19</v>
      </c>
      <c r="AR2" s="188"/>
      <c r="AS2" s="184" t="s">
        <v>20</v>
      </c>
      <c r="AT2" s="185"/>
      <c r="AU2" s="184" t="s">
        <v>21</v>
      </c>
      <c r="AV2" s="185"/>
      <c r="AW2" s="184" t="s">
        <v>22</v>
      </c>
      <c r="AX2" s="185"/>
      <c r="AY2" s="184" t="s">
        <v>23</v>
      </c>
      <c r="AZ2" s="185"/>
      <c r="BA2" s="184" t="s">
        <v>24</v>
      </c>
      <c r="BB2" s="189"/>
      <c r="BC2" s="188"/>
      <c r="BD2" s="188"/>
      <c r="BE2" s="108" t="s">
        <v>59</v>
      </c>
      <c r="BF2" s="109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s="9" customFormat="1" thickBot="1">
      <c r="A3" s="4"/>
      <c r="B3" s="192"/>
      <c r="C3" s="106" t="s">
        <v>26</v>
      </c>
      <c r="D3" s="107" t="s">
        <v>27</v>
      </c>
      <c r="E3" s="106" t="s">
        <v>28</v>
      </c>
      <c r="F3" s="107" t="s">
        <v>27</v>
      </c>
      <c r="G3" s="111" t="s">
        <v>26</v>
      </c>
      <c r="H3" s="107" t="s">
        <v>27</v>
      </c>
      <c r="I3" s="111" t="s">
        <v>29</v>
      </c>
      <c r="J3" s="107" t="s">
        <v>27</v>
      </c>
      <c r="K3" s="111" t="s">
        <v>30</v>
      </c>
      <c r="L3" s="107" t="s">
        <v>27</v>
      </c>
      <c r="M3" s="111" t="s">
        <v>26</v>
      </c>
      <c r="N3" s="107" t="s">
        <v>27</v>
      </c>
      <c r="O3" s="111" t="s">
        <v>30</v>
      </c>
      <c r="P3" s="107" t="s">
        <v>27</v>
      </c>
      <c r="Q3" s="111" t="s">
        <v>26</v>
      </c>
      <c r="R3" s="107" t="s">
        <v>31</v>
      </c>
      <c r="S3" s="111" t="s">
        <v>30</v>
      </c>
      <c r="T3" s="107" t="s">
        <v>31</v>
      </c>
      <c r="U3" s="111" t="s">
        <v>30</v>
      </c>
      <c r="V3" s="107" t="s">
        <v>31</v>
      </c>
      <c r="W3" s="111" t="s">
        <v>30</v>
      </c>
      <c r="X3" s="107" t="s">
        <v>27</v>
      </c>
      <c r="Y3" s="111" t="s">
        <v>26</v>
      </c>
      <c r="Z3" s="107" t="s">
        <v>27</v>
      </c>
      <c r="AA3" s="111" t="s">
        <v>26</v>
      </c>
      <c r="AB3" s="107" t="s">
        <v>27</v>
      </c>
      <c r="AC3" s="111" t="s">
        <v>30</v>
      </c>
      <c r="AD3" s="107" t="s">
        <v>27</v>
      </c>
      <c r="AE3" s="111" t="s">
        <v>32</v>
      </c>
      <c r="AF3" s="111" t="s">
        <v>27</v>
      </c>
      <c r="AG3" s="111" t="s">
        <v>28</v>
      </c>
      <c r="AH3" s="107" t="s">
        <v>27</v>
      </c>
      <c r="AI3" s="111" t="s">
        <v>28</v>
      </c>
      <c r="AJ3" s="107" t="s">
        <v>27</v>
      </c>
      <c r="AK3" s="111" t="s">
        <v>28</v>
      </c>
      <c r="AL3" s="107" t="s">
        <v>27</v>
      </c>
      <c r="AM3" s="111" t="s">
        <v>28</v>
      </c>
      <c r="AN3" s="107" t="s">
        <v>27</v>
      </c>
      <c r="AO3" s="111" t="s">
        <v>30</v>
      </c>
      <c r="AP3" s="107" t="s">
        <v>27</v>
      </c>
      <c r="AQ3" s="111" t="s">
        <v>30</v>
      </c>
      <c r="AR3" s="107" t="s">
        <v>27</v>
      </c>
      <c r="AS3" s="107" t="s">
        <v>30</v>
      </c>
      <c r="AT3" s="107" t="s">
        <v>27</v>
      </c>
      <c r="AU3" s="107" t="s">
        <v>28</v>
      </c>
      <c r="AV3" s="107" t="s">
        <v>27</v>
      </c>
      <c r="AW3" s="107" t="s">
        <v>30</v>
      </c>
      <c r="AX3" s="107" t="s">
        <v>27</v>
      </c>
      <c r="AY3" s="107" t="s">
        <v>30</v>
      </c>
      <c r="AZ3" s="107" t="s">
        <v>27</v>
      </c>
      <c r="BA3" s="107" t="s">
        <v>26</v>
      </c>
      <c r="BB3" s="107" t="s">
        <v>27</v>
      </c>
      <c r="BC3" s="107" t="s">
        <v>26</v>
      </c>
      <c r="BD3" s="107" t="s">
        <v>27</v>
      </c>
      <c r="BE3" s="107" t="s">
        <v>27</v>
      </c>
      <c r="BF3" s="1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</row>
    <row r="4" spans="1:84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>
        <v>6</v>
      </c>
      <c r="AH4" s="16">
        <v>9.7270000000000003</v>
      </c>
      <c r="AI4" s="16">
        <v>4</v>
      </c>
      <c r="AJ4" s="16">
        <v>3.1429999999999998</v>
      </c>
      <c r="AK4" s="16"/>
      <c r="AL4" s="16"/>
      <c r="AM4" s="16">
        <v>93</v>
      </c>
      <c r="AN4" s="16">
        <v>111.42700000000001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>
        <v>8.0250000000000004</v>
      </c>
      <c r="BF4" s="15">
        <f>D4+F4+H4+J4+L4+N4+P4+R4+T4+V4+X4+Z4+AB4+AD4+AF4+AH4+AJ4+AL4+AN4+AP4+AR4+AT4+AV4+AX4+AZ4+BB4+BD4+BE4</f>
        <v>132.322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</row>
    <row r="5" spans="1:84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>
        <v>1</v>
      </c>
      <c r="J5" s="16">
        <v>84.3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84.3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</row>
    <row r="6" spans="1:84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84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>
        <v>85</v>
      </c>
      <c r="AN7" s="16">
        <v>129.45500000000001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129.45500000000001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</row>
    <row r="8" spans="1:84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</row>
    <row r="9" spans="1:84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</row>
    <row r="10" spans="1:84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4" s="18" customFormat="1">
      <c r="A11" s="13">
        <v>8</v>
      </c>
      <c r="B11" s="14" t="s">
        <v>170</v>
      </c>
      <c r="C11" s="16"/>
      <c r="D11" s="16"/>
      <c r="E11" s="16">
        <f>15+6.8</f>
        <v>21.8</v>
      </c>
      <c r="F11" s="16">
        <f>3.75+3.933</f>
        <v>7.6829999999999998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7.6829999999999998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4" s="18" customFormat="1">
      <c r="A12" s="13">
        <v>9</v>
      </c>
      <c r="B12" s="14" t="s">
        <v>171</v>
      </c>
      <c r="C12" s="16"/>
      <c r="D12" s="16"/>
      <c r="E12" s="16">
        <v>10</v>
      </c>
      <c r="F12" s="16">
        <v>5.2439999999999998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5.2439999999999998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4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1.5</v>
      </c>
      <c r="AJ13" s="16">
        <v>1.446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1.446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84" s="18" customFormat="1">
      <c r="A14" s="13">
        <v>11</v>
      </c>
      <c r="B14" s="14" t="s">
        <v>35</v>
      </c>
      <c r="C14" s="16"/>
      <c r="D14" s="16"/>
      <c r="E14" s="16">
        <v>32</v>
      </c>
      <c r="F14" s="16">
        <v>7.9989999999999997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7.9989999999999997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:84" s="18" customFormat="1">
      <c r="A15" s="13">
        <v>12</v>
      </c>
      <c r="B15" s="14" t="s">
        <v>173</v>
      </c>
      <c r="C15" s="16"/>
      <c r="D15" s="16"/>
      <c r="E15" s="16">
        <f>40+6.1</f>
        <v>46.1</v>
      </c>
      <c r="F15" s="16">
        <f>9.999+3.198</f>
        <v>13.197000000000001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2</v>
      </c>
      <c r="X15" s="16">
        <v>5.327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18.524000000000001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</row>
    <row r="16" spans="1:84" s="18" customFormat="1">
      <c r="A16" s="13">
        <v>13</v>
      </c>
      <c r="B16" s="14" t="s">
        <v>174</v>
      </c>
      <c r="C16" s="16"/>
      <c r="D16" s="16"/>
      <c r="E16" s="16">
        <v>68</v>
      </c>
      <c r="F16" s="16">
        <f>14.498+5.244</f>
        <v>19.741999999999997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>
        <v>2</v>
      </c>
      <c r="X16" s="16">
        <v>7.1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>
        <v>1</v>
      </c>
      <c r="AP16" s="16">
        <v>2.8519999999999999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29.693999999999999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1:84" s="18" customFormat="1" ht="15.75" customHeight="1">
      <c r="A17" s="13">
        <v>14</v>
      </c>
      <c r="B17" s="14" t="s">
        <v>36</v>
      </c>
      <c r="C17" s="16"/>
      <c r="D17" s="16"/>
      <c r="E17" s="16">
        <v>5</v>
      </c>
      <c r="F17" s="16">
        <v>2.722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2.722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</row>
    <row r="18" spans="1:84" s="18" customFormat="1" ht="15.75" customHeight="1">
      <c r="A18" s="13">
        <v>15</v>
      </c>
      <c r="B18" s="14" t="s">
        <v>175</v>
      </c>
      <c r="C18" s="16"/>
      <c r="D18" s="16"/>
      <c r="E18" s="16">
        <f>96+9.1</f>
        <v>105.1</v>
      </c>
      <c r="F18" s="16">
        <f>23.997+4.917</f>
        <v>28.914000000000001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28.914000000000001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</row>
    <row r="19" spans="1:84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>
        <v>1</v>
      </c>
      <c r="J19" s="16">
        <v>231.46299999999999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>
        <v>1</v>
      </c>
      <c r="X19" s="16">
        <v>5.0919999999999996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>
        <v>1.405</v>
      </c>
      <c r="BF19" s="15">
        <f t="shared" si="0"/>
        <v>237.96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</row>
    <row r="20" spans="1:84" s="18" customFormat="1" ht="15.75" customHeight="1">
      <c r="A20" s="13">
        <v>17</v>
      </c>
      <c r="B20" s="14" t="s">
        <v>177</v>
      </c>
      <c r="C20" s="16"/>
      <c r="D20" s="16"/>
      <c r="E20" s="16">
        <f>32+11</f>
        <v>43</v>
      </c>
      <c r="F20" s="16">
        <f>7.999+6.059</f>
        <v>14.058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4.2</v>
      </c>
      <c r="AJ20" s="16">
        <v>5.4109999999999996</v>
      </c>
      <c r="AK20" s="16"/>
      <c r="AL20" s="16"/>
      <c r="AM20" s="16"/>
      <c r="AN20" s="16"/>
      <c r="AO20" s="16"/>
      <c r="AP20" s="16"/>
      <c r="AQ20" s="16">
        <v>4</v>
      </c>
      <c r="AR20" s="16">
        <v>2.2799999999999998</v>
      </c>
      <c r="AS20" s="16"/>
      <c r="AT20" s="16"/>
      <c r="AU20" s="16"/>
      <c r="AV20" s="16"/>
      <c r="AW20" s="16">
        <v>13</v>
      </c>
      <c r="AX20" s="16">
        <v>9.7609999999999992</v>
      </c>
      <c r="AY20" s="16"/>
      <c r="AZ20" s="16"/>
      <c r="BA20" s="16"/>
      <c r="BB20" s="16"/>
      <c r="BC20" s="16"/>
      <c r="BD20" s="16"/>
      <c r="BE20" s="13"/>
      <c r="BF20" s="15">
        <f t="shared" si="0"/>
        <v>31.51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</row>
    <row r="21" spans="1:84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>
        <v>79.5</v>
      </c>
      <c r="AN21" s="16">
        <v>83.774000000000001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83.774000000000001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1:84" s="18" customFormat="1" ht="15.75" customHeight="1">
      <c r="A22" s="13">
        <v>19</v>
      </c>
      <c r="B22" s="14" t="s">
        <v>41</v>
      </c>
      <c r="C22" s="16"/>
      <c r="D22" s="16"/>
      <c r="E22" s="16">
        <v>69</v>
      </c>
      <c r="F22" s="16">
        <v>17.248000000000001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17.248000000000001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1:84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1:84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1:84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1:84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</row>
    <row r="28" spans="1:84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>
        <v>43</v>
      </c>
      <c r="H28" s="16">
        <v>4.3730000000000002</v>
      </c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4.3730000000000002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</row>
    <row r="29" spans="1:84" s="18" customFormat="1" ht="15.75" customHeight="1">
      <c r="A29" s="13">
        <v>26</v>
      </c>
      <c r="B29" s="14" t="s">
        <v>185</v>
      </c>
      <c r="C29" s="16"/>
      <c r="D29" s="16"/>
      <c r="E29" s="16">
        <v>28</v>
      </c>
      <c r="F29" s="16">
        <v>6.9989999999999997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4.5</v>
      </c>
      <c r="Z29" s="16">
        <v>1.4379999999999999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3</v>
      </c>
      <c r="AP29" s="16">
        <v>12.587999999999999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>
        <v>0.17299999999999999</v>
      </c>
      <c r="BF29" s="15">
        <f t="shared" si="0"/>
        <v>21.197999999999997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1:84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428</v>
      </c>
      <c r="F30" s="21">
        <f>SUM(F4:F29)</f>
        <v>123.806</v>
      </c>
      <c r="G30" s="21">
        <f t="shared" ref="G30:BF30" si="1">SUM(G4:G29)</f>
        <v>43</v>
      </c>
      <c r="H30" s="21">
        <f t="shared" si="1"/>
        <v>4.3730000000000002</v>
      </c>
      <c r="I30" s="21">
        <f t="shared" si="1"/>
        <v>2</v>
      </c>
      <c r="J30" s="21">
        <f t="shared" si="1"/>
        <v>315.76299999999998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5</v>
      </c>
      <c r="X30" s="21">
        <f t="shared" si="1"/>
        <v>17.518999999999998</v>
      </c>
      <c r="Y30" s="21">
        <f t="shared" si="1"/>
        <v>4.5</v>
      </c>
      <c r="Z30" s="21">
        <f t="shared" si="1"/>
        <v>1.4379999999999999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6</v>
      </c>
      <c r="AH30" s="21">
        <f t="shared" si="1"/>
        <v>9.7270000000000003</v>
      </c>
      <c r="AI30" s="23">
        <f t="shared" si="1"/>
        <v>9.6999999999999993</v>
      </c>
      <c r="AJ30" s="21">
        <f t="shared" si="1"/>
        <v>10</v>
      </c>
      <c r="AK30" s="23">
        <f t="shared" si="1"/>
        <v>0</v>
      </c>
      <c r="AL30" s="21">
        <f t="shared" si="1"/>
        <v>0</v>
      </c>
      <c r="AM30" s="23">
        <f t="shared" si="1"/>
        <v>257.5</v>
      </c>
      <c r="AN30" s="21">
        <f t="shared" si="1"/>
        <v>324.65600000000001</v>
      </c>
      <c r="AO30" s="23">
        <f t="shared" si="1"/>
        <v>4</v>
      </c>
      <c r="AP30" s="21">
        <f t="shared" si="1"/>
        <v>15.44</v>
      </c>
      <c r="AQ30" s="23">
        <f t="shared" si="1"/>
        <v>4</v>
      </c>
      <c r="AR30" s="21">
        <f t="shared" si="1"/>
        <v>2.2799999999999998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13</v>
      </c>
      <c r="AX30" s="21">
        <f t="shared" si="1"/>
        <v>9.7609999999999992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9.6029999999999998</v>
      </c>
      <c r="BF30" s="24">
        <f t="shared" si="1"/>
        <v>844.3660000000001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</row>
    <row r="31" spans="1:84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</row>
    <row r="32" spans="1:84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</row>
    <row r="33" spans="1:84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3</v>
      </c>
      <c r="X33" s="16">
        <v>7.5590000000000002</v>
      </c>
      <c r="Y33" s="16"/>
      <c r="Z33" s="16"/>
      <c r="AA33" s="16"/>
      <c r="AB33" s="16"/>
      <c r="AC33" s="16"/>
      <c r="AD33" s="16"/>
      <c r="AE33" s="16">
        <v>2</v>
      </c>
      <c r="AF33" s="16">
        <v>30.965</v>
      </c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>
        <v>0.54400000000000004</v>
      </c>
      <c r="BF33" s="27">
        <f t="shared" si="0"/>
        <v>39.067999999999998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</row>
    <row r="34" spans="1:84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2</v>
      </c>
      <c r="X34" s="16">
        <v>8.2189999999999994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>
        <v>1</v>
      </c>
      <c r="AX34" s="16">
        <v>1.6719999999999999</v>
      </c>
      <c r="AY34" s="16"/>
      <c r="AZ34" s="16"/>
      <c r="BA34" s="16"/>
      <c r="BB34" s="16"/>
      <c r="BC34" s="16"/>
      <c r="BD34" s="16"/>
      <c r="BE34" s="16">
        <v>0.54400000000000004</v>
      </c>
      <c r="BF34" s="27">
        <f t="shared" si="0"/>
        <v>10.435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</row>
    <row r="35" spans="1:84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</row>
    <row r="36" spans="1:84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4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4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4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4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84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4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4">
      <c r="A43" s="13">
        <v>37</v>
      </c>
      <c r="B43" s="14" t="s">
        <v>160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</v>
      </c>
      <c r="BG43" s="13"/>
      <c r="BH43" s="17"/>
    </row>
    <row r="44" spans="1:84">
      <c r="A44" s="13">
        <v>38</v>
      </c>
      <c r="B44" s="14" t="s">
        <v>48</v>
      </c>
      <c r="C44" s="16">
        <v>11.59</v>
      </c>
      <c r="D44" s="16">
        <v>0.97699999999999998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0.97699999999999998</v>
      </c>
      <c r="BG44" s="13"/>
      <c r="BH44" s="17"/>
    </row>
    <row r="45" spans="1:84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v>35.200000000000003</v>
      </c>
      <c r="AV45" s="16">
        <v>14.5</v>
      </c>
      <c r="AW45" s="16">
        <v>5</v>
      </c>
      <c r="AX45" s="16">
        <v>3.7160000000000002</v>
      </c>
      <c r="AY45" s="16"/>
      <c r="AZ45" s="16"/>
      <c r="BA45" s="16"/>
      <c r="BB45" s="16"/>
      <c r="BC45" s="16"/>
      <c r="BD45" s="16"/>
      <c r="BE45" s="16"/>
      <c r="BF45" s="27">
        <f t="shared" si="0"/>
        <v>18.216000000000001</v>
      </c>
      <c r="BG45" s="19"/>
      <c r="BH45" s="17"/>
    </row>
    <row r="46" spans="1:84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>
        <v>10</v>
      </c>
      <c r="AH46" s="16">
        <v>19.988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>
        <v>1.022</v>
      </c>
      <c r="BF46" s="27">
        <f t="shared" si="0"/>
        <v>21.009999999999998</v>
      </c>
      <c r="BG46" s="13"/>
      <c r="BH46" s="17"/>
    </row>
    <row r="47" spans="1:84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11</v>
      </c>
      <c r="X47" s="16">
        <v>10.097</v>
      </c>
      <c r="Y47" s="16"/>
      <c r="Z47" s="16"/>
      <c r="AA47" s="16"/>
      <c r="AB47" s="16"/>
      <c r="AC47" s="16"/>
      <c r="AD47" s="16"/>
      <c r="AE47" s="16">
        <v>2</v>
      </c>
      <c r="AF47" s="16">
        <v>31.399000000000001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>
        <v>1.341</v>
      </c>
      <c r="BF47" s="27">
        <f t="shared" si="0"/>
        <v>42.837000000000003</v>
      </c>
      <c r="BG47" s="13"/>
      <c r="BH47" s="17"/>
    </row>
    <row r="48" spans="1:84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4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4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84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2</v>
      </c>
      <c r="X51" s="16">
        <v>5.2869999999999999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>
        <v>1</v>
      </c>
      <c r="AX51" s="16">
        <v>1.6719999999999999</v>
      </c>
      <c r="AY51" s="16"/>
      <c r="AZ51" s="16"/>
      <c r="BA51" s="16"/>
      <c r="BB51" s="16"/>
      <c r="BC51" s="16"/>
      <c r="BD51" s="16"/>
      <c r="BE51" s="16"/>
      <c r="BF51" s="27">
        <f t="shared" si="0"/>
        <v>6.9589999999999996</v>
      </c>
      <c r="BG51" s="13"/>
      <c r="BH51" s="17"/>
    </row>
    <row r="52" spans="1:84" s="26" customFormat="1" ht="16.5" customHeight="1" thickBot="1">
      <c r="A52" s="19"/>
      <c r="B52" s="20" t="s">
        <v>42</v>
      </c>
      <c r="C52" s="19"/>
      <c r="D52" s="19">
        <f t="shared" ref="D52:P52" si="2">SUM(D33:D51)</f>
        <v>0.97699999999999998</v>
      </c>
      <c r="E52" s="19">
        <f t="shared" si="2"/>
        <v>0</v>
      </c>
      <c r="F52" s="19">
        <f t="shared" si="2"/>
        <v>0</v>
      </c>
      <c r="G52" s="19">
        <f t="shared" si="2"/>
        <v>0</v>
      </c>
      <c r="H52" s="19">
        <f t="shared" si="2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18</v>
      </c>
      <c r="X52" s="19">
        <f t="shared" si="3"/>
        <v>31.161999999999999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4</v>
      </c>
      <c r="AF52" s="19">
        <f t="shared" si="3"/>
        <v>62.364000000000004</v>
      </c>
      <c r="AG52" s="19">
        <f t="shared" si="3"/>
        <v>10</v>
      </c>
      <c r="AH52" s="19">
        <f t="shared" si="3"/>
        <v>19.988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35.200000000000003</v>
      </c>
      <c r="AV52" s="19">
        <f t="shared" si="3"/>
        <v>14.5</v>
      </c>
      <c r="AW52" s="19">
        <f t="shared" si="3"/>
        <v>7</v>
      </c>
      <c r="AX52" s="19">
        <f t="shared" si="3"/>
        <v>7.06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3.4510000000000005</v>
      </c>
      <c r="BF52" s="24">
        <f>SUM(BF33:BF51)</f>
        <v>139.50200000000001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</row>
    <row r="53" spans="1:84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</row>
    <row r="54" spans="1:84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</row>
    <row r="55" spans="1:84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>
        <v>8</v>
      </c>
      <c r="AL55" s="16">
        <v>8.6609999999999996</v>
      </c>
      <c r="AM55" s="16"/>
      <c r="AN55" s="16"/>
      <c r="AO55" s="16"/>
      <c r="AP55" s="16"/>
      <c r="AQ55" s="44">
        <v>2</v>
      </c>
      <c r="AR55" s="44">
        <v>1.32</v>
      </c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/>
      <c r="BF55" s="27">
        <f t="shared" si="0"/>
        <v>9.9809999999999999</v>
      </c>
      <c r="BG55" s="28"/>
      <c r="BH55" s="17"/>
    </row>
    <row r="56" spans="1:84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>
        <v>1</v>
      </c>
      <c r="AF56" s="16">
        <v>19.050999999999998</v>
      </c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>
        <v>1.046</v>
      </c>
      <c r="BF56" s="27">
        <f t="shared" si="0"/>
        <v>20.096999999999998</v>
      </c>
      <c r="BG56" s="28"/>
      <c r="BH56" s="17"/>
    </row>
    <row r="57" spans="1:84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1</v>
      </c>
      <c r="T57" s="16">
        <v>2.1269999999999998</v>
      </c>
      <c r="U57" s="16"/>
      <c r="V57" s="16"/>
      <c r="W57" s="16"/>
      <c r="X57" s="16"/>
      <c r="Y57" s="16"/>
      <c r="Z57" s="16"/>
      <c r="AA57" s="16"/>
      <c r="AB57" s="16"/>
      <c r="AC57" s="16">
        <v>3</v>
      </c>
      <c r="AD57" s="16">
        <v>2.8220000000000001</v>
      </c>
      <c r="AE57" s="16"/>
      <c r="AF57" s="16"/>
      <c r="AG57" s="16"/>
      <c r="AH57" s="16"/>
      <c r="AI57" s="16"/>
      <c r="AJ57" s="16"/>
      <c r="AK57" s="16"/>
      <c r="AL57" s="16"/>
      <c r="AM57" s="16">
        <v>2</v>
      </c>
      <c r="AN57" s="16">
        <v>2.3650000000000002</v>
      </c>
      <c r="AO57" s="16">
        <v>1</v>
      </c>
      <c r="AP57" s="16">
        <v>4.7850000000000001</v>
      </c>
      <c r="AQ57" s="44">
        <v>3</v>
      </c>
      <c r="AR57" s="44">
        <v>2.61</v>
      </c>
      <c r="AS57" s="44"/>
      <c r="AT57" s="16"/>
      <c r="AU57" s="16"/>
      <c r="AV57" s="16"/>
      <c r="AW57" s="16">
        <v>3</v>
      </c>
      <c r="AX57" s="16">
        <v>2.343</v>
      </c>
      <c r="AY57" s="16"/>
      <c r="AZ57" s="16"/>
      <c r="BA57" s="16"/>
      <c r="BB57" s="16"/>
      <c r="BC57" s="16"/>
      <c r="BD57" s="16"/>
      <c r="BE57" s="14">
        <v>1.216</v>
      </c>
      <c r="BF57" s="27">
        <f t="shared" si="0"/>
        <v>18.268000000000001</v>
      </c>
      <c r="BG57" s="28"/>
      <c r="BH57" s="17"/>
    </row>
    <row r="58" spans="1:84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>
        <v>3.7130000000000001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>
        <v>4.9000000000000004</v>
      </c>
      <c r="BF58" s="27">
        <f t="shared" si="0"/>
        <v>8.6129999999999995</v>
      </c>
      <c r="BG58" s="28"/>
      <c r="BH58" s="17"/>
    </row>
    <row r="59" spans="1:84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84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>
        <v>5</v>
      </c>
      <c r="AN60" s="16">
        <v>5.8079999999999998</v>
      </c>
      <c r="AO60" s="16"/>
      <c r="AP60" s="16"/>
      <c r="AQ60" s="44"/>
      <c r="AR60" s="44"/>
      <c r="AS60" s="44"/>
      <c r="AT60" s="16"/>
      <c r="AU60" s="16"/>
      <c r="AV60" s="16"/>
      <c r="AW60" s="16">
        <v>1</v>
      </c>
      <c r="AX60" s="16">
        <v>0.17</v>
      </c>
      <c r="AY60" s="16"/>
      <c r="AZ60" s="42"/>
      <c r="BA60" s="42"/>
      <c r="BB60" s="42"/>
      <c r="BC60" s="42"/>
      <c r="BD60" s="42"/>
      <c r="BE60" s="29"/>
      <c r="BF60" s="27">
        <f t="shared" si="0"/>
        <v>5.9779999999999998</v>
      </c>
      <c r="BG60" s="28"/>
      <c r="BH60" s="14"/>
    </row>
    <row r="61" spans="1:84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1</v>
      </c>
      <c r="T61" s="16">
        <v>1.0569999999999999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>
        <v>2</v>
      </c>
      <c r="AN61" s="16">
        <v>2.4889999999999999</v>
      </c>
      <c r="AO61" s="16"/>
      <c r="AP61" s="16"/>
      <c r="AQ61" s="44">
        <v>2</v>
      </c>
      <c r="AR61" s="44">
        <v>1.1399999999999999</v>
      </c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4.6859999999999999</v>
      </c>
      <c r="BG61" s="28"/>
      <c r="BH61" s="14"/>
    </row>
    <row r="62" spans="1:84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>
        <v>1</v>
      </c>
      <c r="AD62" s="16">
        <v>6.8000000000000005E-2</v>
      </c>
      <c r="AE62" s="16">
        <v>1</v>
      </c>
      <c r="AF62" s="16">
        <v>21.036000000000001</v>
      </c>
      <c r="AG62" s="16"/>
      <c r="AH62" s="16"/>
      <c r="AI62" s="16"/>
      <c r="AJ62" s="16"/>
      <c r="AK62" s="16"/>
      <c r="AL62" s="16"/>
      <c r="AM62" s="16">
        <v>2.6</v>
      </c>
      <c r="AN62" s="16">
        <v>3.1150000000000002</v>
      </c>
      <c r="AO62" s="16"/>
      <c r="AP62" s="16"/>
      <c r="AQ62" s="44"/>
      <c r="AR62" s="44"/>
      <c r="AS62" s="44"/>
      <c r="AT62" s="16"/>
      <c r="AU62" s="16">
        <v>438</v>
      </c>
      <c r="AV62" s="16">
        <v>277.18599999999998</v>
      </c>
      <c r="AW62" s="16">
        <v>2</v>
      </c>
      <c r="AX62" s="16">
        <v>1.022</v>
      </c>
      <c r="AY62" s="16">
        <v>1</v>
      </c>
      <c r="AZ62" s="42">
        <v>5.4619999999999997</v>
      </c>
      <c r="BA62" s="42"/>
      <c r="BB62" s="42"/>
      <c r="BC62" s="42"/>
      <c r="BD62" s="42"/>
      <c r="BE62" s="29"/>
      <c r="BF62" s="27">
        <f t="shared" si="0"/>
        <v>307.88899999999995</v>
      </c>
      <c r="BG62" s="28"/>
      <c r="BH62" s="14"/>
    </row>
    <row r="63" spans="1:84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1</v>
      </c>
      <c r="X63" s="16">
        <v>2.3679999999999999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>
        <v>9.407</v>
      </c>
      <c r="BF63" s="27">
        <f t="shared" si="0"/>
        <v>11.775</v>
      </c>
      <c r="BG63" s="28"/>
      <c r="BH63" s="17"/>
    </row>
    <row r="64" spans="1:84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>
        <v>4</v>
      </c>
      <c r="AD65" s="16">
        <v>0.36799999999999999</v>
      </c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>
        <v>11.55</v>
      </c>
      <c r="BF65" s="27">
        <f t="shared" si="0"/>
        <v>11.918000000000001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>
        <v>1</v>
      </c>
      <c r="T68" s="16">
        <v>5.87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>
        <v>1</v>
      </c>
      <c r="AX68" s="16">
        <v>0.63200000000000001</v>
      </c>
      <c r="AY68" s="16"/>
      <c r="AZ68" s="42"/>
      <c r="BA68" s="42"/>
      <c r="BB68" s="42"/>
      <c r="BC68" s="42"/>
      <c r="BD68" s="42"/>
      <c r="BE68" s="29"/>
      <c r="BF68" s="27">
        <f t="shared" si="0"/>
        <v>6.5019999999999998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>
        <v>6</v>
      </c>
      <c r="AL71" s="16">
        <v>9.1509999999999998</v>
      </c>
      <c r="AM71" s="16">
        <v>1</v>
      </c>
      <c r="AN71" s="16">
        <v>1.2689999999999999</v>
      </c>
      <c r="AO71" s="16"/>
      <c r="AP71" s="16"/>
      <c r="AQ71" s="44">
        <v>2</v>
      </c>
      <c r="AR71" s="44">
        <v>1.1399999999999999</v>
      </c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>
        <v>2.0619999999999998</v>
      </c>
      <c r="BF71" s="27">
        <f t="shared" ref="BF71:BF108" si="4">D71+F71+H71+J71+L71+N71+P71+R71+T71+V71+X71+Z71+AB71+AD71+AF71+AH71+AJ71+AL71+AN71+AP71+AR71+AT71+AV71+AX71+AZ71+BB71+BD71+BE71</f>
        <v>13.622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>
        <v>40</v>
      </c>
      <c r="AX72" s="16">
        <v>30.606999999999999</v>
      </c>
      <c r="AY72" s="16"/>
      <c r="AZ72" s="42"/>
      <c r="BA72" s="42"/>
      <c r="BB72" s="42"/>
      <c r="BC72" s="42"/>
      <c r="BD72" s="42"/>
      <c r="BE72" s="29"/>
      <c r="BF72" s="27">
        <f t="shared" si="4"/>
        <v>30.606999999999999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>
        <v>40</v>
      </c>
      <c r="AX73" s="16">
        <v>30.606999999999999</v>
      </c>
      <c r="AY73" s="16"/>
      <c r="AZ73" s="42"/>
      <c r="BA73" s="42"/>
      <c r="BB73" s="42"/>
      <c r="BC73" s="42"/>
      <c r="BD73" s="42"/>
      <c r="BE73" s="29"/>
      <c r="BF73" s="27">
        <f t="shared" si="4"/>
        <v>30.606999999999999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6</v>
      </c>
      <c r="X74" s="16">
        <v>1.423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>
        <v>5.74</v>
      </c>
      <c r="BF74" s="27">
        <f t="shared" si="4"/>
        <v>7.1630000000000003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>
        <v>54.8</v>
      </c>
      <c r="AN75" s="16">
        <v>74.221000000000004</v>
      </c>
      <c r="AO75" s="16"/>
      <c r="AP75" s="16"/>
      <c r="AQ75" s="44"/>
      <c r="AR75" s="44"/>
      <c r="AS75" s="44"/>
      <c r="AT75" s="16"/>
      <c r="AU75" s="16"/>
      <c r="AV75" s="16"/>
      <c r="AW75" s="16">
        <v>36</v>
      </c>
      <c r="AX75" s="16">
        <v>27.547000000000001</v>
      </c>
      <c r="AY75" s="16"/>
      <c r="AZ75" s="16"/>
      <c r="BA75" s="16"/>
      <c r="BB75" s="16"/>
      <c r="BC75" s="16"/>
      <c r="BD75" s="16"/>
      <c r="BE75" s="14">
        <v>36.453000000000003</v>
      </c>
      <c r="BF75" s="27">
        <f t="shared" si="4"/>
        <v>138.221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>
        <v>29.1</v>
      </c>
      <c r="AN80" s="16">
        <v>30.481000000000002</v>
      </c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30.481000000000002</v>
      </c>
      <c r="BG80" s="28"/>
      <c r="BH80" s="17"/>
    </row>
    <row r="81" spans="1:84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0</v>
      </c>
      <c r="F81" s="19">
        <f t="shared" si="5"/>
        <v>0</v>
      </c>
      <c r="G81" s="19">
        <f t="shared" si="5"/>
        <v>0</v>
      </c>
      <c r="H81" s="19">
        <f t="shared" si="5"/>
        <v>0</v>
      </c>
      <c r="I81" s="19">
        <f t="shared" si="5"/>
        <v>0</v>
      </c>
      <c r="J81" s="19">
        <f>SUM(J55:J80)</f>
        <v>0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1</v>
      </c>
      <c r="P81" s="19">
        <f t="shared" si="6"/>
        <v>3.7130000000000001</v>
      </c>
      <c r="Q81" s="19">
        <f t="shared" si="6"/>
        <v>0</v>
      </c>
      <c r="R81" s="19">
        <f t="shared" si="6"/>
        <v>0</v>
      </c>
      <c r="S81" s="19">
        <f t="shared" si="6"/>
        <v>3</v>
      </c>
      <c r="T81" s="19">
        <f t="shared" si="6"/>
        <v>9.0540000000000003</v>
      </c>
      <c r="U81" s="19">
        <f t="shared" si="6"/>
        <v>0</v>
      </c>
      <c r="V81" s="19">
        <f t="shared" si="6"/>
        <v>0</v>
      </c>
      <c r="W81" s="19">
        <f t="shared" si="6"/>
        <v>7</v>
      </c>
      <c r="X81" s="19">
        <f t="shared" si="6"/>
        <v>3.7909999999999999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8</v>
      </c>
      <c r="AD81" s="19">
        <f t="shared" si="6"/>
        <v>3.258</v>
      </c>
      <c r="AE81" s="19">
        <f t="shared" si="6"/>
        <v>2</v>
      </c>
      <c r="AF81" s="19">
        <f t="shared" si="6"/>
        <v>40.087000000000003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14</v>
      </c>
      <c r="AL81" s="19">
        <f t="shared" si="6"/>
        <v>17.811999999999998</v>
      </c>
      <c r="AM81" s="19">
        <f t="shared" si="6"/>
        <v>96.5</v>
      </c>
      <c r="AN81" s="19">
        <f t="shared" si="6"/>
        <v>119.74799999999999</v>
      </c>
      <c r="AO81" s="19">
        <f t="shared" si="6"/>
        <v>1</v>
      </c>
      <c r="AP81" s="19">
        <f t="shared" si="6"/>
        <v>4.7850000000000001</v>
      </c>
      <c r="AQ81" s="19">
        <f t="shared" si="6"/>
        <v>9</v>
      </c>
      <c r="AR81" s="19">
        <f t="shared" si="6"/>
        <v>6.2099999999999991</v>
      </c>
      <c r="AS81" s="19">
        <f t="shared" si="6"/>
        <v>0</v>
      </c>
      <c r="AT81" s="19">
        <f t="shared" si="6"/>
        <v>0</v>
      </c>
      <c r="AU81" s="19">
        <f t="shared" si="6"/>
        <v>438</v>
      </c>
      <c r="AV81" s="19">
        <f t="shared" si="6"/>
        <v>277.18599999999998</v>
      </c>
      <c r="AW81" s="19">
        <f t="shared" si="6"/>
        <v>123</v>
      </c>
      <c r="AX81" s="19">
        <f t="shared" si="6"/>
        <v>92.927999999999997</v>
      </c>
      <c r="AY81" s="19">
        <f t="shared" si="6"/>
        <v>1</v>
      </c>
      <c r="AZ81" s="19">
        <f t="shared" si="6"/>
        <v>5.4619999999999997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72.374000000000009</v>
      </c>
      <c r="BF81" s="24">
        <f>SUM(BF55:BF80)</f>
        <v>656.4079999999999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</row>
    <row r="82" spans="1:84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110</v>
      </c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</row>
    <row r="83" spans="1:84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</row>
    <row r="84" spans="1:84" s="18" customFormat="1" ht="15.75" customHeight="1">
      <c r="A84" s="13">
        <v>1</v>
      </c>
      <c r="B84" s="30" t="s">
        <v>112</v>
      </c>
      <c r="C84" s="16"/>
      <c r="D84" s="16"/>
      <c r="E84" s="16">
        <v>5</v>
      </c>
      <c r="F84" s="16">
        <v>2.3580000000000001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2</v>
      </c>
      <c r="T84" s="16">
        <v>1.179</v>
      </c>
      <c r="U84" s="16">
        <v>1</v>
      </c>
      <c r="V84" s="16">
        <v>34.540999999999997</v>
      </c>
      <c r="W84" s="16"/>
      <c r="X84" s="16"/>
      <c r="Y84" s="16"/>
      <c r="Z84" s="16"/>
      <c r="AA84" s="16"/>
      <c r="AB84" s="16"/>
      <c r="AC84" s="16"/>
      <c r="AD84" s="16"/>
      <c r="AE84" s="16">
        <v>1</v>
      </c>
      <c r="AF84" s="16">
        <v>15.132999999999999</v>
      </c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>
        <v>1</v>
      </c>
      <c r="AZ84" s="16">
        <v>0.63200000000000001</v>
      </c>
      <c r="BA84" s="16"/>
      <c r="BB84" s="16"/>
      <c r="BC84" s="16"/>
      <c r="BD84" s="16"/>
      <c r="BE84" s="13">
        <v>3.5910000000000002</v>
      </c>
      <c r="BF84" s="27">
        <f t="shared" si="4"/>
        <v>57.433999999999997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</row>
    <row r="85" spans="1:84" s="18" customFormat="1" ht="15.75" customHeight="1">
      <c r="A85" s="13">
        <v>2</v>
      </c>
      <c r="B85" s="30" t="s">
        <v>113</v>
      </c>
      <c r="C85" s="16"/>
      <c r="D85" s="16"/>
      <c r="E85" s="16">
        <v>3</v>
      </c>
      <c r="F85" s="16">
        <v>1.532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>
        <v>1</v>
      </c>
      <c r="AF85" s="16">
        <v>19.568000000000001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>
        <v>1</v>
      </c>
      <c r="AX85" s="16">
        <v>0.63100000000000001</v>
      </c>
      <c r="AY85" s="16"/>
      <c r="AZ85" s="16"/>
      <c r="BA85" s="16"/>
      <c r="BB85" s="16"/>
      <c r="BC85" s="16"/>
      <c r="BD85" s="16"/>
      <c r="BE85" s="13"/>
      <c r="BF85" s="27">
        <f t="shared" si="4"/>
        <v>21.731000000000002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</row>
    <row r="86" spans="1:84" s="18" customFormat="1" ht="15.75" customHeight="1">
      <c r="A86" s="13">
        <v>3</v>
      </c>
      <c r="B86" s="30" t="s">
        <v>114</v>
      </c>
      <c r="C86" s="16">
        <v>5.2</v>
      </c>
      <c r="D86" s="16">
        <v>3.395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</v>
      </c>
      <c r="T86" s="16">
        <v>4.5490000000000004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>
        <v>1</v>
      </c>
      <c r="AF86" s="16">
        <v>19.568000000000001</v>
      </c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>
        <v>20</v>
      </c>
      <c r="AV86" s="16">
        <v>1.8009999999999999</v>
      </c>
      <c r="AW86" s="16">
        <v>1</v>
      </c>
      <c r="AX86" s="16">
        <v>0.63100000000000001</v>
      </c>
      <c r="AY86" s="16"/>
      <c r="AZ86" s="16"/>
      <c r="BA86" s="16"/>
      <c r="BB86" s="16"/>
      <c r="BC86" s="16"/>
      <c r="BD86" s="16"/>
      <c r="BE86" s="13">
        <v>1.472</v>
      </c>
      <c r="BF86" s="27">
        <f t="shared" si="4"/>
        <v>31.416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</row>
    <row r="87" spans="1:84" s="18" customFormat="1" ht="15.75" customHeight="1">
      <c r="A87" s="13">
        <v>4</v>
      </c>
      <c r="B87" s="30" t="s">
        <v>115</v>
      </c>
      <c r="C87" s="16">
        <v>8.6999999999999993</v>
      </c>
      <c r="D87" s="16">
        <v>0.47799999999999998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>
        <v>1</v>
      </c>
      <c r="AF87" s="16">
        <v>22.059000000000001</v>
      </c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>
        <v>3</v>
      </c>
      <c r="AX87" s="16">
        <v>1.895</v>
      </c>
      <c r="AY87" s="16"/>
      <c r="AZ87" s="16"/>
      <c r="BA87" s="16"/>
      <c r="BB87" s="16"/>
      <c r="BC87" s="16"/>
      <c r="BD87" s="16"/>
      <c r="BE87" s="13">
        <v>0.41299999999999998</v>
      </c>
      <c r="BF87" s="27">
        <f t="shared" si="4"/>
        <v>24.845000000000002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</row>
    <row r="88" spans="1:84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>
        <v>10</v>
      </c>
      <c r="AV88" s="16">
        <v>0.90100000000000002</v>
      </c>
      <c r="AW88" s="16"/>
      <c r="AX88" s="16"/>
      <c r="AY88" s="16">
        <v>1</v>
      </c>
      <c r="AZ88" s="16">
        <v>2.907</v>
      </c>
      <c r="BA88" s="16"/>
      <c r="BB88" s="16"/>
      <c r="BC88" s="16"/>
      <c r="BD88" s="16"/>
      <c r="BE88" s="13">
        <v>2.1269999999999998</v>
      </c>
      <c r="BF88" s="27">
        <f t="shared" si="4"/>
        <v>5.9349999999999996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</row>
    <row r="89" spans="1:84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>
        <v>2</v>
      </c>
      <c r="AZ89" s="16">
        <v>3.5390000000000001</v>
      </c>
      <c r="BA89" s="16"/>
      <c r="BB89" s="16"/>
      <c r="BC89" s="16"/>
      <c r="BD89" s="16"/>
      <c r="BE89" s="13">
        <v>20.745999999999999</v>
      </c>
      <c r="BF89" s="27">
        <f t="shared" si="4"/>
        <v>24.285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</row>
    <row r="90" spans="1:84" s="18" customFormat="1" ht="15.75" customHeight="1">
      <c r="A90" s="13">
        <v>7</v>
      </c>
      <c r="B90" s="30" t="s">
        <v>117</v>
      </c>
      <c r="C90" s="16">
        <v>5</v>
      </c>
      <c r="D90" s="16">
        <v>0.27500000000000002</v>
      </c>
      <c r="E90" s="16">
        <v>40</v>
      </c>
      <c r="F90" s="16">
        <v>10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4.0999999999999996</v>
      </c>
      <c r="AB90" s="16">
        <v>5.7619999999999996</v>
      </c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>
        <v>76</v>
      </c>
      <c r="AX90" s="16">
        <f>57.389+0.631</f>
        <v>58.02</v>
      </c>
      <c r="AY90" s="16"/>
      <c r="AZ90" s="16"/>
      <c r="BA90" s="16"/>
      <c r="BB90" s="16"/>
      <c r="BC90" s="16"/>
      <c r="BD90" s="16"/>
      <c r="BE90" s="13"/>
      <c r="BF90" s="27">
        <f t="shared" si="4"/>
        <v>74.057000000000002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</row>
    <row r="91" spans="1:84" s="18" customFormat="1" ht="15.75" customHeight="1">
      <c r="A91" s="13">
        <v>8</v>
      </c>
      <c r="B91" s="30" t="s">
        <v>118</v>
      </c>
      <c r="C91" s="16"/>
      <c r="D91" s="16"/>
      <c r="E91" s="16">
        <v>4</v>
      </c>
      <c r="F91" s="16">
        <v>2.1970000000000001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>
        <v>1</v>
      </c>
      <c r="AL91" s="16">
        <v>1.7549999999999999</v>
      </c>
      <c r="AM91" s="16"/>
      <c r="AN91" s="16"/>
      <c r="AO91" s="16">
        <v>1</v>
      </c>
      <c r="AP91" s="16">
        <v>2.7530000000000001</v>
      </c>
      <c r="AQ91" s="44">
        <v>2</v>
      </c>
      <c r="AR91" s="44">
        <v>2.367</v>
      </c>
      <c r="AS91" s="44"/>
      <c r="AT91" s="16"/>
      <c r="AU91" s="16"/>
      <c r="AV91" s="16"/>
      <c r="AW91" s="16"/>
      <c r="AX91" s="16"/>
      <c r="AY91" s="16">
        <v>1</v>
      </c>
      <c r="AZ91" s="16">
        <v>0.63100000000000001</v>
      </c>
      <c r="BA91" s="16"/>
      <c r="BB91" s="16"/>
      <c r="BC91" s="16"/>
      <c r="BD91" s="16"/>
      <c r="BE91" s="13"/>
      <c r="BF91" s="27">
        <f t="shared" si="4"/>
        <v>9.7029999999999994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</row>
    <row r="92" spans="1:84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0</v>
      </c>
      <c r="BG92" s="28"/>
      <c r="BH92" s="17"/>
    </row>
    <row r="93" spans="1:84" s="18" customFormat="1" ht="15.75" customHeight="1">
      <c r="A93" s="13">
        <v>10</v>
      </c>
      <c r="B93" s="30" t="s">
        <v>120</v>
      </c>
      <c r="C93" s="16"/>
      <c r="D93" s="16"/>
      <c r="E93" s="16">
        <v>50</v>
      </c>
      <c r="F93" s="16">
        <v>12.5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12.5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1:84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2</v>
      </c>
      <c r="T94" s="16">
        <v>0.68600000000000005</v>
      </c>
      <c r="U94" s="16"/>
      <c r="V94" s="16"/>
      <c r="W94" s="16">
        <v>1</v>
      </c>
      <c r="X94" s="16">
        <v>2.57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>
        <v>2</v>
      </c>
      <c r="AZ94" s="16">
        <v>3.5390000000000001</v>
      </c>
      <c r="BA94" s="16"/>
      <c r="BB94" s="16"/>
      <c r="BC94" s="16"/>
      <c r="BD94" s="16"/>
      <c r="BE94" s="13"/>
      <c r="BF94" s="27">
        <f t="shared" si="4"/>
        <v>6.7949999999999999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</row>
    <row r="95" spans="1:84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1</v>
      </c>
      <c r="T95" s="16">
        <v>1.27</v>
      </c>
      <c r="U95" s="16">
        <v>1</v>
      </c>
      <c r="V95" s="16">
        <v>34.597999999999999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>
        <v>1</v>
      </c>
      <c r="AP95" s="16">
        <v>2.7</v>
      </c>
      <c r="AQ95" s="44">
        <v>1</v>
      </c>
      <c r="AR95" s="44">
        <v>0.877</v>
      </c>
      <c r="AS95" s="44"/>
      <c r="AT95" s="16"/>
      <c r="AU95" s="16"/>
      <c r="AV95" s="16"/>
      <c r="AW95" s="16">
        <v>13</v>
      </c>
      <c r="AX95" s="16">
        <v>9.7609999999999992</v>
      </c>
      <c r="AY95" s="16"/>
      <c r="AZ95" s="16"/>
      <c r="BA95" s="16"/>
      <c r="BB95" s="16"/>
      <c r="BC95" s="16"/>
      <c r="BD95" s="16"/>
      <c r="BE95" s="13"/>
      <c r="BF95" s="27">
        <f t="shared" si="4"/>
        <v>49.206000000000003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2</v>
      </c>
      <c r="X96" s="16">
        <v>0.47399999999999998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>
        <v>2</v>
      </c>
      <c r="AX96" s="16">
        <v>1.2629999999999999</v>
      </c>
      <c r="AY96" s="16"/>
      <c r="AZ96" s="16"/>
      <c r="BA96" s="16"/>
      <c r="BB96" s="16"/>
      <c r="BC96" s="16"/>
      <c r="BD96" s="16"/>
      <c r="BE96" s="13">
        <v>0.23699999999999999</v>
      </c>
      <c r="BF96" s="27">
        <f t="shared" si="4"/>
        <v>1.9739999999999998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3</v>
      </c>
      <c r="T97" s="16">
        <v>2.1190000000000002</v>
      </c>
      <c r="U97" s="16">
        <v>1</v>
      </c>
      <c r="V97" s="16">
        <v>34.302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>
        <v>4.0510000000000002</v>
      </c>
      <c r="BF97" s="27">
        <f t="shared" si="4"/>
        <v>40.472000000000001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1:84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>
        <v>4</v>
      </c>
      <c r="T98" s="16">
        <v>1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>
        <v>1</v>
      </c>
      <c r="AR98" s="44">
        <v>0.438</v>
      </c>
      <c r="AS98" s="44"/>
      <c r="AT98" s="16"/>
      <c r="AU98" s="16"/>
      <c r="AV98" s="16"/>
      <c r="AW98" s="16">
        <v>61</v>
      </c>
      <c r="AX98" s="16">
        <f>4.17+45.019</f>
        <v>49.189</v>
      </c>
      <c r="AY98" s="16"/>
      <c r="AZ98" s="16"/>
      <c r="BA98" s="16"/>
      <c r="BB98" s="16"/>
      <c r="BC98" s="16"/>
      <c r="BD98" s="16"/>
      <c r="BE98" s="13"/>
      <c r="BF98" s="27">
        <f t="shared" si="4"/>
        <v>50.627000000000002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</row>
    <row r="99" spans="1:84" s="18" customFormat="1">
      <c r="A99" s="13">
        <v>16</v>
      </c>
      <c r="B99" s="30" t="s">
        <v>126</v>
      </c>
      <c r="C99" s="16"/>
      <c r="D99" s="16"/>
      <c r="E99" s="16">
        <f>163+19</f>
        <v>182</v>
      </c>
      <c r="F99" s="16">
        <f>40.75+4.749</f>
        <v>45.499000000000002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v>1</v>
      </c>
      <c r="V99" s="16">
        <v>34.597999999999999</v>
      </c>
      <c r="W99" s="16">
        <v>4</v>
      </c>
      <c r="X99" s="16">
        <v>0.94899999999999995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>
        <v>1</v>
      </c>
      <c r="AR99" s="44">
        <v>0.55900000000000005</v>
      </c>
      <c r="AS99" s="44"/>
      <c r="AT99" s="16"/>
      <c r="AU99" s="16"/>
      <c r="AV99" s="16"/>
      <c r="AW99" s="16"/>
      <c r="AX99" s="16"/>
      <c r="AY99" s="16">
        <v>3</v>
      </c>
      <c r="AZ99" s="16">
        <v>4.17</v>
      </c>
      <c r="BA99" s="16"/>
      <c r="BB99" s="16"/>
      <c r="BC99" s="16"/>
      <c r="BD99" s="16"/>
      <c r="BE99" s="13">
        <v>2.476</v>
      </c>
      <c r="BF99" s="27">
        <f t="shared" si="4"/>
        <v>88.251000000000005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</row>
    <row r="100" spans="1:84" s="18" customFormat="1">
      <c r="A100" s="13">
        <v>17</v>
      </c>
      <c r="B100" s="30" t="s">
        <v>127</v>
      </c>
      <c r="C100" s="16"/>
      <c r="D100" s="16"/>
      <c r="E100" s="16">
        <v>69</v>
      </c>
      <c r="F100" s="16">
        <v>17.248000000000001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>
        <v>1</v>
      </c>
      <c r="AR100" s="44">
        <v>0.438</v>
      </c>
      <c r="AS100" s="44"/>
      <c r="AT100" s="16"/>
      <c r="AU100" s="16"/>
      <c r="AV100" s="16"/>
      <c r="AW100" s="16">
        <v>5</v>
      </c>
      <c r="AX100" s="16">
        <v>3.1579999999999999</v>
      </c>
      <c r="AY100" s="16"/>
      <c r="AZ100" s="16"/>
      <c r="BA100" s="16"/>
      <c r="BB100" s="16"/>
      <c r="BC100" s="16"/>
      <c r="BD100" s="16"/>
      <c r="BE100" s="13"/>
      <c r="BF100" s="27">
        <f t="shared" si="4"/>
        <v>20.844000000000001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</row>
    <row r="101" spans="1:84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v>4</v>
      </c>
      <c r="T101" s="16">
        <v>1.3720000000000001</v>
      </c>
      <c r="U101" s="16">
        <v>1</v>
      </c>
      <c r="V101" s="16">
        <v>3.5390000000000001</v>
      </c>
      <c r="W101" s="16"/>
      <c r="X101" s="16"/>
      <c r="Y101" s="16">
        <v>10</v>
      </c>
      <c r="Z101" s="16">
        <v>7.9889999999999999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/>
      <c r="AR101" s="44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/>
      <c r="BF101" s="27">
        <f t="shared" si="4"/>
        <v>12.9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</row>
    <row r="102" spans="1:84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3</v>
      </c>
      <c r="T102" s="16">
        <v>2.395</v>
      </c>
      <c r="U102" s="16"/>
      <c r="V102" s="16"/>
      <c r="W102" s="16">
        <v>1</v>
      </c>
      <c r="X102" s="16">
        <v>2.08</v>
      </c>
      <c r="Y102" s="16">
        <v>2.4</v>
      </c>
      <c r="Z102" s="16">
        <v>2.2080000000000002</v>
      </c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/>
      <c r="AR102" s="44"/>
      <c r="AS102" s="44"/>
      <c r="AT102" s="16"/>
      <c r="AU102" s="16"/>
      <c r="AV102" s="16"/>
      <c r="AW102" s="16"/>
      <c r="AX102" s="16"/>
      <c r="AY102" s="16">
        <v>3</v>
      </c>
      <c r="AZ102" s="16">
        <v>1.895</v>
      </c>
      <c r="BA102" s="16"/>
      <c r="BB102" s="16"/>
      <c r="BC102" s="16"/>
      <c r="BD102" s="16"/>
      <c r="BE102" s="13"/>
      <c r="BF102" s="27">
        <f t="shared" si="4"/>
        <v>8.5779999999999994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</row>
    <row r="103" spans="1:84" s="18" customFormat="1">
      <c r="A103" s="13">
        <v>20</v>
      </c>
      <c r="B103" s="30" t="s">
        <v>130</v>
      </c>
      <c r="C103" s="16"/>
      <c r="D103" s="16"/>
      <c r="E103" s="16">
        <v>43</v>
      </c>
      <c r="F103" s="16">
        <v>10.75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10.75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</row>
    <row r="104" spans="1:84" s="18" customFormat="1">
      <c r="A104" s="13">
        <v>21</v>
      </c>
      <c r="B104" s="30" t="s">
        <v>131</v>
      </c>
      <c r="C104" s="16">
        <v>10</v>
      </c>
      <c r="D104" s="16">
        <v>3.5720000000000001</v>
      </c>
      <c r="E104" s="16">
        <f>35+51</f>
        <v>86</v>
      </c>
      <c r="F104" s="16">
        <f>8.75+12.748</f>
        <v>21.497999999999998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1</v>
      </c>
      <c r="T104" s="16">
        <v>1.1000000000000001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>
        <v>1.5</v>
      </c>
      <c r="AH104" s="16">
        <v>4.984</v>
      </c>
      <c r="AI104" s="16"/>
      <c r="AJ104" s="16"/>
      <c r="AK104" s="16"/>
      <c r="AL104" s="16"/>
      <c r="AM104" s="16"/>
      <c r="AN104" s="16"/>
      <c r="AO104" s="16"/>
      <c r="AP104" s="16"/>
      <c r="AQ104" s="44">
        <v>1</v>
      </c>
      <c r="AR104" s="44">
        <v>2.379</v>
      </c>
      <c r="AS104" s="44"/>
      <c r="AT104" s="16"/>
      <c r="AU104" s="16">
        <v>44.1</v>
      </c>
      <c r="AV104" s="16">
        <v>5.2060000000000004</v>
      </c>
      <c r="AW104" s="16">
        <v>75</v>
      </c>
      <c r="AX104" s="16">
        <v>57.389000000000003</v>
      </c>
      <c r="AY104" s="16"/>
      <c r="AZ104" s="16"/>
      <c r="BA104" s="16"/>
      <c r="BB104" s="16"/>
      <c r="BC104" s="16"/>
      <c r="BD104" s="16"/>
      <c r="BE104" s="13"/>
      <c r="BF104" s="27">
        <f t="shared" si="4"/>
        <v>96.128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</row>
    <row r="105" spans="1:84" s="18" customFormat="1">
      <c r="A105" s="13">
        <v>22</v>
      </c>
      <c r="B105" s="30" t="s">
        <v>132</v>
      </c>
      <c r="C105" s="16"/>
      <c r="D105" s="16"/>
      <c r="E105" s="16">
        <f>46+80</f>
        <v>126</v>
      </c>
      <c r="F105" s="16">
        <f>11.5+19.998</f>
        <v>31.498000000000001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v>3</v>
      </c>
      <c r="T105" s="16">
        <v>1.0289999999999999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27">
        <f t="shared" si="4"/>
        <v>32.527000000000001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</row>
    <row r="106" spans="1:84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>
        <v>1</v>
      </c>
      <c r="AF106" s="16">
        <v>19.931999999999999</v>
      </c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19.931999999999999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</row>
    <row r="107" spans="1:84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1</v>
      </c>
      <c r="X107" s="16">
        <v>0.23699999999999999</v>
      </c>
      <c r="Y107" s="16"/>
      <c r="Z107" s="16"/>
      <c r="AA107" s="16"/>
      <c r="AB107" s="16"/>
      <c r="AC107" s="16"/>
      <c r="AD107" s="16"/>
      <c r="AE107" s="16">
        <v>1</v>
      </c>
      <c r="AF107" s="16">
        <v>22.366499999999998</v>
      </c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/>
      <c r="AT107" s="16"/>
      <c r="AU107" s="16"/>
      <c r="AV107" s="16"/>
      <c r="AW107" s="16"/>
      <c r="AX107" s="16"/>
      <c r="AY107" s="16">
        <v>2</v>
      </c>
      <c r="AZ107" s="16">
        <v>1.2629999999999999</v>
      </c>
      <c r="BA107" s="16"/>
      <c r="BB107" s="16"/>
      <c r="BC107" s="16"/>
      <c r="BD107" s="16"/>
      <c r="BE107" s="13">
        <v>0.88</v>
      </c>
      <c r="BF107" s="27">
        <f t="shared" si="4"/>
        <v>24.746499999999994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</row>
    <row r="108" spans="1:84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>
        <v>2</v>
      </c>
      <c r="T108" s="16">
        <v>0.68600000000000005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>
        <v>1</v>
      </c>
      <c r="AF108" s="16">
        <v>14.997</v>
      </c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>
        <v>2</v>
      </c>
      <c r="AX108" s="16">
        <v>1.2629999999999999</v>
      </c>
      <c r="AY108" s="16"/>
      <c r="AZ108" s="16"/>
      <c r="BA108" s="16"/>
      <c r="BB108" s="16"/>
      <c r="BC108" s="16"/>
      <c r="BD108" s="16"/>
      <c r="BE108" s="13"/>
      <c r="BF108" s="27">
        <f t="shared" si="4"/>
        <v>16.945999999999998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</row>
    <row r="109" spans="1:84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>
        <v>1</v>
      </c>
      <c r="T109" s="16">
        <v>1.1120000000000001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>
        <v>1</v>
      </c>
      <c r="AF109" s="16">
        <v>22.11</v>
      </c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>
        <v>1</v>
      </c>
      <c r="AR109" s="44">
        <v>0.438</v>
      </c>
      <c r="AS109" s="44"/>
      <c r="AT109" s="16"/>
      <c r="AU109" s="16"/>
      <c r="AV109" s="16"/>
      <c r="AW109" s="16">
        <v>13</v>
      </c>
      <c r="AX109" s="16">
        <v>9.7609999999999992</v>
      </c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33.420999999999999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</row>
    <row r="110" spans="1:84" s="26" customFormat="1">
      <c r="A110" s="19"/>
      <c r="B110" s="20" t="s">
        <v>42</v>
      </c>
      <c r="C110" s="19">
        <f>SUM(C84:C109)</f>
        <v>28.9</v>
      </c>
      <c r="D110" s="19">
        <f t="shared" ref="D110:BE110" si="7">SUM(D84:D109)</f>
        <v>7.7200000000000006</v>
      </c>
      <c r="E110" s="19">
        <f t="shared" si="7"/>
        <v>608</v>
      </c>
      <c r="F110" s="19">
        <f t="shared" si="7"/>
        <v>155.07999999999998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27</v>
      </c>
      <c r="T110" s="19">
        <f t="shared" si="7"/>
        <v>18.497</v>
      </c>
      <c r="U110" s="19">
        <f t="shared" si="7"/>
        <v>5</v>
      </c>
      <c r="V110" s="19">
        <f t="shared" si="7"/>
        <v>141.57799999999997</v>
      </c>
      <c r="W110" s="19">
        <f t="shared" si="7"/>
        <v>9</v>
      </c>
      <c r="X110" s="19">
        <f t="shared" si="7"/>
        <v>6.31</v>
      </c>
      <c r="Y110" s="19">
        <f t="shared" si="7"/>
        <v>12.4</v>
      </c>
      <c r="Z110" s="19">
        <f t="shared" si="7"/>
        <v>10.196999999999999</v>
      </c>
      <c r="AA110" s="19">
        <f t="shared" si="7"/>
        <v>4.0999999999999996</v>
      </c>
      <c r="AB110" s="19">
        <f t="shared" si="7"/>
        <v>5.7619999999999996</v>
      </c>
      <c r="AC110" s="19">
        <f t="shared" si="7"/>
        <v>0</v>
      </c>
      <c r="AD110" s="19">
        <f t="shared" si="7"/>
        <v>0</v>
      </c>
      <c r="AE110" s="19">
        <f t="shared" si="7"/>
        <v>8</v>
      </c>
      <c r="AF110" s="19">
        <f t="shared" si="7"/>
        <v>155.73349999999999</v>
      </c>
      <c r="AG110" s="19">
        <f t="shared" si="7"/>
        <v>1.5</v>
      </c>
      <c r="AH110" s="19">
        <f t="shared" si="7"/>
        <v>4.984</v>
      </c>
      <c r="AI110" s="19">
        <f t="shared" si="7"/>
        <v>0</v>
      </c>
      <c r="AJ110" s="19">
        <f t="shared" si="7"/>
        <v>0</v>
      </c>
      <c r="AK110" s="19">
        <f t="shared" si="7"/>
        <v>1</v>
      </c>
      <c r="AL110" s="19">
        <f t="shared" si="7"/>
        <v>1.7549999999999999</v>
      </c>
      <c r="AM110" s="19">
        <f t="shared" si="7"/>
        <v>0</v>
      </c>
      <c r="AN110" s="19">
        <f t="shared" si="7"/>
        <v>0</v>
      </c>
      <c r="AO110" s="19">
        <f t="shared" si="7"/>
        <v>2</v>
      </c>
      <c r="AP110" s="19">
        <f t="shared" si="7"/>
        <v>5.4530000000000003</v>
      </c>
      <c r="AQ110" s="19">
        <f t="shared" si="7"/>
        <v>8</v>
      </c>
      <c r="AR110" s="19">
        <f t="shared" si="7"/>
        <v>7.4959999999999996</v>
      </c>
      <c r="AS110" s="19">
        <f t="shared" si="7"/>
        <v>0</v>
      </c>
      <c r="AT110" s="19">
        <f t="shared" si="7"/>
        <v>0</v>
      </c>
      <c r="AU110" s="19">
        <f t="shared" si="7"/>
        <v>74.099999999999994</v>
      </c>
      <c r="AV110" s="19">
        <f t="shared" si="7"/>
        <v>7.9080000000000004</v>
      </c>
      <c r="AW110" s="19">
        <f t="shared" si="7"/>
        <v>252</v>
      </c>
      <c r="AX110" s="19">
        <f t="shared" si="7"/>
        <v>192.96100000000001</v>
      </c>
      <c r="AY110" s="19">
        <f t="shared" si="7"/>
        <v>15</v>
      </c>
      <c r="AZ110" s="19">
        <f t="shared" si="7"/>
        <v>18.576000000000001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35.993000000000002</v>
      </c>
      <c r="BF110" s="24">
        <f>SUM(BF84:BF109)</f>
        <v>776.00350000000014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</row>
    <row r="111" spans="1:84">
      <c r="A111" s="14"/>
      <c r="B111" s="32" t="s">
        <v>56</v>
      </c>
      <c r="C111" s="33">
        <f t="shared" ref="C111:BE111" si="8">C110+C81+C52+C30</f>
        <v>28.9</v>
      </c>
      <c r="D111" s="27">
        <f t="shared" si="8"/>
        <v>8.697000000000001</v>
      </c>
      <c r="E111" s="33">
        <f t="shared" si="8"/>
        <v>1036</v>
      </c>
      <c r="F111" s="34">
        <f t="shared" si="8"/>
        <v>278.88599999999997</v>
      </c>
      <c r="G111" s="33">
        <f t="shared" si="8"/>
        <v>43</v>
      </c>
      <c r="H111" s="27">
        <f t="shared" si="8"/>
        <v>4.3730000000000002</v>
      </c>
      <c r="I111" s="33">
        <f t="shared" si="8"/>
        <v>2</v>
      </c>
      <c r="J111" s="27">
        <f t="shared" si="8"/>
        <v>315.76299999999998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1</v>
      </c>
      <c r="P111" s="27">
        <f t="shared" si="8"/>
        <v>3.7130000000000001</v>
      </c>
      <c r="Q111" s="33">
        <f t="shared" si="8"/>
        <v>0</v>
      </c>
      <c r="R111" s="34">
        <f t="shared" si="8"/>
        <v>0</v>
      </c>
      <c r="S111" s="33">
        <f t="shared" si="8"/>
        <v>30</v>
      </c>
      <c r="T111" s="27">
        <f t="shared" si="8"/>
        <v>27.551000000000002</v>
      </c>
      <c r="U111" s="33">
        <f t="shared" si="8"/>
        <v>5</v>
      </c>
      <c r="V111" s="27">
        <f t="shared" si="8"/>
        <v>141.57799999999997</v>
      </c>
      <c r="W111" s="33">
        <f t="shared" si="8"/>
        <v>39</v>
      </c>
      <c r="X111" s="27">
        <f t="shared" si="8"/>
        <v>58.781999999999996</v>
      </c>
      <c r="Y111" s="33">
        <f t="shared" si="8"/>
        <v>16.899999999999999</v>
      </c>
      <c r="Z111" s="27">
        <f t="shared" si="8"/>
        <v>11.635</v>
      </c>
      <c r="AA111" s="33">
        <f t="shared" si="8"/>
        <v>4.0999999999999996</v>
      </c>
      <c r="AB111" s="27">
        <f t="shared" si="8"/>
        <v>5.7619999999999996</v>
      </c>
      <c r="AC111" s="33">
        <f t="shared" si="8"/>
        <v>8</v>
      </c>
      <c r="AD111" s="27">
        <f t="shared" si="8"/>
        <v>3.258</v>
      </c>
      <c r="AE111" s="33">
        <f t="shared" si="8"/>
        <v>14</v>
      </c>
      <c r="AF111" s="27">
        <f t="shared" si="8"/>
        <v>258.18449999999996</v>
      </c>
      <c r="AG111" s="33">
        <f t="shared" si="8"/>
        <v>17.5</v>
      </c>
      <c r="AH111" s="27">
        <f t="shared" si="8"/>
        <v>34.698999999999998</v>
      </c>
      <c r="AI111" s="33">
        <f t="shared" si="8"/>
        <v>9.6999999999999993</v>
      </c>
      <c r="AJ111" s="27">
        <f t="shared" si="8"/>
        <v>10</v>
      </c>
      <c r="AK111" s="33">
        <f t="shared" si="8"/>
        <v>15</v>
      </c>
      <c r="AL111" s="27">
        <f t="shared" si="8"/>
        <v>19.566999999999997</v>
      </c>
      <c r="AM111" s="33">
        <f t="shared" si="8"/>
        <v>354</v>
      </c>
      <c r="AN111" s="27">
        <f t="shared" si="8"/>
        <v>444.404</v>
      </c>
      <c r="AO111" s="33">
        <f t="shared" si="8"/>
        <v>7</v>
      </c>
      <c r="AP111" s="27">
        <f t="shared" si="8"/>
        <v>25.677999999999997</v>
      </c>
      <c r="AQ111" s="33">
        <f t="shared" si="8"/>
        <v>21</v>
      </c>
      <c r="AR111" s="27">
        <f t="shared" si="8"/>
        <v>15.985999999999999</v>
      </c>
      <c r="AS111" s="33">
        <f t="shared" si="8"/>
        <v>0</v>
      </c>
      <c r="AT111" s="27">
        <f t="shared" si="8"/>
        <v>0</v>
      </c>
      <c r="AU111" s="33">
        <f t="shared" si="8"/>
        <v>547.30000000000007</v>
      </c>
      <c r="AV111" s="27">
        <f t="shared" si="8"/>
        <v>299.59399999999999</v>
      </c>
      <c r="AW111" s="33">
        <f t="shared" si="8"/>
        <v>395</v>
      </c>
      <c r="AX111" s="27">
        <f t="shared" si="8"/>
        <v>302.71000000000004</v>
      </c>
      <c r="AY111" s="35">
        <f t="shared" si="8"/>
        <v>16</v>
      </c>
      <c r="AZ111" s="27">
        <f t="shared" si="8"/>
        <v>24.038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121.42100000000001</v>
      </c>
      <c r="BF111" s="27">
        <f>BF110+BF81+BF52+BF30</f>
        <v>2416.2795000000001</v>
      </c>
      <c r="BG111" s="36"/>
      <c r="BH111" s="36"/>
    </row>
    <row r="112" spans="1:84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113"/>
  <sheetViews>
    <sheetView workbookViewId="0">
      <pane xSplit="2" ySplit="3" topLeftCell="AN79" activePane="bottomRight" state="frozen"/>
      <selection pane="topRight" activeCell="C1" sqref="C1"/>
      <selection pane="bottomLeft" activeCell="A4" sqref="A4"/>
      <selection pane="bottomRight" activeCell="BF121" sqref="BF121"/>
    </sheetView>
  </sheetViews>
  <sheetFormatPr defaultRowHeight="12.75"/>
  <cols>
    <col min="1" max="1" width="3" style="1" bestFit="1" customWidth="1"/>
    <col min="2" max="2" width="27.8554687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6.7109375" style="1" customWidth="1"/>
    <col min="8" max="8" width="6.85546875" style="1" customWidth="1"/>
    <col min="9" max="9" width="4.28515625" style="1" customWidth="1"/>
    <col min="10" max="10" width="8.71093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4.42578125" style="1" customWidth="1"/>
    <col min="20" max="20" width="7.28515625" style="1" customWidth="1"/>
    <col min="21" max="21" width="5.140625" style="1" customWidth="1"/>
    <col min="22" max="22" width="7.140625" style="1" customWidth="1"/>
    <col min="23" max="23" width="4.57031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3.42578125" style="1" customWidth="1"/>
    <col min="50" max="50" width="9.140625" style="1"/>
    <col min="51" max="51" width="5" style="1" customWidth="1"/>
    <col min="52" max="52" width="9.140625" style="1"/>
    <col min="53" max="53" width="6.7109375" style="1" customWidth="1"/>
    <col min="54" max="56" width="9.140625" style="1"/>
    <col min="57" max="57" width="7.5703125" style="1" customWidth="1"/>
    <col min="58" max="60" width="9.140625" style="2"/>
    <col min="61" max="79" width="9.140625" style="40"/>
    <col min="80" max="16384" width="9.140625" style="3"/>
  </cols>
  <sheetData>
    <row r="1" spans="1:79" ht="13.5" thickBot="1"/>
    <row r="2" spans="1:79" s="9" customFormat="1" ht="33" customHeight="1">
      <c r="A2" s="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99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24</v>
      </c>
      <c r="BB2" s="176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79" s="9" customFormat="1" thickBot="1">
      <c r="A3" s="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0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0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</row>
    <row r="5" spans="1:79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3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</row>
    <row r="6" spans="1:79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03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</row>
    <row r="7" spans="1:79" s="18" customFormat="1">
      <c r="A7" s="13">
        <v>4</v>
      </c>
      <c r="B7" s="14" t="s">
        <v>38</v>
      </c>
      <c r="C7" s="16"/>
      <c r="D7" s="16"/>
      <c r="E7" s="16"/>
      <c r="F7" s="16"/>
      <c r="G7" s="16">
        <v>52.17</v>
      </c>
      <c r="H7" s="16">
        <v>5.335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03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>
        <v>2.3570000000000002</v>
      </c>
      <c r="BF7" s="15">
        <f t="shared" si="0"/>
        <v>7.6920000000000002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</row>
    <row r="8" spans="1:79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0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</row>
    <row r="9" spans="1:79" s="18" customFormat="1">
      <c r="A9" s="13">
        <v>6</v>
      </c>
      <c r="B9" s="14" t="s">
        <v>169</v>
      </c>
      <c r="C9" s="16"/>
      <c r="D9" s="16"/>
      <c r="E9" s="16"/>
      <c r="F9" s="16"/>
      <c r="G9" s="16">
        <v>95</v>
      </c>
      <c r="H9" s="16">
        <v>3.4870000000000001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0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3.4870000000000001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</row>
    <row r="10" spans="1:79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0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</row>
    <row r="11" spans="1:79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0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>
        <v>74</v>
      </c>
      <c r="AN11" s="16">
        <v>94.323999999999998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94.323999999999998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</row>
    <row r="12" spans="1:79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0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0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</row>
    <row r="13" spans="1:79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0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15">
        <f t="shared" si="0"/>
        <v>0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</row>
    <row r="14" spans="1:79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03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1.5</v>
      </c>
      <c r="AJ14" s="16">
        <v>1.179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>
        <v>5.8940000000000001</v>
      </c>
      <c r="BF14" s="15">
        <f t="shared" si="0"/>
        <v>7.0730000000000004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79" s="18" customFormat="1">
      <c r="A15" s="13">
        <v>12</v>
      </c>
      <c r="B15" s="14" t="s">
        <v>173</v>
      </c>
      <c r="C15" s="16"/>
      <c r="D15" s="16"/>
      <c r="E15" s="16"/>
      <c r="F15" s="16"/>
      <c r="G15" s="16">
        <v>23.2</v>
      </c>
      <c r="H15" s="16">
        <v>2.3719999999999999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0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>
        <v>1.5</v>
      </c>
      <c r="AJ15" s="16">
        <v>1.113</v>
      </c>
      <c r="AK15" s="16"/>
      <c r="AL15" s="16"/>
      <c r="AM15" s="16"/>
      <c r="AN15" s="16"/>
      <c r="AO15" s="16">
        <v>1</v>
      </c>
      <c r="AP15" s="16">
        <v>3.4950000000000001</v>
      </c>
      <c r="AQ15" s="16">
        <v>2</v>
      </c>
      <c r="AR15" s="16">
        <v>1.9650000000000001</v>
      </c>
      <c r="AS15" s="16"/>
      <c r="AT15" s="16"/>
      <c r="AU15" s="16"/>
      <c r="AV15" s="16"/>
      <c r="AW15" s="16">
        <v>26</v>
      </c>
      <c r="AX15" s="16">
        <v>19.763000000000002</v>
      </c>
      <c r="AY15" s="16">
        <v>3</v>
      </c>
      <c r="AZ15" s="16">
        <v>2.1030000000000002</v>
      </c>
      <c r="BA15" s="16"/>
      <c r="BB15" s="16"/>
      <c r="BC15" s="16"/>
      <c r="BD15" s="16"/>
      <c r="BE15" s="13"/>
      <c r="BF15" s="15">
        <f t="shared" si="0"/>
        <v>30.811000000000003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79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0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>
        <v>117.8</v>
      </c>
      <c r="AH16" s="16">
        <v>350.69900000000001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350.69900000000001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</row>
    <row r="17" spans="1:79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0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>
        <v>70</v>
      </c>
      <c r="AH17" s="16">
        <v>237.89500000000001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237.89500000000001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</row>
    <row r="18" spans="1:79" s="18" customFormat="1" ht="15.75" customHeight="1">
      <c r="A18" s="13">
        <v>15</v>
      </c>
      <c r="B18" s="14" t="s">
        <v>175</v>
      </c>
      <c r="C18" s="16"/>
      <c r="D18" s="16"/>
      <c r="E18" s="16">
        <v>2</v>
      </c>
      <c r="F18" s="16">
        <v>1.081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0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1.081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</row>
    <row r="19" spans="1:79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0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0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</row>
    <row r="20" spans="1:79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0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12</v>
      </c>
      <c r="AJ20" s="16">
        <v>15.628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>
        <v>12</v>
      </c>
      <c r="AX20" s="16">
        <v>9.01</v>
      </c>
      <c r="AY20" s="16">
        <v>2</v>
      </c>
      <c r="AZ20" s="16">
        <v>1.4019999999999999</v>
      </c>
      <c r="BA20" s="16"/>
      <c r="BB20" s="16"/>
      <c r="BC20" s="16"/>
      <c r="BD20" s="16"/>
      <c r="BE20" s="13"/>
      <c r="BF20" s="15">
        <f t="shared" si="0"/>
        <v>26.04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</row>
    <row r="21" spans="1:79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0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</row>
    <row r="22" spans="1:79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0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0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</row>
    <row r="23" spans="1:79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3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</row>
    <row r="24" spans="1:79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03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</row>
    <row r="25" spans="1:79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03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</row>
    <row r="26" spans="1:79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03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</row>
    <row r="27" spans="1:79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03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</row>
    <row r="28" spans="1:79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03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</row>
    <row r="29" spans="1:79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0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>
        <f>3+137</f>
        <v>140</v>
      </c>
      <c r="AJ29" s="16">
        <f>2.357+315.508</f>
        <v>317.86500000000001</v>
      </c>
      <c r="AK29" s="16"/>
      <c r="AL29" s="16"/>
      <c r="AM29" s="16"/>
      <c r="AN29" s="16"/>
      <c r="AO29" s="16"/>
      <c r="AP29" s="16"/>
      <c r="AQ29" s="16">
        <v>1</v>
      </c>
      <c r="AR29" s="16">
        <v>0.89400000000000002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>
        <v>8.5389999999999997</v>
      </c>
      <c r="BF29" s="15">
        <f t="shared" si="0"/>
        <v>327.298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</row>
    <row r="30" spans="1:79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2</v>
      </c>
      <c r="F30" s="21">
        <f>SUM(F4:F29)</f>
        <v>1.081</v>
      </c>
      <c r="G30" s="21">
        <f t="shared" ref="G30:BF30" si="1">SUM(G4:G29)</f>
        <v>170.37</v>
      </c>
      <c r="H30" s="21">
        <f t="shared" si="1"/>
        <v>11.193999999999999</v>
      </c>
      <c r="I30" s="21">
        <f t="shared" si="1"/>
        <v>0</v>
      </c>
      <c r="J30" s="21">
        <f t="shared" si="1"/>
        <v>0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86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187.8</v>
      </c>
      <c r="AH30" s="86">
        <f t="shared" si="1"/>
        <v>588.59400000000005</v>
      </c>
      <c r="AI30" s="23">
        <f t="shared" si="1"/>
        <v>155</v>
      </c>
      <c r="AJ30" s="21">
        <f t="shared" si="1"/>
        <v>335.78500000000003</v>
      </c>
      <c r="AK30" s="23">
        <f t="shared" si="1"/>
        <v>0</v>
      </c>
      <c r="AL30" s="21">
        <f t="shared" si="1"/>
        <v>0</v>
      </c>
      <c r="AM30" s="23">
        <f t="shared" si="1"/>
        <v>74</v>
      </c>
      <c r="AN30" s="21">
        <f t="shared" si="1"/>
        <v>94.323999999999998</v>
      </c>
      <c r="AO30" s="23">
        <f t="shared" si="1"/>
        <v>1</v>
      </c>
      <c r="AP30" s="21">
        <f t="shared" si="1"/>
        <v>3.4950000000000001</v>
      </c>
      <c r="AQ30" s="23">
        <f t="shared" si="1"/>
        <v>3</v>
      </c>
      <c r="AR30" s="21">
        <f t="shared" si="1"/>
        <v>2.859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38</v>
      </c>
      <c r="AX30" s="21">
        <f t="shared" si="1"/>
        <v>28.773000000000003</v>
      </c>
      <c r="AY30" s="23">
        <f t="shared" si="1"/>
        <v>5</v>
      </c>
      <c r="AZ30" s="21">
        <f t="shared" si="1"/>
        <v>3.5049999999999999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16.79</v>
      </c>
      <c r="BF30" s="24">
        <f t="shared" si="1"/>
        <v>1086.4000000000001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</row>
    <row r="31" spans="1:79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111</v>
      </c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</row>
    <row r="32" spans="1:79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</row>
    <row r="33" spans="1:79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0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0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</row>
    <row r="35" spans="1:79" s="18" customFormat="1">
      <c r="A35" s="13">
        <v>29</v>
      </c>
      <c r="B35" s="14" t="s">
        <v>43</v>
      </c>
      <c r="C35" s="16"/>
      <c r="D35" s="16"/>
      <c r="E35" s="16"/>
      <c r="F35" s="16"/>
      <c r="G35" s="16">
        <v>18.239999999999998</v>
      </c>
      <c r="H35" s="16">
        <v>1.865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1.865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>
      <c r="A36" s="13">
        <v>30</v>
      </c>
      <c r="B36" s="14" t="s">
        <v>44</v>
      </c>
      <c r="C36" s="16"/>
      <c r="D36" s="16"/>
      <c r="E36" s="16"/>
      <c r="F36" s="16"/>
      <c r="G36" s="16">
        <v>20</v>
      </c>
      <c r="H36" s="16">
        <v>2.0449999999999999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2.0449999999999999</v>
      </c>
      <c r="BG36" s="13"/>
      <c r="BH36" s="17"/>
    </row>
    <row r="37" spans="1:79">
      <c r="A37" s="13">
        <v>31</v>
      </c>
      <c r="B37" s="14" t="s">
        <v>167</v>
      </c>
      <c r="C37" s="16"/>
      <c r="D37" s="16"/>
      <c r="E37" s="16"/>
      <c r="F37" s="16"/>
      <c r="G37" s="16">
        <v>9</v>
      </c>
      <c r="H37" s="16">
        <v>0.92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0.92</v>
      </c>
      <c r="BG37" s="13"/>
      <c r="BH37" s="17"/>
    </row>
    <row r="38" spans="1:79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>
        <v>10.5</v>
      </c>
      <c r="AL38" s="16">
        <v>17.664999999999999</v>
      </c>
      <c r="AM38" s="16"/>
      <c r="AN38" s="16"/>
      <c r="AO38" s="16"/>
      <c r="AP38" s="16"/>
      <c r="AQ38" s="16"/>
      <c r="AR38" s="16"/>
      <c r="AS38" s="16"/>
      <c r="AT38" s="16"/>
      <c r="AU38" s="16">
        <v>39.21</v>
      </c>
      <c r="AV38" s="16">
        <v>6.0119999999999996</v>
      </c>
      <c r="AW38" s="16">
        <v>31</v>
      </c>
      <c r="AX38" s="16">
        <v>24.206</v>
      </c>
      <c r="AY38" s="16"/>
      <c r="AZ38" s="16"/>
      <c r="BA38" s="16"/>
      <c r="BB38" s="16"/>
      <c r="BC38" s="16"/>
      <c r="BD38" s="16"/>
      <c r="BE38" s="16"/>
      <c r="BF38" s="27">
        <f t="shared" si="0"/>
        <v>47.882999999999996</v>
      </c>
      <c r="BG38" s="13"/>
      <c r="BH38" s="17"/>
    </row>
    <row r="39" spans="1:79">
      <c r="A39" s="13">
        <v>33</v>
      </c>
      <c r="B39" s="14" t="s">
        <v>45</v>
      </c>
      <c r="C39" s="16"/>
      <c r="D39" s="16"/>
      <c r="E39" s="16"/>
      <c r="F39" s="16"/>
      <c r="G39" s="16">
        <v>18.920000000000002</v>
      </c>
      <c r="H39" s="16">
        <v>1.9350000000000001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1.9350000000000001</v>
      </c>
      <c r="BG39" s="13"/>
      <c r="BH39" s="17"/>
    </row>
    <row r="40" spans="1:79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79">
      <c r="A41" s="13">
        <v>35</v>
      </c>
      <c r="B41" s="14" t="s">
        <v>46</v>
      </c>
      <c r="C41" s="16"/>
      <c r="D41" s="16"/>
      <c r="E41" s="16"/>
      <c r="F41" s="16"/>
      <c r="G41" s="16">
        <v>10.89</v>
      </c>
      <c r="H41" s="16">
        <v>1.1140000000000001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1.1140000000000001</v>
      </c>
      <c r="BG41" s="13"/>
      <c r="BH41" s="17"/>
    </row>
    <row r="42" spans="1:79">
      <c r="A42" s="13">
        <v>36</v>
      </c>
      <c r="B42" s="14" t="s">
        <v>47</v>
      </c>
      <c r="C42" s="16"/>
      <c r="D42" s="16"/>
      <c r="E42" s="16"/>
      <c r="F42" s="16"/>
      <c r="G42" s="16">
        <v>10.76</v>
      </c>
      <c r="H42" s="16">
        <v>1.1100000000000001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1.1100000000000001</v>
      </c>
      <c r="BG42" s="13"/>
      <c r="BH42" s="17"/>
    </row>
    <row r="43" spans="1:79">
      <c r="A43" s="13">
        <v>37</v>
      </c>
      <c r="B43" s="14" t="s">
        <v>160</v>
      </c>
      <c r="C43" s="16"/>
      <c r="D43" s="16"/>
      <c r="E43" s="16"/>
      <c r="F43" s="16"/>
      <c r="G43" s="16">
        <v>29</v>
      </c>
      <c r="H43" s="16">
        <v>10.849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10.849</v>
      </c>
      <c r="BG43" s="13"/>
      <c r="BH43" s="17"/>
    </row>
    <row r="44" spans="1:79">
      <c r="A44" s="13">
        <v>38</v>
      </c>
      <c r="B44" s="14" t="s">
        <v>48</v>
      </c>
      <c r="C44" s="16"/>
      <c r="D44" s="16"/>
      <c r="E44" s="16"/>
      <c r="F44" s="16"/>
      <c r="G44" s="16">
        <v>7.87</v>
      </c>
      <c r="H44" s="16">
        <v>0.80500000000000005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0.80500000000000005</v>
      </c>
      <c r="BG44" s="13"/>
      <c r="BH44" s="17"/>
    </row>
    <row r="45" spans="1:79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</v>
      </c>
      <c r="BG45" s="13"/>
      <c r="BH45" s="17"/>
    </row>
    <row r="46" spans="1:79">
      <c r="A46" s="13">
        <v>40</v>
      </c>
      <c r="B46" s="14" t="s">
        <v>162</v>
      </c>
      <c r="C46" s="16"/>
      <c r="D46" s="16"/>
      <c r="E46" s="16"/>
      <c r="F46" s="16"/>
      <c r="G46" s="16">
        <v>19.079999999999998</v>
      </c>
      <c r="H46" s="16">
        <v>1.9510000000000001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1.9510000000000001</v>
      </c>
      <c r="BG46" s="13"/>
      <c r="BH46" s="17"/>
    </row>
    <row r="47" spans="1:79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7">
        <f t="shared" si="0"/>
        <v>0</v>
      </c>
      <c r="BG47" s="13"/>
      <c r="BH47" s="17"/>
    </row>
    <row r="48" spans="1:79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79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1</v>
      </c>
      <c r="T49" s="16">
        <v>2.8130000000000002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>
        <v>1</v>
      </c>
      <c r="AF49" s="16">
        <v>25.954000000000001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28.766999999999999</v>
      </c>
      <c r="BG49" s="13"/>
      <c r="BH49" s="17"/>
    </row>
    <row r="50" spans="1:79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79" ht="16.5" customHeight="1">
      <c r="A51" s="13">
        <v>45</v>
      </c>
      <c r="B51" s="14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0</v>
      </c>
      <c r="BG51" s="13"/>
      <c r="BH51" s="17"/>
    </row>
    <row r="52" spans="1:79" s="26" customFormat="1" ht="16.5" customHeight="1" thickBot="1">
      <c r="A52" s="19"/>
      <c r="B52" s="20" t="s">
        <v>42</v>
      </c>
      <c r="C52" s="19"/>
      <c r="D52" s="19">
        <f t="shared" ref="D52:P52" si="2">SUM(D33:D51)</f>
        <v>0</v>
      </c>
      <c r="E52" s="19">
        <f t="shared" si="2"/>
        <v>0</v>
      </c>
      <c r="F52" s="19">
        <f t="shared" si="2"/>
        <v>0</v>
      </c>
      <c r="G52" s="19">
        <f t="shared" si="2"/>
        <v>143.76</v>
      </c>
      <c r="H52" s="19">
        <f t="shared" si="2"/>
        <v>22.594000000000001</v>
      </c>
      <c r="I52" s="19">
        <f t="shared" si="2"/>
        <v>0</v>
      </c>
      <c r="J52" s="19">
        <f t="shared" si="2"/>
        <v>0</v>
      </c>
      <c r="K52" s="19">
        <f t="shared" si="2"/>
        <v>0</v>
      </c>
      <c r="L52" s="19">
        <f t="shared" si="2"/>
        <v>0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1</v>
      </c>
      <c r="T52" s="19">
        <f t="shared" si="3"/>
        <v>2.8130000000000002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1</v>
      </c>
      <c r="AF52" s="19">
        <f t="shared" si="3"/>
        <v>25.954000000000001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10.5</v>
      </c>
      <c r="AL52" s="19">
        <f t="shared" si="3"/>
        <v>17.664999999999999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39.21</v>
      </c>
      <c r="AV52" s="19">
        <f t="shared" si="3"/>
        <v>6.0119999999999996</v>
      </c>
      <c r="AW52" s="19">
        <f t="shared" si="3"/>
        <v>31</v>
      </c>
      <c r="AX52" s="19">
        <f t="shared" si="3"/>
        <v>24.206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99.243999999999986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</row>
    <row r="53" spans="1:79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</row>
    <row r="54" spans="1:79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</row>
    <row r="55" spans="1:79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>
        <v>1</v>
      </c>
      <c r="AD55" s="16">
        <v>0.50800000000000001</v>
      </c>
      <c r="AE55" s="16"/>
      <c r="AF55" s="16"/>
      <c r="AG55" s="16"/>
      <c r="AH55" s="16"/>
      <c r="AI55" s="16"/>
      <c r="AJ55" s="16"/>
      <c r="AK55" s="16"/>
      <c r="AL55" s="16"/>
      <c r="AM55" s="16">
        <v>10.56</v>
      </c>
      <c r="AN55" s="16">
        <v>14.268000000000001</v>
      </c>
      <c r="AO55" s="16"/>
      <c r="AP55" s="16"/>
      <c r="AQ55" s="44">
        <v>4</v>
      </c>
      <c r="AR55" s="44">
        <v>2.5760000000000001</v>
      </c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>
        <v>2.871</v>
      </c>
      <c r="BF55" s="17">
        <f t="shared" si="0"/>
        <v>20.222999999999999</v>
      </c>
      <c r="BG55" s="28"/>
      <c r="BH55" s="17"/>
    </row>
    <row r="56" spans="1:79" ht="15.75" customHeight="1">
      <c r="A56" s="14">
        <v>2</v>
      </c>
      <c r="B56" s="14" t="s">
        <v>134</v>
      </c>
      <c r="C56" s="16"/>
      <c r="D56" s="16"/>
      <c r="E56" s="16"/>
      <c r="F56" s="16"/>
      <c r="G56" s="16">
        <v>48</v>
      </c>
      <c r="H56" s="16">
        <v>4.9080000000000004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4.9080000000000004</v>
      </c>
      <c r="BG56" s="28"/>
      <c r="BH56" s="17"/>
    </row>
    <row r="57" spans="1:79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>
        <v>12</v>
      </c>
      <c r="AD57" s="16">
        <v>2.0569999999999999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/>
      <c r="AR57" s="44"/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/>
      <c r="BF57" s="17">
        <f t="shared" si="0"/>
        <v>2.0569999999999999</v>
      </c>
      <c r="BG57" s="28"/>
      <c r="BH57" s="17"/>
    </row>
    <row r="58" spans="1:79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/>
      <c r="BF58" s="27">
        <f t="shared" si="0"/>
        <v>0</v>
      </c>
      <c r="BG58" s="28"/>
      <c r="BH58" s="17"/>
    </row>
    <row r="59" spans="1:79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/>
      <c r="AR59" s="44"/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/>
      <c r="BF59" s="27">
        <f t="shared" si="0"/>
        <v>0</v>
      </c>
      <c r="BG59" s="28"/>
      <c r="BH59" s="14"/>
    </row>
    <row r="60" spans="1:79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>
        <v>1</v>
      </c>
      <c r="AF60" s="16">
        <v>20.225999999999999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20.225999999999999</v>
      </c>
      <c r="BG60" s="28"/>
      <c r="BH60" s="14"/>
    </row>
    <row r="61" spans="1:79" ht="15.75" customHeight="1">
      <c r="A61" s="14">
        <v>7</v>
      </c>
      <c r="B61" s="14" t="s">
        <v>139</v>
      </c>
      <c r="C61" s="16"/>
      <c r="D61" s="16"/>
      <c r="E61" s="16"/>
      <c r="F61" s="16"/>
      <c r="G61" s="16">
        <v>24</v>
      </c>
      <c r="H61" s="16">
        <v>2.4540000000000002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1</v>
      </c>
      <c r="T61" s="16">
        <v>6.7839999999999998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9.2379999999999995</v>
      </c>
      <c r="BG61" s="28"/>
      <c r="BH61" s="14"/>
    </row>
    <row r="62" spans="1:79" ht="15.75" customHeight="1">
      <c r="A62" s="14">
        <v>8</v>
      </c>
      <c r="B62" s="14" t="s">
        <v>140</v>
      </c>
      <c r="C62" s="16"/>
      <c r="D62" s="16"/>
      <c r="E62" s="16"/>
      <c r="F62" s="16"/>
      <c r="G62" s="16">
        <v>26</v>
      </c>
      <c r="H62" s="16">
        <v>2.6589999999999998</v>
      </c>
      <c r="I62" s="16">
        <v>1</v>
      </c>
      <c r="J62" s="16">
        <v>169.04400000000001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>
        <v>4</v>
      </c>
      <c r="AD62" s="16">
        <v>1.228</v>
      </c>
      <c r="AE62" s="16"/>
      <c r="AF62" s="16"/>
      <c r="AG62" s="16"/>
      <c r="AH62" s="16"/>
      <c r="AI62" s="16"/>
      <c r="AJ62" s="16"/>
      <c r="AK62" s="16"/>
      <c r="AL62" s="16"/>
      <c r="AM62" s="16">
        <v>4</v>
      </c>
      <c r="AN62" s="16">
        <v>4.4969999999999999</v>
      </c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177.428</v>
      </c>
      <c r="BG62" s="28"/>
      <c r="BH62" s="14"/>
    </row>
    <row r="63" spans="1:79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>
        <v>1</v>
      </c>
      <c r="J63" s="16">
        <v>88.21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>
        <v>42</v>
      </c>
      <c r="AX63" s="16">
        <v>31.873999999999999</v>
      </c>
      <c r="AY63" s="16"/>
      <c r="AZ63" s="42"/>
      <c r="BA63" s="42"/>
      <c r="BB63" s="42"/>
      <c r="BC63" s="42"/>
      <c r="BD63" s="42"/>
      <c r="BE63" s="29"/>
      <c r="BF63" s="27">
        <f t="shared" si="0"/>
        <v>120.08399999999999</v>
      </c>
      <c r="BG63" s="28"/>
      <c r="BH63" s="17"/>
    </row>
    <row r="64" spans="1:79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>
        <v>1</v>
      </c>
      <c r="AP67" s="16">
        <v>4.7850000000000001</v>
      </c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>
        <v>0.97799999999999998</v>
      </c>
      <c r="BF67" s="27">
        <f t="shared" si="0"/>
        <v>5.7629999999999999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0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/>
      <c r="BF69" s="27">
        <f t="shared" si="0"/>
        <v>0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0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>
        <v>15</v>
      </c>
      <c r="D73" s="16">
        <v>7.3540000000000001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>
        <v>14.303000000000001</v>
      </c>
      <c r="BF73" s="27">
        <f t="shared" si="4"/>
        <v>21.657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2</v>
      </c>
      <c r="T74" s="16">
        <v>0.49</v>
      </c>
      <c r="U74" s="16">
        <v>14</v>
      </c>
      <c r="V74" s="16">
        <v>19.989999999999998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>
        <v>36</v>
      </c>
      <c r="AX74" s="16">
        <v>27.364000000000001</v>
      </c>
      <c r="AY74" s="16"/>
      <c r="AZ74" s="16"/>
      <c r="BA74" s="16"/>
      <c r="BB74" s="16"/>
      <c r="BC74" s="16"/>
      <c r="BD74" s="16"/>
      <c r="BE74" s="14"/>
      <c r="BF74" s="27">
        <f t="shared" si="4"/>
        <v>47.843999999999994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>
        <v>2</v>
      </c>
      <c r="T75" s="16">
        <v>4.649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4.649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7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/>
      <c r="AR76" s="44"/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0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>
        <v>1</v>
      </c>
      <c r="J80" s="16">
        <v>95.427000000000007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95.427000000000007</v>
      </c>
      <c r="BG80" s="28"/>
      <c r="BH80" s="17"/>
    </row>
    <row r="81" spans="1:79" s="26" customFormat="1" ht="15.75" customHeight="1" thickBot="1">
      <c r="A81" s="19"/>
      <c r="B81" s="20" t="s">
        <v>42</v>
      </c>
      <c r="C81" s="19">
        <f t="shared" ref="C81:I81" si="5">SUM(C55:C80)</f>
        <v>15</v>
      </c>
      <c r="D81" s="19">
        <f t="shared" si="5"/>
        <v>7.3540000000000001</v>
      </c>
      <c r="E81" s="19">
        <f t="shared" si="5"/>
        <v>0</v>
      </c>
      <c r="F81" s="19">
        <f t="shared" si="5"/>
        <v>0</v>
      </c>
      <c r="G81" s="19">
        <f t="shared" si="5"/>
        <v>98</v>
      </c>
      <c r="H81" s="19">
        <f t="shared" si="5"/>
        <v>10.021000000000001</v>
      </c>
      <c r="I81" s="19">
        <f t="shared" si="5"/>
        <v>3</v>
      </c>
      <c r="J81" s="19">
        <f>SUM(J55:J80)</f>
        <v>352.68100000000004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5</v>
      </c>
      <c r="T81" s="19">
        <f t="shared" si="6"/>
        <v>11.923</v>
      </c>
      <c r="U81" s="19">
        <f t="shared" si="6"/>
        <v>14</v>
      </c>
      <c r="V81" s="19">
        <f t="shared" si="6"/>
        <v>19.989999999999998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17</v>
      </c>
      <c r="AD81" s="19">
        <f t="shared" si="6"/>
        <v>3.7930000000000001</v>
      </c>
      <c r="AE81" s="19">
        <f t="shared" si="6"/>
        <v>1</v>
      </c>
      <c r="AF81" s="19">
        <f t="shared" si="6"/>
        <v>20.225999999999999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14.56</v>
      </c>
      <c r="AN81" s="19">
        <f t="shared" si="6"/>
        <v>18.765000000000001</v>
      </c>
      <c r="AO81" s="19">
        <f t="shared" si="6"/>
        <v>1</v>
      </c>
      <c r="AP81" s="19">
        <f t="shared" si="6"/>
        <v>4.7850000000000001</v>
      </c>
      <c r="AQ81" s="19">
        <f t="shared" si="6"/>
        <v>4</v>
      </c>
      <c r="AR81" s="19">
        <f t="shared" si="6"/>
        <v>2.5760000000000001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78</v>
      </c>
      <c r="AX81" s="19">
        <f t="shared" si="6"/>
        <v>59.238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18.152000000000001</v>
      </c>
      <c r="BF81" s="24">
        <f>SUM(BF55:BF80)</f>
        <v>529.50399999999991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</row>
    <row r="82" spans="1:79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</row>
    <row r="83" spans="1:79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</row>
    <row r="84" spans="1:79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/>
      <c r="BF84" s="27">
        <f t="shared" si="4"/>
        <v>0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</row>
    <row r="85" spans="1:79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10</v>
      </c>
      <c r="X85" s="16">
        <v>2.371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>
        <v>1</v>
      </c>
      <c r="AT85" s="16">
        <v>11.085000000000001</v>
      </c>
      <c r="AU85" s="16">
        <v>44.1</v>
      </c>
      <c r="AV85" s="16">
        <v>5.2060000000000004</v>
      </c>
      <c r="AW85" s="16"/>
      <c r="AX85" s="16"/>
      <c r="AY85" s="16"/>
      <c r="AZ85" s="16"/>
      <c r="BA85" s="16"/>
      <c r="BB85" s="16"/>
      <c r="BC85" s="16">
        <v>3.5</v>
      </c>
      <c r="BD85" s="16">
        <v>1.462</v>
      </c>
      <c r="BE85" s="13"/>
      <c r="BF85" s="27">
        <f t="shared" si="4"/>
        <v>20.124000000000002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</row>
    <row r="86" spans="1:79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</v>
      </c>
      <c r="T86" s="16">
        <v>1.27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>
        <v>1</v>
      </c>
      <c r="AT86" s="16">
        <v>11.085000000000001</v>
      </c>
      <c r="AU86" s="16"/>
      <c r="AV86" s="16"/>
      <c r="AW86" s="16"/>
      <c r="AX86" s="16"/>
      <c r="AY86" s="16"/>
      <c r="AZ86" s="16"/>
      <c r="BA86" s="16"/>
      <c r="BB86" s="16"/>
      <c r="BC86" s="16">
        <v>4</v>
      </c>
      <c r="BD86" s="16">
        <v>1.1779999999999999</v>
      </c>
      <c r="BE86" s="13"/>
      <c r="BF86" s="27">
        <f t="shared" si="4"/>
        <v>13.533000000000001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</row>
    <row r="87" spans="1:79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>
        <v>38.22</v>
      </c>
      <c r="H87" s="16">
        <v>3.9079999999999999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>
        <v>8</v>
      </c>
      <c r="X87" s="16">
        <v>1.897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>
        <v>0.23699999999999999</v>
      </c>
      <c r="BF87" s="27">
        <f t="shared" si="4"/>
        <v>6.0419999999999998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</row>
    <row r="88" spans="1:79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>
        <v>12</v>
      </c>
      <c r="AX88" s="16">
        <v>7.9489999999999998</v>
      </c>
      <c r="AY88" s="16">
        <v>1</v>
      </c>
      <c r="AZ88" s="16">
        <v>2.907</v>
      </c>
      <c r="BA88" s="16"/>
      <c r="BB88" s="16"/>
      <c r="BC88" s="16"/>
      <c r="BD88" s="16"/>
      <c r="BE88" s="13"/>
      <c r="BF88" s="27">
        <f t="shared" si="4"/>
        <v>10.856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</row>
    <row r="89" spans="1:79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>
        <v>1</v>
      </c>
      <c r="AT89" s="16">
        <v>11.085000000000001</v>
      </c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11.085000000000001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</row>
    <row r="90" spans="1:79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>
        <v>8</v>
      </c>
      <c r="X90" s="16">
        <v>1.897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>
        <v>1</v>
      </c>
      <c r="AT90" s="16">
        <v>11.085000000000001</v>
      </c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/>
      <c r="BF90" s="27">
        <f t="shared" si="4"/>
        <v>12.982000000000001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</row>
    <row r="91" spans="1:79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8</v>
      </c>
      <c r="X91" s="16">
        <v>1.897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>
        <v>1</v>
      </c>
      <c r="AT91" s="16">
        <v>11.085000000000001</v>
      </c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12.982000000000001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</row>
    <row r="92" spans="1:79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>
        <v>1</v>
      </c>
      <c r="AR92" s="44">
        <v>2.3250000000000002</v>
      </c>
      <c r="AS92" s="44">
        <v>1</v>
      </c>
      <c r="AT92" s="16">
        <v>11.085000000000001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13.41</v>
      </c>
      <c r="BG92" s="28"/>
      <c r="BH92" s="17"/>
    </row>
    <row r="93" spans="1:79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>
        <v>15</v>
      </c>
      <c r="H93" s="16">
        <v>1.5269999999999999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2</v>
      </c>
      <c r="T93" s="16">
        <v>0.68600000000000005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2.2130000000000001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</row>
    <row r="94" spans="1:79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0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</row>
    <row r="95" spans="1:79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8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8</v>
      </c>
      <c r="X95" s="16">
        <v>1.897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>
        <v>1</v>
      </c>
      <c r="AR95" s="44">
        <v>0.438</v>
      </c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2.335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</row>
    <row r="96" spans="1:79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>
        <v>1</v>
      </c>
      <c r="J96" s="16">
        <v>255.95699999999999</v>
      </c>
      <c r="K96" s="16"/>
      <c r="L96" s="16"/>
      <c r="M96" s="16"/>
      <c r="N96" s="16"/>
      <c r="O96" s="16"/>
      <c r="P96" s="16"/>
      <c r="Q96" s="16"/>
      <c r="R96" s="16"/>
      <c r="S96" s="16">
        <v>2</v>
      </c>
      <c r="T96" s="16">
        <v>1.41</v>
      </c>
      <c r="U96" s="16"/>
      <c r="V96" s="16"/>
      <c r="W96" s="16">
        <v>12</v>
      </c>
      <c r="X96" s="16">
        <v>6.6639999999999997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>
        <v>1</v>
      </c>
      <c r="AR96" s="44">
        <v>2.5190000000000001</v>
      </c>
      <c r="AS96" s="44"/>
      <c r="AT96" s="16"/>
      <c r="AU96" s="16">
        <v>58.8</v>
      </c>
      <c r="AV96" s="16">
        <v>6.9409999999999998</v>
      </c>
      <c r="AW96" s="16"/>
      <c r="AX96" s="16"/>
      <c r="AY96" s="16"/>
      <c r="AZ96" s="16"/>
      <c r="BA96" s="16"/>
      <c r="BB96" s="16"/>
      <c r="BC96" s="16"/>
      <c r="BD96" s="16"/>
      <c r="BE96" s="13">
        <v>0.84299999999999997</v>
      </c>
      <c r="BF96" s="27">
        <f t="shared" si="4"/>
        <v>274.334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</row>
    <row r="97" spans="1:79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/>
      <c r="BF97" s="27">
        <f t="shared" si="4"/>
        <v>0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</row>
    <row r="98" spans="1:79" s="18" customFormat="1">
      <c r="A98" s="13">
        <v>15</v>
      </c>
      <c r="B98" s="30" t="s">
        <v>125</v>
      </c>
      <c r="C98" s="16"/>
      <c r="D98" s="16"/>
      <c r="E98" s="16"/>
      <c r="F98" s="16"/>
      <c r="G98" s="16">
        <v>21.84</v>
      </c>
      <c r="H98" s="16">
        <v>2.2330000000000001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>
        <v>1</v>
      </c>
      <c r="AF98" s="16">
        <v>18.343</v>
      </c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>
        <v>1</v>
      </c>
      <c r="AR98" s="44">
        <v>0.438</v>
      </c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>
        <v>0.47399999999999998</v>
      </c>
      <c r="BF98" s="27">
        <f t="shared" si="4"/>
        <v>21.488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</row>
    <row r="99" spans="1:79" s="18" customFormat="1">
      <c r="A99" s="13">
        <v>16</v>
      </c>
      <c r="B99" s="30" t="s">
        <v>126</v>
      </c>
      <c r="C99" s="16"/>
      <c r="D99" s="16"/>
      <c r="E99" s="16"/>
      <c r="F99" s="16"/>
      <c r="G99" s="16">
        <v>27.7</v>
      </c>
      <c r="H99" s="16">
        <v>2.8330000000000002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>
        <v>1</v>
      </c>
      <c r="AF99" s="16">
        <v>16.437999999999999</v>
      </c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>
        <v>1.4059999999999999</v>
      </c>
      <c r="BF99" s="27">
        <f t="shared" si="4"/>
        <v>20.677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</row>
    <row r="100" spans="1:79" s="18" customFormat="1">
      <c r="A100" s="13">
        <v>17</v>
      </c>
      <c r="B100" s="30" t="s">
        <v>127</v>
      </c>
      <c r="C100" s="16"/>
      <c r="D100" s="16"/>
      <c r="E100" s="16"/>
      <c r="F100" s="16"/>
      <c r="G100" s="16">
        <v>21.84</v>
      </c>
      <c r="H100" s="16">
        <v>2.2330000000000001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2</v>
      </c>
      <c r="T100" s="16">
        <v>0.68600000000000005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>
        <v>1</v>
      </c>
      <c r="AF100" s="16">
        <v>18.327000000000002</v>
      </c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>
        <v>0.71099999999999997</v>
      </c>
      <c r="BF100" s="27">
        <f t="shared" si="4"/>
        <v>21.957000000000001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</row>
    <row r="101" spans="1:79" s="18" customFormat="1">
      <c r="A101" s="13">
        <v>18</v>
      </c>
      <c r="B101" s="30" t="s">
        <v>128</v>
      </c>
      <c r="C101" s="16"/>
      <c r="D101" s="16"/>
      <c r="E101" s="16"/>
      <c r="F101" s="16"/>
      <c r="G101" s="16">
        <v>27.3</v>
      </c>
      <c r="H101" s="16">
        <v>2.7919999999999998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>
        <v>1</v>
      </c>
      <c r="AF101" s="16">
        <v>16.422999999999998</v>
      </c>
      <c r="AG101" s="16"/>
      <c r="AH101" s="16"/>
      <c r="AI101" s="16"/>
      <c r="AJ101" s="16"/>
      <c r="AK101" s="16"/>
      <c r="AL101" s="16"/>
      <c r="AM101" s="16">
        <v>9</v>
      </c>
      <c r="AN101" s="16">
        <v>12.976000000000001</v>
      </c>
      <c r="AO101" s="16"/>
      <c r="AP101" s="16"/>
      <c r="AQ101" s="44"/>
      <c r="AR101" s="44"/>
      <c r="AS101" s="44"/>
      <c r="AT101" s="16"/>
      <c r="AU101" s="16"/>
      <c r="AV101" s="16"/>
      <c r="AW101" s="16">
        <v>70</v>
      </c>
      <c r="AX101" s="16">
        <v>54.722999999999999</v>
      </c>
      <c r="AY101" s="16"/>
      <c r="AZ101" s="16"/>
      <c r="BA101" s="16"/>
      <c r="BB101" s="16"/>
      <c r="BC101" s="16"/>
      <c r="BD101" s="16"/>
      <c r="BE101" s="13">
        <v>3.3140000000000001</v>
      </c>
      <c r="BF101" s="27">
        <f t="shared" si="4"/>
        <v>90.22799999999998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</row>
    <row r="102" spans="1:79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1</v>
      </c>
      <c r="T102" s="16">
        <v>1.44</v>
      </c>
      <c r="U102" s="16"/>
      <c r="V102" s="16"/>
      <c r="W102" s="16"/>
      <c r="X102" s="16"/>
      <c r="Y102" s="16">
        <v>0.6</v>
      </c>
      <c r="Z102" s="16">
        <v>2.0579999999999998</v>
      </c>
      <c r="AA102" s="16"/>
      <c r="AB102" s="16"/>
      <c r="AC102" s="16"/>
      <c r="AD102" s="16"/>
      <c r="AE102" s="16">
        <v>1</v>
      </c>
      <c r="AF102" s="16">
        <v>18.3</v>
      </c>
      <c r="AG102" s="16"/>
      <c r="AH102" s="16"/>
      <c r="AI102" s="16"/>
      <c r="AJ102" s="16"/>
      <c r="AK102" s="16">
        <v>1</v>
      </c>
      <c r="AL102" s="16">
        <v>1.58</v>
      </c>
      <c r="AM102" s="16">
        <v>9</v>
      </c>
      <c r="AN102" s="16">
        <v>13.222</v>
      </c>
      <c r="AO102" s="16">
        <v>1</v>
      </c>
      <c r="AP102" s="16">
        <v>4.4009999999999998</v>
      </c>
      <c r="AQ102" s="44">
        <v>2</v>
      </c>
      <c r="AR102" s="44">
        <v>2.488</v>
      </c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43.489000000000004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</row>
    <row r="103" spans="1:79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>
        <v>1</v>
      </c>
      <c r="AF103" s="16">
        <v>13.736000000000001</v>
      </c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13.736000000000001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</row>
    <row r="104" spans="1:79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5</v>
      </c>
      <c r="T104" s="16">
        <v>3.2229999999999999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>
        <v>1</v>
      </c>
      <c r="AF104" s="16">
        <v>18.308</v>
      </c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21.530999999999999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</row>
    <row r="105" spans="1:79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>
        <v>1</v>
      </c>
      <c r="AF105" s="16">
        <v>18.306999999999999</v>
      </c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>
        <v>1</v>
      </c>
      <c r="AX105" s="16">
        <v>0.47499999999999998</v>
      </c>
      <c r="AY105" s="16">
        <v>1</v>
      </c>
      <c r="AZ105" s="16">
        <v>2.907</v>
      </c>
      <c r="BA105" s="16"/>
      <c r="BB105" s="16"/>
      <c r="BC105" s="16"/>
      <c r="BD105" s="16"/>
      <c r="BE105" s="13">
        <v>0.624</v>
      </c>
      <c r="BF105" s="27">
        <f t="shared" si="4"/>
        <v>22.312999999999999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</row>
    <row r="106" spans="1:79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/>
      <c r="BF106" s="27">
        <f t="shared" si="4"/>
        <v>0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</row>
    <row r="107" spans="1:79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v>1</v>
      </c>
      <c r="T107" s="16">
        <v>0.34300000000000003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/>
      <c r="AR107" s="44"/>
      <c r="AS107" s="44">
        <v>1</v>
      </c>
      <c r="AT107" s="16">
        <v>11.085000000000001</v>
      </c>
      <c r="AU107" s="16"/>
      <c r="AV107" s="16"/>
      <c r="AW107" s="16">
        <v>1</v>
      </c>
      <c r="AX107" s="16">
        <v>0.98199999999999998</v>
      </c>
      <c r="AY107" s="16"/>
      <c r="AZ107" s="16"/>
      <c r="BA107" s="16"/>
      <c r="BB107" s="16"/>
      <c r="BC107" s="16"/>
      <c r="BD107" s="16"/>
      <c r="BE107" s="13"/>
      <c r="BF107" s="27">
        <f t="shared" si="4"/>
        <v>12.41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</row>
    <row r="108" spans="1:79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>
        <v>1</v>
      </c>
      <c r="T108" s="16">
        <v>0.52800000000000002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>
        <v>49</v>
      </c>
      <c r="AV108" s="16">
        <v>5.7850000000000001</v>
      </c>
      <c r="AW108" s="16"/>
      <c r="AX108" s="16"/>
      <c r="AY108" s="16"/>
      <c r="AZ108" s="16"/>
      <c r="BA108" s="16"/>
      <c r="BB108" s="16"/>
      <c r="BC108" s="16"/>
      <c r="BD108" s="16"/>
      <c r="BE108" s="13">
        <v>21.670999999999999</v>
      </c>
      <c r="BF108" s="27">
        <f t="shared" si="4"/>
        <v>27.984000000000002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</row>
    <row r="109" spans="1:79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0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</row>
    <row r="110" spans="1:79" s="26" customFormat="1">
      <c r="A110" s="19"/>
      <c r="B110" s="20" t="s">
        <v>42</v>
      </c>
      <c r="C110" s="19">
        <f>SUM(C84:C109)</f>
        <v>0</v>
      </c>
      <c r="D110" s="19">
        <f t="shared" ref="D110:BE110" si="7">SUM(D84:D109)</f>
        <v>0</v>
      </c>
      <c r="E110" s="19">
        <f t="shared" si="7"/>
        <v>0</v>
      </c>
      <c r="F110" s="19">
        <f t="shared" si="7"/>
        <v>0</v>
      </c>
      <c r="G110" s="19">
        <f t="shared" si="7"/>
        <v>151.9</v>
      </c>
      <c r="H110" s="19">
        <f t="shared" si="7"/>
        <v>15.526</v>
      </c>
      <c r="I110" s="19">
        <f t="shared" si="7"/>
        <v>1</v>
      </c>
      <c r="J110" s="19">
        <f t="shared" si="7"/>
        <v>255.95699999999999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15</v>
      </c>
      <c r="T110" s="19">
        <f t="shared" si="7"/>
        <v>9.5860000000000003</v>
      </c>
      <c r="U110" s="19">
        <f t="shared" si="7"/>
        <v>0</v>
      </c>
      <c r="V110" s="19">
        <f t="shared" si="7"/>
        <v>0</v>
      </c>
      <c r="W110" s="19">
        <f t="shared" si="7"/>
        <v>54</v>
      </c>
      <c r="X110" s="19">
        <f t="shared" si="7"/>
        <v>16.622999999999998</v>
      </c>
      <c r="Y110" s="19">
        <f t="shared" si="7"/>
        <v>0.6</v>
      </c>
      <c r="Z110" s="19">
        <f t="shared" si="7"/>
        <v>2.0579999999999998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8</v>
      </c>
      <c r="AF110" s="19">
        <f t="shared" si="7"/>
        <v>138.18199999999999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1</v>
      </c>
      <c r="AL110" s="19">
        <f t="shared" si="7"/>
        <v>1.58</v>
      </c>
      <c r="AM110" s="19">
        <f t="shared" si="7"/>
        <v>18</v>
      </c>
      <c r="AN110" s="19">
        <f t="shared" si="7"/>
        <v>26.198</v>
      </c>
      <c r="AO110" s="19">
        <f t="shared" si="7"/>
        <v>1</v>
      </c>
      <c r="AP110" s="19">
        <f t="shared" si="7"/>
        <v>4.4009999999999998</v>
      </c>
      <c r="AQ110" s="19">
        <f t="shared" si="7"/>
        <v>6</v>
      </c>
      <c r="AR110" s="19">
        <f t="shared" si="7"/>
        <v>8.2080000000000002</v>
      </c>
      <c r="AS110" s="19">
        <f t="shared" si="7"/>
        <v>7</v>
      </c>
      <c r="AT110" s="19">
        <f t="shared" si="7"/>
        <v>77.594999999999999</v>
      </c>
      <c r="AU110" s="19">
        <f t="shared" si="7"/>
        <v>151.9</v>
      </c>
      <c r="AV110" s="19">
        <f t="shared" si="7"/>
        <v>17.932000000000002</v>
      </c>
      <c r="AW110" s="19">
        <f t="shared" si="7"/>
        <v>84</v>
      </c>
      <c r="AX110" s="19">
        <f t="shared" si="7"/>
        <v>64.129000000000005</v>
      </c>
      <c r="AY110" s="19">
        <f t="shared" si="7"/>
        <v>2</v>
      </c>
      <c r="AZ110" s="19">
        <f t="shared" si="7"/>
        <v>5.8140000000000001</v>
      </c>
      <c r="BA110" s="19">
        <f t="shared" si="7"/>
        <v>0</v>
      </c>
      <c r="BB110" s="19">
        <f t="shared" si="7"/>
        <v>0</v>
      </c>
      <c r="BC110" s="19">
        <f t="shared" si="7"/>
        <v>7.5</v>
      </c>
      <c r="BD110" s="19">
        <f t="shared" si="7"/>
        <v>2.6399999999999997</v>
      </c>
      <c r="BE110" s="19">
        <f t="shared" si="7"/>
        <v>29.279999999999998</v>
      </c>
      <c r="BF110" s="24">
        <f>SUM(BF84:BF109)</f>
        <v>675.70899999999995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</row>
    <row r="111" spans="1:79">
      <c r="A111" s="14"/>
      <c r="B111" s="32" t="s">
        <v>56</v>
      </c>
      <c r="C111" s="33">
        <f t="shared" ref="C111:BE111" si="8">C110+C81+C52+C30</f>
        <v>15</v>
      </c>
      <c r="D111" s="27">
        <f t="shared" si="8"/>
        <v>7.3540000000000001</v>
      </c>
      <c r="E111" s="33">
        <f t="shared" si="8"/>
        <v>2</v>
      </c>
      <c r="F111" s="34">
        <f t="shared" si="8"/>
        <v>1.081</v>
      </c>
      <c r="G111" s="33">
        <f t="shared" si="8"/>
        <v>564.03</v>
      </c>
      <c r="H111" s="27">
        <f t="shared" si="8"/>
        <v>59.335000000000008</v>
      </c>
      <c r="I111" s="33">
        <f t="shared" si="8"/>
        <v>4</v>
      </c>
      <c r="J111" s="27">
        <f t="shared" si="8"/>
        <v>608.63800000000003</v>
      </c>
      <c r="K111" s="33">
        <f t="shared" si="8"/>
        <v>0</v>
      </c>
      <c r="L111" s="27">
        <f t="shared" si="8"/>
        <v>0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0</v>
      </c>
      <c r="R111" s="34">
        <f t="shared" si="8"/>
        <v>0</v>
      </c>
      <c r="S111" s="33">
        <f t="shared" si="8"/>
        <v>21</v>
      </c>
      <c r="T111" s="27">
        <f t="shared" si="8"/>
        <v>24.321999999999999</v>
      </c>
      <c r="U111" s="33">
        <f t="shared" si="8"/>
        <v>14</v>
      </c>
      <c r="V111" s="27">
        <f t="shared" si="8"/>
        <v>19.989999999999998</v>
      </c>
      <c r="W111" s="33">
        <f t="shared" si="8"/>
        <v>54</v>
      </c>
      <c r="X111" s="27">
        <f t="shared" si="8"/>
        <v>16.622999999999998</v>
      </c>
      <c r="Y111" s="33">
        <f t="shared" si="8"/>
        <v>0.6</v>
      </c>
      <c r="Z111" s="27">
        <f t="shared" si="8"/>
        <v>2.0579999999999998</v>
      </c>
      <c r="AA111" s="33">
        <f t="shared" si="8"/>
        <v>0</v>
      </c>
      <c r="AB111" s="27">
        <f t="shared" si="8"/>
        <v>0</v>
      </c>
      <c r="AC111" s="33">
        <f t="shared" si="8"/>
        <v>17</v>
      </c>
      <c r="AD111" s="27">
        <f t="shared" si="8"/>
        <v>3.7930000000000001</v>
      </c>
      <c r="AE111" s="33">
        <f t="shared" si="8"/>
        <v>10</v>
      </c>
      <c r="AF111" s="27">
        <f t="shared" si="8"/>
        <v>184.36199999999999</v>
      </c>
      <c r="AG111" s="33">
        <f t="shared" si="8"/>
        <v>187.8</v>
      </c>
      <c r="AH111" s="27">
        <f t="shared" si="8"/>
        <v>588.59400000000005</v>
      </c>
      <c r="AI111" s="33">
        <f t="shared" si="8"/>
        <v>155</v>
      </c>
      <c r="AJ111" s="27">
        <f t="shared" si="8"/>
        <v>335.78500000000003</v>
      </c>
      <c r="AK111" s="33">
        <f t="shared" si="8"/>
        <v>11.5</v>
      </c>
      <c r="AL111" s="27">
        <f t="shared" si="8"/>
        <v>19.244999999999997</v>
      </c>
      <c r="AM111" s="33">
        <f t="shared" si="8"/>
        <v>106.56</v>
      </c>
      <c r="AN111" s="27">
        <f t="shared" si="8"/>
        <v>139.28700000000001</v>
      </c>
      <c r="AO111" s="33">
        <f t="shared" si="8"/>
        <v>3</v>
      </c>
      <c r="AP111" s="27">
        <f t="shared" si="8"/>
        <v>12.681000000000001</v>
      </c>
      <c r="AQ111" s="33">
        <f t="shared" si="8"/>
        <v>13</v>
      </c>
      <c r="AR111" s="27">
        <f t="shared" si="8"/>
        <v>13.643000000000001</v>
      </c>
      <c r="AS111" s="33">
        <f t="shared" si="8"/>
        <v>7</v>
      </c>
      <c r="AT111" s="27">
        <f t="shared" si="8"/>
        <v>77.594999999999999</v>
      </c>
      <c r="AU111" s="33">
        <f t="shared" si="8"/>
        <v>191.11</v>
      </c>
      <c r="AV111" s="27">
        <f t="shared" si="8"/>
        <v>23.944000000000003</v>
      </c>
      <c r="AW111" s="33">
        <f t="shared" si="8"/>
        <v>231</v>
      </c>
      <c r="AX111" s="27">
        <f t="shared" si="8"/>
        <v>176.346</v>
      </c>
      <c r="AY111" s="35">
        <f t="shared" si="8"/>
        <v>7</v>
      </c>
      <c r="AZ111" s="27">
        <f t="shared" si="8"/>
        <v>9.3189999999999991</v>
      </c>
      <c r="BA111" s="27">
        <f t="shared" si="8"/>
        <v>0</v>
      </c>
      <c r="BB111" s="27">
        <f t="shared" si="8"/>
        <v>0</v>
      </c>
      <c r="BC111" s="27">
        <f t="shared" si="8"/>
        <v>7.5</v>
      </c>
      <c r="BD111" s="27">
        <f t="shared" si="8"/>
        <v>2.6399999999999997</v>
      </c>
      <c r="BE111" s="27">
        <f t="shared" si="8"/>
        <v>64.222000000000008</v>
      </c>
      <c r="BF111" s="27">
        <f>BF110+BF81+BF52+BF30</f>
        <v>2390.857</v>
      </c>
      <c r="BG111" s="36"/>
      <c r="BH111" s="36"/>
    </row>
    <row r="112" spans="1:79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13"/>
  <sheetViews>
    <sheetView workbookViewId="0">
      <pane xSplit="2" ySplit="3" topLeftCell="AN81" activePane="bottomRight" state="frozen"/>
      <selection pane="topRight" activeCell="C1" sqref="C1"/>
      <selection pane="bottomLeft" activeCell="A4" sqref="A4"/>
      <selection pane="bottomRight" activeCell="BG117" sqref="BG117"/>
    </sheetView>
  </sheetViews>
  <sheetFormatPr defaultRowHeight="12.75"/>
  <cols>
    <col min="1" max="1" width="3" style="1" bestFit="1" customWidth="1"/>
    <col min="2" max="2" width="28.5703125" style="1" customWidth="1"/>
    <col min="3" max="3" width="4.5703125" style="1" customWidth="1"/>
    <col min="4" max="4" width="6.5703125" style="1" customWidth="1"/>
    <col min="5" max="5" width="4.5703125" style="1" customWidth="1"/>
    <col min="6" max="6" width="8.85546875" style="1" customWidth="1"/>
    <col min="7" max="7" width="6.28515625" style="1" customWidth="1"/>
    <col min="8" max="8" width="6.85546875" style="1" customWidth="1"/>
    <col min="9" max="9" width="4.28515625" style="1" customWidth="1"/>
    <col min="10" max="10" width="8.85546875" style="1" customWidth="1"/>
    <col min="11" max="11" width="4" style="1" customWidth="1"/>
    <col min="12" max="12" width="8.28515625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6.28515625" style="1" customWidth="1"/>
    <col min="20" max="20" width="7.28515625" style="1" customWidth="1"/>
    <col min="21" max="21" width="5.85546875" style="1" customWidth="1"/>
    <col min="22" max="22" width="7.140625" style="1" customWidth="1"/>
    <col min="23" max="23" width="6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4" style="1" customWidth="1"/>
    <col min="44" max="44" width="8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4.28515625" style="1" customWidth="1"/>
    <col min="50" max="50" width="9.140625" style="1"/>
    <col min="51" max="51" width="4.140625" style="1" customWidth="1"/>
    <col min="52" max="52" width="9.140625" style="1"/>
    <col min="53" max="53" width="6.7109375" style="1" customWidth="1"/>
    <col min="54" max="56" width="9.140625" style="1"/>
    <col min="57" max="57" width="7.7109375" style="1" customWidth="1"/>
    <col min="58" max="60" width="9.140625" style="2"/>
    <col min="61" max="81" width="9.140625" style="40"/>
    <col min="82" max="16384" width="9.140625" style="3"/>
  </cols>
  <sheetData>
    <row r="1" spans="1:81" ht="13.5" thickBot="1"/>
    <row r="2" spans="1:81" s="9" customFormat="1" ht="60.75" customHeight="1">
      <c r="A2" s="105"/>
      <c r="B2" s="191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80" t="s">
        <v>11</v>
      </c>
      <c r="Z2" s="181"/>
      <c r="AA2" s="180" t="s">
        <v>12</v>
      </c>
      <c r="AB2" s="181"/>
      <c r="AC2" s="180" t="s">
        <v>13</v>
      </c>
      <c r="AD2" s="181"/>
      <c r="AE2" s="180" t="s">
        <v>58</v>
      </c>
      <c r="AF2" s="181"/>
      <c r="AG2" s="180" t="s">
        <v>14</v>
      </c>
      <c r="AH2" s="181"/>
      <c r="AI2" s="180" t="s">
        <v>15</v>
      </c>
      <c r="AJ2" s="181"/>
      <c r="AK2" s="180" t="s">
        <v>16</v>
      </c>
      <c r="AL2" s="181"/>
      <c r="AM2" s="180" t="s">
        <v>17</v>
      </c>
      <c r="AN2" s="181"/>
      <c r="AO2" s="180" t="s">
        <v>18</v>
      </c>
      <c r="AP2" s="190"/>
      <c r="AQ2" s="188" t="s">
        <v>19</v>
      </c>
      <c r="AR2" s="188"/>
      <c r="AS2" s="184" t="s">
        <v>20</v>
      </c>
      <c r="AT2" s="185"/>
      <c r="AU2" s="184" t="s">
        <v>21</v>
      </c>
      <c r="AV2" s="185"/>
      <c r="AW2" s="184" t="s">
        <v>22</v>
      </c>
      <c r="AX2" s="185"/>
      <c r="AY2" s="184" t="s">
        <v>23</v>
      </c>
      <c r="AZ2" s="185"/>
      <c r="BA2" s="184" t="s">
        <v>24</v>
      </c>
      <c r="BB2" s="189"/>
      <c r="BC2" s="175"/>
      <c r="BD2" s="175"/>
      <c r="BE2" s="5" t="s">
        <v>59</v>
      </c>
      <c r="BF2" s="6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</row>
    <row r="3" spans="1:81" s="9" customFormat="1" thickBot="1">
      <c r="A3" s="105"/>
      <c r="B3" s="192"/>
      <c r="C3" s="106" t="s">
        <v>26</v>
      </c>
      <c r="D3" s="107" t="s">
        <v>27</v>
      </c>
      <c r="E3" s="106" t="s">
        <v>28</v>
      </c>
      <c r="F3" s="107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</row>
    <row r="4" spans="1:81" s="18" customFormat="1">
      <c r="A4" s="13">
        <v>1</v>
      </c>
      <c r="B4" s="14" t="s">
        <v>33</v>
      </c>
      <c r="C4" s="16"/>
      <c r="D4" s="16"/>
      <c r="E4" s="16"/>
      <c r="F4" s="42"/>
      <c r="G4" s="16">
        <v>28</v>
      </c>
      <c r="H4" s="16">
        <v>2.863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/>
      <c r="BF4" s="15">
        <f>D4+F4+H4+J4+L4+N4+P4+R4+T4+V4+X4+Z4+AB4+AD4+AF4+AH4+AJ4+AL4+AN4+AP4+AR4+AT4+AV4+AX4+AZ4+BB4+BD4+BE4</f>
        <v>2.863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</row>
    <row r="5" spans="1:81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</row>
    <row r="6" spans="1:81" s="18" customFormat="1">
      <c r="A6" s="13">
        <v>3</v>
      </c>
      <c r="B6" s="14" t="s">
        <v>37</v>
      </c>
      <c r="C6" s="16"/>
      <c r="D6" s="16"/>
      <c r="E6" s="16"/>
      <c r="F6" s="16"/>
      <c r="G6" s="16">
        <v>28</v>
      </c>
      <c r="H6" s="16">
        <v>2.863</v>
      </c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2.863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</row>
    <row r="7" spans="1:81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</row>
    <row r="8" spans="1:81" s="18" customFormat="1">
      <c r="A8" s="13">
        <v>5</v>
      </c>
      <c r="B8" s="14" t="s">
        <v>39</v>
      </c>
      <c r="C8" s="16"/>
      <c r="D8" s="16"/>
      <c r="E8" s="16"/>
      <c r="F8" s="16"/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/>
      <c r="BF8" s="15">
        <f t="shared" si="0"/>
        <v>0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</row>
    <row r="9" spans="1:81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15">
        <f t="shared" si="0"/>
        <v>0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</row>
    <row r="10" spans="1:81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15">
        <f t="shared" si="0"/>
        <v>0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</row>
    <row r="11" spans="1:81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15">
        <f t="shared" si="0"/>
        <v>0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</row>
    <row r="12" spans="1:81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0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81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>
        <v>1</v>
      </c>
      <c r="J13" s="16">
        <v>250.572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>
        <v>1</v>
      </c>
      <c r="AN13" s="16">
        <v>1.2430000000000001</v>
      </c>
      <c r="AO13" s="16"/>
      <c r="AP13" s="16"/>
      <c r="AQ13" s="16">
        <v>1</v>
      </c>
      <c r="AR13" s="16">
        <v>1.6559999999999999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>
        <v>1.0740000000000001</v>
      </c>
      <c r="BF13" s="15">
        <f t="shared" si="0"/>
        <v>254.54500000000002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</row>
    <row r="14" spans="1:81" s="18" customFormat="1">
      <c r="A14" s="13">
        <v>11</v>
      </c>
      <c r="B14" s="14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98</v>
      </c>
      <c r="AV14" s="16">
        <v>125.23399999999999</v>
      </c>
      <c r="AW14" s="16"/>
      <c r="AX14" s="16"/>
      <c r="AY14" s="16"/>
      <c r="AZ14" s="16"/>
      <c r="BA14" s="16"/>
      <c r="BB14" s="16"/>
      <c r="BC14" s="16"/>
      <c r="BD14" s="16"/>
      <c r="BE14" s="13"/>
      <c r="BF14" s="15">
        <f t="shared" si="0"/>
        <v>125.23399999999999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</row>
    <row r="15" spans="1:81" s="18" customFormat="1">
      <c r="A15" s="13">
        <v>12</v>
      </c>
      <c r="B15" s="14" t="s">
        <v>173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0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</row>
    <row r="16" spans="1:81" s="18" customFormat="1">
      <c r="A16" s="13">
        <v>13</v>
      </c>
      <c r="B16" s="14" t="s">
        <v>174</v>
      </c>
      <c r="C16" s="16"/>
      <c r="D16" s="16"/>
      <c r="E16" s="16"/>
      <c r="F16" s="16"/>
      <c r="G16" s="16">
        <v>23.17</v>
      </c>
      <c r="H16" s="16">
        <v>2.3690000000000002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15">
        <f t="shared" si="0"/>
        <v>2.3690000000000002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</row>
    <row r="17" spans="1:81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15">
        <f t="shared" si="0"/>
        <v>0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</row>
    <row r="18" spans="1:81" s="18" customFormat="1" ht="15.75" customHeight="1">
      <c r="A18" s="13">
        <v>15</v>
      </c>
      <c r="B18" s="14" t="s">
        <v>175</v>
      </c>
      <c r="C18" s="16"/>
      <c r="D18" s="16"/>
      <c r="E18" s="16"/>
      <c r="F18" s="16"/>
      <c r="G18" s="16">
        <v>23.17</v>
      </c>
      <c r="H18" s="16">
        <v>2.3690000000000002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2.3690000000000002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</row>
    <row r="19" spans="1:81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15">
        <f t="shared" si="0"/>
        <v>0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</row>
    <row r="20" spans="1:81" s="18" customFormat="1" ht="15.75" customHeight="1">
      <c r="A20" s="13">
        <v>17</v>
      </c>
      <c r="B20" s="14" t="s">
        <v>177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>
        <v>12</v>
      </c>
      <c r="AX20" s="16">
        <v>9.01</v>
      </c>
      <c r="AY20" s="16"/>
      <c r="AZ20" s="16"/>
      <c r="BA20" s="16"/>
      <c r="BB20" s="16"/>
      <c r="BC20" s="16"/>
      <c r="BD20" s="16"/>
      <c r="BE20" s="13"/>
      <c r="BF20" s="15">
        <f t="shared" si="0"/>
        <v>9.01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</row>
    <row r="21" spans="1:81" s="18" customFormat="1" ht="15.75" customHeight="1">
      <c r="A21" s="13">
        <v>18</v>
      </c>
      <c r="B21" s="14" t="s">
        <v>178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15">
        <f t="shared" si="0"/>
        <v>0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</row>
    <row r="22" spans="1:81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>
        <v>1</v>
      </c>
      <c r="J22" s="16">
        <v>235.73500000000001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v>174.8</v>
      </c>
      <c r="AH22" s="16">
        <v>249.34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15">
        <f t="shared" si="0"/>
        <v>485.07500000000005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</row>
    <row r="23" spans="1:81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</row>
    <row r="24" spans="1:81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</row>
    <row r="25" spans="1:81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0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</row>
    <row r="26" spans="1:81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0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</row>
    <row r="27" spans="1:81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0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</row>
    <row r="28" spans="1:81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0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</row>
    <row r="29" spans="1:81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>
        <v>32.6</v>
      </c>
      <c r="H29" s="16">
        <v>3.3340000000000001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1</v>
      </c>
      <c r="T29" s="16">
        <v>1.6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15">
        <f t="shared" si="0"/>
        <v>4.9340000000000002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</row>
    <row r="30" spans="1:81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0</v>
      </c>
      <c r="F30" s="21">
        <f>SUM(F4:F29)</f>
        <v>0</v>
      </c>
      <c r="G30" s="21">
        <f t="shared" ref="G30:BF30" si="1">SUM(G4:G29)</f>
        <v>134.94</v>
      </c>
      <c r="H30" s="21">
        <f t="shared" si="1"/>
        <v>13.798</v>
      </c>
      <c r="I30" s="21">
        <f t="shared" si="1"/>
        <v>2</v>
      </c>
      <c r="J30" s="21">
        <f t="shared" si="1"/>
        <v>486.30700000000002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0</v>
      </c>
      <c r="R30" s="21">
        <f t="shared" si="1"/>
        <v>0</v>
      </c>
      <c r="S30" s="21">
        <f t="shared" si="1"/>
        <v>1</v>
      </c>
      <c r="T30" s="21">
        <f t="shared" si="1"/>
        <v>1.6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174.8</v>
      </c>
      <c r="AH30" s="21">
        <f t="shared" si="1"/>
        <v>249.34</v>
      </c>
      <c r="AI30" s="23">
        <f t="shared" si="1"/>
        <v>0</v>
      </c>
      <c r="AJ30" s="21">
        <f t="shared" si="1"/>
        <v>0</v>
      </c>
      <c r="AK30" s="23">
        <f t="shared" si="1"/>
        <v>0</v>
      </c>
      <c r="AL30" s="21">
        <f t="shared" si="1"/>
        <v>0</v>
      </c>
      <c r="AM30" s="23">
        <f t="shared" si="1"/>
        <v>1</v>
      </c>
      <c r="AN30" s="21">
        <f t="shared" si="1"/>
        <v>1.2430000000000001</v>
      </c>
      <c r="AO30" s="23">
        <f t="shared" si="1"/>
        <v>0</v>
      </c>
      <c r="AP30" s="21">
        <f t="shared" si="1"/>
        <v>0</v>
      </c>
      <c r="AQ30" s="23">
        <f t="shared" si="1"/>
        <v>1</v>
      </c>
      <c r="AR30" s="21">
        <f t="shared" si="1"/>
        <v>1.6559999999999999</v>
      </c>
      <c r="AS30" s="21">
        <f t="shared" si="1"/>
        <v>0</v>
      </c>
      <c r="AT30" s="21">
        <f t="shared" si="1"/>
        <v>0</v>
      </c>
      <c r="AU30" s="23">
        <f t="shared" si="1"/>
        <v>98</v>
      </c>
      <c r="AV30" s="21">
        <f t="shared" si="1"/>
        <v>125.23399999999999</v>
      </c>
      <c r="AW30" s="23">
        <f t="shared" si="1"/>
        <v>12</v>
      </c>
      <c r="AX30" s="21">
        <f t="shared" si="1"/>
        <v>9.01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1.0740000000000001</v>
      </c>
      <c r="BF30" s="24">
        <f t="shared" si="1"/>
        <v>889.26200000000006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</row>
    <row r="31" spans="1:81" s="9" customFormat="1" ht="52.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</row>
    <row r="32" spans="1:81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</row>
    <row r="33" spans="1:81" s="18" customFormat="1">
      <c r="A33" s="13">
        <v>27</v>
      </c>
      <c r="B33" s="14" t="s">
        <v>165</v>
      </c>
      <c r="C33" s="16">
        <v>5</v>
      </c>
      <c r="D33" s="16">
        <v>0.91900000000000004</v>
      </c>
      <c r="E33" s="16"/>
      <c r="F33" s="16"/>
      <c r="G33" s="16"/>
      <c r="H33" s="16"/>
      <c r="I33" s="16"/>
      <c r="J33" s="16"/>
      <c r="K33" s="16">
        <v>2</v>
      </c>
      <c r="L33" s="16">
        <v>1.9870000000000001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3</v>
      </c>
      <c r="X33" s="16">
        <v>6.1390000000000002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27">
        <f t="shared" si="0"/>
        <v>9.0449999999999999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</row>
    <row r="34" spans="1:81" s="18" customFormat="1">
      <c r="A34" s="13">
        <v>28</v>
      </c>
      <c r="B34" s="14" t="s">
        <v>166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15</v>
      </c>
      <c r="X34" s="16">
        <v>8.1449999999999996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8.1449999999999996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</row>
    <row r="35" spans="1:81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</row>
    <row r="36" spans="1:81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81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27">
        <f t="shared" si="0"/>
        <v>0</v>
      </c>
      <c r="BG37" s="13"/>
      <c r="BH37" s="17"/>
    </row>
    <row r="38" spans="1:81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0</v>
      </c>
      <c r="BG38" s="13"/>
      <c r="BH38" s="17"/>
    </row>
    <row r="39" spans="1:81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0</v>
      </c>
      <c r="BG39" s="13"/>
      <c r="BH39" s="17"/>
    </row>
    <row r="40" spans="1:81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27">
        <f t="shared" si="0"/>
        <v>0</v>
      </c>
      <c r="BG40" s="13"/>
      <c r="BH40" s="17"/>
    </row>
    <row r="41" spans="1:81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81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27">
        <f t="shared" si="0"/>
        <v>0</v>
      </c>
      <c r="BG42" s="13"/>
      <c r="BH42" s="17"/>
    </row>
    <row r="43" spans="1:81">
      <c r="A43" s="13">
        <v>37</v>
      </c>
      <c r="B43" s="14" t="s">
        <v>160</v>
      </c>
      <c r="C43" s="16"/>
      <c r="D43" s="16"/>
      <c r="E43" s="16"/>
      <c r="F43" s="16"/>
      <c r="G43" s="16">
        <v>8.83</v>
      </c>
      <c r="H43" s="16">
        <v>0.90600000000000003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0.90600000000000003</v>
      </c>
      <c r="BG43" s="13"/>
      <c r="BH43" s="17"/>
    </row>
    <row r="44" spans="1:81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81">
      <c r="A45" s="13">
        <v>39</v>
      </c>
      <c r="B45" s="14" t="s">
        <v>161</v>
      </c>
      <c r="C45" s="16"/>
      <c r="D45" s="16"/>
      <c r="E45" s="16"/>
      <c r="F45" s="16"/>
      <c r="G45" s="16">
        <v>7.52</v>
      </c>
      <c r="H45" s="16">
        <v>0.77200000000000002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27">
        <f t="shared" si="0"/>
        <v>0.77200000000000002</v>
      </c>
      <c r="BG45" s="19"/>
      <c r="BH45" s="17"/>
    </row>
    <row r="46" spans="1:81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0</v>
      </c>
      <c r="BG46" s="13"/>
      <c r="BH46" s="17"/>
    </row>
    <row r="47" spans="1:81">
      <c r="A47" s="13">
        <v>41</v>
      </c>
      <c r="B47" s="14" t="s">
        <v>163</v>
      </c>
      <c r="C47" s="16">
        <v>7</v>
      </c>
      <c r="D47" s="16">
        <v>1.2869999999999999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>
        <v>18</v>
      </c>
      <c r="AX47" s="16">
        <v>14.276999999999999</v>
      </c>
      <c r="AY47" s="16"/>
      <c r="AZ47" s="16"/>
      <c r="BA47" s="16"/>
      <c r="BB47" s="16"/>
      <c r="BC47" s="16"/>
      <c r="BD47" s="16"/>
      <c r="BE47" s="16"/>
      <c r="BF47" s="27">
        <f t="shared" si="0"/>
        <v>15.564</v>
      </c>
      <c r="BG47" s="13"/>
      <c r="BH47" s="17"/>
    </row>
    <row r="48" spans="1:81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27">
        <f t="shared" si="0"/>
        <v>0</v>
      </c>
      <c r="BG48" s="13"/>
      <c r="BH48" s="17"/>
    </row>
    <row r="49" spans="1:81" ht="16.5" customHeight="1">
      <c r="A49" s="13">
        <v>43</v>
      </c>
      <c r="B49" s="14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27">
        <f t="shared" si="0"/>
        <v>0</v>
      </c>
      <c r="BG49" s="13"/>
      <c r="BH49" s="17"/>
    </row>
    <row r="50" spans="1:81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0</v>
      </c>
      <c r="BG50" s="13"/>
      <c r="BH50" s="17"/>
    </row>
    <row r="51" spans="1:81" ht="16.5" customHeight="1">
      <c r="A51" s="13">
        <v>45</v>
      </c>
      <c r="B51" s="14" t="s">
        <v>51</v>
      </c>
      <c r="C51" s="16"/>
      <c r="D51" s="16"/>
      <c r="E51" s="16"/>
      <c r="F51" s="16"/>
      <c r="G51" s="16">
        <v>12.5</v>
      </c>
      <c r="H51" s="16">
        <v>1.294</v>
      </c>
      <c r="I51" s="16"/>
      <c r="J51" s="16"/>
      <c r="K51" s="16">
        <v>4</v>
      </c>
      <c r="L51" s="16">
        <v>4.8520000000000003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3</v>
      </c>
      <c r="X51" s="16">
        <v>6.3639999999999999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27">
        <f t="shared" si="0"/>
        <v>12.510000000000002</v>
      </c>
      <c r="BG51" s="13"/>
      <c r="BH51" s="17"/>
    </row>
    <row r="52" spans="1:81" s="26" customFormat="1" ht="16.5" customHeight="1" thickBot="1">
      <c r="A52" s="19"/>
      <c r="B52" s="20" t="s">
        <v>42</v>
      </c>
      <c r="C52" s="19"/>
      <c r="D52" s="19">
        <f t="shared" ref="D52:P52" si="2">SUM(D33:D51)</f>
        <v>2.206</v>
      </c>
      <c r="E52" s="19">
        <f t="shared" si="2"/>
        <v>0</v>
      </c>
      <c r="F52" s="19">
        <f t="shared" si="2"/>
        <v>0</v>
      </c>
      <c r="G52" s="19">
        <f t="shared" si="2"/>
        <v>28.85</v>
      </c>
      <c r="H52" s="19">
        <f t="shared" si="2"/>
        <v>2.972</v>
      </c>
      <c r="I52" s="19">
        <f t="shared" si="2"/>
        <v>0</v>
      </c>
      <c r="J52" s="19">
        <f t="shared" si="2"/>
        <v>0</v>
      </c>
      <c r="K52" s="19">
        <f t="shared" si="2"/>
        <v>6</v>
      </c>
      <c r="L52" s="19">
        <f t="shared" si="2"/>
        <v>6.8390000000000004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0</v>
      </c>
      <c r="S52" s="19">
        <f t="shared" ref="S52:BE52" si="3">SUM(S33:S51)</f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21</v>
      </c>
      <c r="X52" s="19">
        <f t="shared" si="3"/>
        <v>20.648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0</v>
      </c>
      <c r="AN52" s="19">
        <f t="shared" si="3"/>
        <v>0</v>
      </c>
      <c r="AO52" s="19">
        <f t="shared" si="3"/>
        <v>0</v>
      </c>
      <c r="AP52" s="19">
        <f t="shared" si="3"/>
        <v>0</v>
      </c>
      <c r="AQ52" s="19">
        <f t="shared" si="3"/>
        <v>0</v>
      </c>
      <c r="AR52" s="19">
        <f t="shared" si="3"/>
        <v>0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18</v>
      </c>
      <c r="AX52" s="19">
        <f t="shared" si="3"/>
        <v>14.276999999999999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0</v>
      </c>
      <c r="BF52" s="24">
        <f>SUM(BF33:BF51)</f>
        <v>46.941999999999993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</row>
    <row r="53" spans="1:81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</row>
    <row r="54" spans="1:81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</row>
    <row r="55" spans="1:81" ht="15.75" customHeight="1">
      <c r="A55" s="14">
        <v>1</v>
      </c>
      <c r="B55" s="14" t="s">
        <v>133</v>
      </c>
      <c r="C55" s="16"/>
      <c r="D55" s="16"/>
      <c r="E55" s="16"/>
      <c r="F55" s="16"/>
      <c r="G55" s="16">
        <v>24</v>
      </c>
      <c r="H55" s="16">
        <v>2.4540000000000002</v>
      </c>
      <c r="I55" s="16">
        <v>1</v>
      </c>
      <c r="J55" s="16">
        <v>289.39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/>
      <c r="AR55" s="44"/>
      <c r="AS55" s="44"/>
      <c r="AT55" s="16"/>
      <c r="AU55" s="16"/>
      <c r="AV55" s="16"/>
      <c r="AW55" s="16">
        <v>29</v>
      </c>
      <c r="AX55" s="16">
        <v>21.114999999999998</v>
      </c>
      <c r="AY55" s="16"/>
      <c r="AZ55" s="16"/>
      <c r="BA55" s="16"/>
      <c r="BB55" s="16"/>
      <c r="BC55" s="16"/>
      <c r="BD55" s="16"/>
      <c r="BE55" s="14"/>
      <c r="BF55" s="17">
        <f t="shared" si="0"/>
        <v>312.959</v>
      </c>
      <c r="BG55" s="28"/>
      <c r="BH55" s="17"/>
    </row>
    <row r="56" spans="1:81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0</v>
      </c>
      <c r="BG56" s="28"/>
      <c r="BH56" s="17"/>
    </row>
    <row r="57" spans="1:81" ht="15.75" customHeight="1">
      <c r="A57" s="14">
        <v>3</v>
      </c>
      <c r="B57" s="14" t="s">
        <v>135</v>
      </c>
      <c r="C57" s="16"/>
      <c r="D57" s="16"/>
      <c r="E57" s="16"/>
      <c r="F57" s="16"/>
      <c r="G57" s="16">
        <v>18</v>
      </c>
      <c r="H57" s="16">
        <v>1.861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2.5</v>
      </c>
      <c r="AN57" s="16">
        <v>3.0960000000000001</v>
      </c>
      <c r="AO57" s="16"/>
      <c r="AP57" s="16"/>
      <c r="AQ57" s="44"/>
      <c r="AR57" s="44"/>
      <c r="AS57" s="44"/>
      <c r="AT57" s="16"/>
      <c r="AU57" s="16"/>
      <c r="AV57" s="16"/>
      <c r="AW57" s="16">
        <v>2</v>
      </c>
      <c r="AX57" s="16">
        <v>0.33</v>
      </c>
      <c r="AY57" s="16"/>
      <c r="AZ57" s="16"/>
      <c r="BA57" s="16"/>
      <c r="BB57" s="16"/>
      <c r="BC57" s="16"/>
      <c r="BD57" s="16"/>
      <c r="BE57" s="14">
        <v>7.8280000000000003</v>
      </c>
      <c r="BF57" s="17">
        <f>D57+F57+H57+J57+L57+N57+P57+R57+T57+V57+X57+Z57+AB57+AD57+AF57+AH57+AJ57+AL57+AN57+AP57+AR57+AT57+AV57+AX57+AZ57+BB57+BD57+BE57</f>
        <v>13.115</v>
      </c>
      <c r="BG57" s="28"/>
      <c r="BH57" s="17"/>
    </row>
    <row r="58" spans="1:81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/>
      <c r="AR58" s="44"/>
      <c r="AS58" s="44"/>
      <c r="AT58" s="16"/>
      <c r="AU58" s="16"/>
      <c r="AV58" s="16"/>
      <c r="AW58" s="16">
        <v>31</v>
      </c>
      <c r="AX58" s="16">
        <v>23.359000000000002</v>
      </c>
      <c r="AY58" s="16"/>
      <c r="AZ58" s="16"/>
      <c r="BA58" s="16"/>
      <c r="BB58" s="16"/>
      <c r="BC58" s="16"/>
      <c r="BD58" s="16"/>
      <c r="BE58" s="14"/>
      <c r="BF58" s="27">
        <f t="shared" si="0"/>
        <v>23.359000000000002</v>
      </c>
      <c r="BG58" s="28"/>
      <c r="BH58" s="17"/>
    </row>
    <row r="59" spans="1:81" ht="15.75" customHeight="1">
      <c r="A59" s="14">
        <v>5</v>
      </c>
      <c r="B59" s="14" t="s">
        <v>137</v>
      </c>
      <c r="C59" s="16"/>
      <c r="D59" s="16"/>
      <c r="E59" s="16"/>
      <c r="F59" s="16"/>
      <c r="G59" s="16">
        <v>6</v>
      </c>
      <c r="H59" s="16">
        <v>0.62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>
        <v>4.5</v>
      </c>
      <c r="AN59" s="16">
        <v>4.9720000000000004</v>
      </c>
      <c r="AO59" s="16"/>
      <c r="AP59" s="16"/>
      <c r="AQ59" s="44"/>
      <c r="AR59" s="44"/>
      <c r="AS59" s="44"/>
      <c r="AT59" s="16"/>
      <c r="AU59" s="16"/>
      <c r="AV59" s="16"/>
      <c r="AW59" s="16">
        <v>1</v>
      </c>
      <c r="AX59" s="16">
        <v>0.16500000000000001</v>
      </c>
      <c r="AY59" s="16"/>
      <c r="AZ59" s="16"/>
      <c r="BA59" s="16"/>
      <c r="BB59" s="16"/>
      <c r="BC59" s="16"/>
      <c r="BD59" s="16"/>
      <c r="BE59" s="14"/>
      <c r="BF59" s="27">
        <f t="shared" si="0"/>
        <v>5.7570000000000006</v>
      </c>
      <c r="BG59" s="28"/>
      <c r="BH59" s="14"/>
    </row>
    <row r="60" spans="1:81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>
        <v>4.5</v>
      </c>
      <c r="AN60" s="16">
        <v>4.742</v>
      </c>
      <c r="AO60" s="16"/>
      <c r="AP60" s="16"/>
      <c r="AQ60" s="44"/>
      <c r="AR60" s="44"/>
      <c r="AS60" s="44"/>
      <c r="AT60" s="16"/>
      <c r="AU60" s="16"/>
      <c r="AV60" s="16"/>
      <c r="AW60" s="16">
        <v>2</v>
      </c>
      <c r="AX60" s="16">
        <v>0.33</v>
      </c>
      <c r="AY60" s="16"/>
      <c r="AZ60" s="42"/>
      <c r="BA60" s="42"/>
      <c r="BB60" s="42"/>
      <c r="BC60" s="42"/>
      <c r="BD60" s="42"/>
      <c r="BE60" s="29"/>
      <c r="BF60" s="27">
        <f t="shared" si="0"/>
        <v>5.0720000000000001</v>
      </c>
      <c r="BG60" s="28"/>
      <c r="BH60" s="14"/>
    </row>
    <row r="61" spans="1:81" ht="15.75" customHeight="1">
      <c r="A61" s="14">
        <v>7</v>
      </c>
      <c r="B61" s="14" t="s">
        <v>139</v>
      </c>
      <c r="C61" s="16"/>
      <c r="D61" s="16"/>
      <c r="E61" s="16"/>
      <c r="F61" s="16"/>
      <c r="G61" s="16"/>
      <c r="H61" s="16"/>
      <c r="I61" s="16">
        <v>1</v>
      </c>
      <c r="J61" s="16">
        <v>172.58199999999999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/>
      <c r="AX61" s="16"/>
      <c r="AY61" s="16"/>
      <c r="AZ61" s="42"/>
      <c r="BA61" s="42"/>
      <c r="BB61" s="42"/>
      <c r="BC61" s="42"/>
      <c r="BD61" s="42"/>
      <c r="BE61" s="29"/>
      <c r="BF61" s="27">
        <f t="shared" si="0"/>
        <v>172.58199999999999</v>
      </c>
      <c r="BG61" s="28"/>
      <c r="BH61" s="14"/>
    </row>
    <row r="62" spans="1:81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v>32</v>
      </c>
      <c r="N62" s="16">
        <f>137.5+137.5</f>
        <v>275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275</v>
      </c>
      <c r="BG62" s="28"/>
      <c r="BH62" s="14"/>
    </row>
    <row r="63" spans="1:81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>
        <v>4</v>
      </c>
      <c r="N63" s="16">
        <v>61.098999999999997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/>
      <c r="AR63" s="44"/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/>
      <c r="BF63" s="27">
        <f t="shared" si="0"/>
        <v>61.098999999999997</v>
      </c>
      <c r="BG63" s="28"/>
      <c r="BH63" s="17"/>
    </row>
    <row r="64" spans="1:81" ht="15.75" customHeight="1">
      <c r="A64" s="14">
        <v>10</v>
      </c>
      <c r="B64" s="14" t="s">
        <v>142</v>
      </c>
      <c r="C64" s="16"/>
      <c r="D64" s="16"/>
      <c r="E64" s="16"/>
      <c r="F64" s="16"/>
      <c r="G64" s="16">
        <v>6</v>
      </c>
      <c r="H64" s="16">
        <v>0.62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/>
      <c r="AR64" s="44"/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/>
      <c r="BF64" s="27">
        <f t="shared" si="0"/>
        <v>0.62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>
        <v>56</v>
      </c>
      <c r="F68" s="16">
        <v>14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/>
      <c r="AR68" s="44"/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/>
      <c r="BF68" s="27">
        <f t="shared" si="0"/>
        <v>14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>
        <v>25.8</v>
      </c>
      <c r="H69" s="16">
        <v>2.6379999999999999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/>
      <c r="AR69" s="44"/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>
        <v>0.126</v>
      </c>
      <c r="BF69" s="27">
        <f t="shared" si="0"/>
        <v>2.7639999999999998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>
        <v>194</v>
      </c>
      <c r="F71" s="16">
        <v>48.5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/>
      <c r="AR71" s="44"/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/>
      <c r="BF71" s="27">
        <f t="shared" ref="BF71:BF108" si="4">D71+F71+H71+J71+L71+N71+P71+R71+T71+V71+X71+Z71+AB71+AD71+AF71+AH71+AJ71+AL71+AN71+AP71+AR71+AT71+AV71+AX71+AZ71+BB71+BD71+BE71</f>
        <v>48.5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/>
      <c r="AR72" s="44"/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/>
      <c r="BF72" s="27">
        <f t="shared" si="4"/>
        <v>0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>
        <v>85.95</v>
      </c>
      <c r="AJ73" s="16">
        <v>162.46299999999999</v>
      </c>
      <c r="AK73" s="16"/>
      <c r="AL73" s="16"/>
      <c r="AM73" s="16"/>
      <c r="AN73" s="16"/>
      <c r="AO73" s="16"/>
      <c r="AP73" s="16"/>
      <c r="AQ73" s="44"/>
      <c r="AR73" s="44"/>
      <c r="AS73" s="44"/>
      <c r="AT73" s="16"/>
      <c r="AU73" s="16"/>
      <c r="AV73" s="16"/>
      <c r="AW73" s="16">
        <v>2</v>
      </c>
      <c r="AX73" s="16">
        <v>0.33</v>
      </c>
      <c r="AY73" s="16"/>
      <c r="AZ73" s="42"/>
      <c r="BA73" s="42"/>
      <c r="BB73" s="42"/>
      <c r="BC73" s="42"/>
      <c r="BD73" s="42"/>
      <c r="BE73" s="29">
        <v>17.765000000000001</v>
      </c>
      <c r="BF73" s="27">
        <f t="shared" si="4"/>
        <v>180.55799999999999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>
        <v>10</v>
      </c>
      <c r="N74" s="16">
        <f>49.5+49.5</f>
        <v>99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/>
      <c r="AR74" s="44"/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/>
      <c r="BF74" s="27">
        <f t="shared" si="4"/>
        <v>99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/>
      <c r="AR75" s="44"/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/>
      <c r="BF75" s="27">
        <f t="shared" si="4"/>
        <v>0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44">
        <v>3</v>
      </c>
      <c r="AR76" s="44">
        <v>1.7230000000000001</v>
      </c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/>
      <c r="BF76" s="27">
        <f t="shared" si="4"/>
        <v>1.7230000000000001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/>
      <c r="AR77" s="44"/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/>
      <c r="BF77" s="27">
        <f t="shared" si="4"/>
        <v>0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81" s="26" customFormat="1" ht="15.75" customHeight="1" thickBot="1">
      <c r="A81" s="19"/>
      <c r="B81" s="20" t="s">
        <v>42</v>
      </c>
      <c r="C81" s="19">
        <f t="shared" ref="C81:I81" si="5">SUM(C55:C80)</f>
        <v>0</v>
      </c>
      <c r="D81" s="19">
        <f t="shared" si="5"/>
        <v>0</v>
      </c>
      <c r="E81" s="19">
        <f t="shared" si="5"/>
        <v>250</v>
      </c>
      <c r="F81" s="19">
        <f t="shared" si="5"/>
        <v>62.5</v>
      </c>
      <c r="G81" s="19">
        <f t="shared" si="5"/>
        <v>79.8</v>
      </c>
      <c r="H81" s="19">
        <f t="shared" si="5"/>
        <v>8.1930000000000014</v>
      </c>
      <c r="I81" s="19">
        <f t="shared" si="5"/>
        <v>2</v>
      </c>
      <c r="J81" s="19">
        <f>SUM(J55:J80)</f>
        <v>461.97199999999998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46</v>
      </c>
      <c r="N81" s="19">
        <f t="shared" si="6"/>
        <v>435.09899999999999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85.95</v>
      </c>
      <c r="AJ81" s="19">
        <f t="shared" si="6"/>
        <v>162.46299999999999</v>
      </c>
      <c r="AK81" s="19">
        <f t="shared" si="6"/>
        <v>0</v>
      </c>
      <c r="AL81" s="19">
        <f t="shared" si="6"/>
        <v>0</v>
      </c>
      <c r="AM81" s="19">
        <f t="shared" si="6"/>
        <v>11.5</v>
      </c>
      <c r="AN81" s="19">
        <f t="shared" si="6"/>
        <v>12.810000000000002</v>
      </c>
      <c r="AO81" s="19">
        <f t="shared" si="6"/>
        <v>0</v>
      </c>
      <c r="AP81" s="19">
        <f t="shared" si="6"/>
        <v>0</v>
      </c>
      <c r="AQ81" s="19">
        <f t="shared" si="6"/>
        <v>3</v>
      </c>
      <c r="AR81" s="19">
        <f t="shared" si="6"/>
        <v>1.7230000000000001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67</v>
      </c>
      <c r="AX81" s="19">
        <f t="shared" si="6"/>
        <v>45.628999999999998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25.719000000000001</v>
      </c>
      <c r="BF81" s="24">
        <f>SUM(BF55:BF80)</f>
        <v>1216.1080000000002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</row>
    <row r="82" spans="1:81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</row>
    <row r="83" spans="1:81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</row>
    <row r="84" spans="1:81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1</v>
      </c>
      <c r="X84" s="16">
        <v>2.3119999999999998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>
        <v>1</v>
      </c>
      <c r="AR84" s="44">
        <v>1.19</v>
      </c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>
        <v>10.407999999999999</v>
      </c>
      <c r="BF84" s="27">
        <f t="shared" si="4"/>
        <v>13.91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</row>
    <row r="85" spans="1:81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147</v>
      </c>
      <c r="R85" s="16">
        <v>203.578</v>
      </c>
      <c r="S85" s="16"/>
      <c r="T85" s="16"/>
      <c r="U85" s="16"/>
      <c r="V85" s="16"/>
      <c r="W85" s="16"/>
      <c r="X85" s="16"/>
      <c r="Y85" s="16">
        <v>1.1000000000000001</v>
      </c>
      <c r="Z85" s="16">
        <v>2.7010000000000001</v>
      </c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/>
      <c r="AR85" s="44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/>
      <c r="BF85" s="27">
        <f t="shared" si="4"/>
        <v>206.279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</row>
    <row r="86" spans="1:81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44.9</v>
      </c>
      <c r="R86" s="16">
        <v>62.74</v>
      </c>
      <c r="S86" s="16"/>
      <c r="T86" s="16"/>
      <c r="U86" s="16"/>
      <c r="V86" s="16"/>
      <c r="W86" s="16"/>
      <c r="X86" s="16"/>
      <c r="Y86" s="16">
        <v>1</v>
      </c>
      <c r="Z86" s="16">
        <v>2.8149999999999999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65.555000000000007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</row>
    <row r="87" spans="1:81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>
        <v>1.625</v>
      </c>
      <c r="BF87" s="27">
        <f t="shared" si="4"/>
        <v>1.625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</row>
    <row r="88" spans="1:81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>
        <v>61</v>
      </c>
      <c r="AX88" s="16">
        <v>54.634</v>
      </c>
      <c r="AY88" s="16"/>
      <c r="AZ88" s="16"/>
      <c r="BA88" s="16"/>
      <c r="BB88" s="16"/>
      <c r="BC88" s="16"/>
      <c r="BD88" s="16"/>
      <c r="BE88" s="13"/>
      <c r="BF88" s="27">
        <f t="shared" si="4"/>
        <v>54.634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</row>
    <row r="89" spans="1:81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10</v>
      </c>
      <c r="X89" s="16">
        <v>3.1509999999999998</v>
      </c>
      <c r="Y89" s="16"/>
      <c r="Z89" s="16"/>
      <c r="AA89" s="16"/>
      <c r="AB89" s="16"/>
      <c r="AC89" s="16"/>
      <c r="AD89" s="16"/>
      <c r="AE89" s="16">
        <v>1</v>
      </c>
      <c r="AF89" s="16">
        <v>16.626999999999999</v>
      </c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19.777999999999999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</row>
    <row r="90" spans="1:81" s="18" customFormat="1" ht="15.75" customHeight="1">
      <c r="A90" s="13">
        <v>7</v>
      </c>
      <c r="B90" s="30" t="s">
        <v>117</v>
      </c>
      <c r="C90" s="16">
        <v>15</v>
      </c>
      <c r="D90" s="16">
        <v>1.004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>
        <v>1</v>
      </c>
      <c r="AF90" s="16">
        <v>19.245999999999999</v>
      </c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>
        <v>5.6749999999999998</v>
      </c>
      <c r="BF90" s="27">
        <f t="shared" si="4"/>
        <v>25.925000000000001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</row>
    <row r="91" spans="1:81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1</v>
      </c>
      <c r="T91" s="16">
        <v>1.369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>
        <v>1</v>
      </c>
      <c r="AF91" s="16">
        <v>19.277999999999999</v>
      </c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20.646999999999998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</row>
    <row r="92" spans="1:81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v>1</v>
      </c>
      <c r="V92" s="16">
        <v>34.69</v>
      </c>
      <c r="W92" s="16"/>
      <c r="X92" s="16"/>
      <c r="Y92" s="16"/>
      <c r="Z92" s="16"/>
      <c r="AA92" s="16"/>
      <c r="AB92" s="16"/>
      <c r="AC92" s="16"/>
      <c r="AD92" s="16"/>
      <c r="AE92" s="16">
        <v>1</v>
      </c>
      <c r="AF92" s="16">
        <v>18.337</v>
      </c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53.027000000000001</v>
      </c>
      <c r="BG92" s="28"/>
      <c r="BH92" s="17"/>
    </row>
    <row r="93" spans="1:81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>
        <v>1</v>
      </c>
      <c r="AF93" s="16">
        <v>17.356000000000002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>
        <v>1</v>
      </c>
      <c r="AR93" s="44">
        <v>1.19</v>
      </c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>
        <v>9.6289999999999996</v>
      </c>
      <c r="BF93" s="27">
        <f t="shared" si="4"/>
        <v>28.175000000000004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</row>
    <row r="94" spans="1:81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1</v>
      </c>
      <c r="T94" s="16">
        <v>1.407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>
        <v>1</v>
      </c>
      <c r="AF94" s="16">
        <v>16.343</v>
      </c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17.75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</row>
    <row r="95" spans="1:81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1</v>
      </c>
      <c r="V95" s="16">
        <v>34.722999999999999</v>
      </c>
      <c r="W95" s="16"/>
      <c r="X95" s="16"/>
      <c r="Y95" s="16"/>
      <c r="Z95" s="16"/>
      <c r="AA95" s="16"/>
      <c r="AB95" s="16"/>
      <c r="AC95" s="16"/>
      <c r="AD95" s="16"/>
      <c r="AE95" s="16">
        <v>1</v>
      </c>
      <c r="AF95" s="16">
        <v>18.920999999999999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53.643999999999998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</row>
    <row r="96" spans="1:81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3</v>
      </c>
      <c r="Z96" s="16">
        <v>8.4450000000000003</v>
      </c>
      <c r="AA96" s="16"/>
      <c r="AB96" s="16"/>
      <c r="AC96" s="16"/>
      <c r="AD96" s="16"/>
      <c r="AE96" s="16">
        <v>1</v>
      </c>
      <c r="AF96" s="16">
        <v>19</v>
      </c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>
        <v>5.5330000000000004</v>
      </c>
      <c r="BF96" s="27">
        <f t="shared" si="4"/>
        <v>32.978000000000002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</row>
    <row r="97" spans="1:81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>
        <v>1</v>
      </c>
      <c r="AF97" s="16">
        <v>17.279</v>
      </c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>
        <v>3</v>
      </c>
      <c r="AZ97" s="16">
        <v>2.2829999999999999</v>
      </c>
      <c r="BA97" s="16"/>
      <c r="BB97" s="16"/>
      <c r="BC97" s="16"/>
      <c r="BD97" s="16"/>
      <c r="BE97" s="13"/>
      <c r="BF97" s="27">
        <f t="shared" si="4"/>
        <v>19.562000000000001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</row>
    <row r="98" spans="1:81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>
        <v>2</v>
      </c>
      <c r="AR98" s="44">
        <v>1.149</v>
      </c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1.149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</row>
    <row r="99" spans="1:81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2</v>
      </c>
      <c r="X99" s="16">
        <v>1.7290000000000001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/>
      <c r="AR99" s="44"/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>
        <v>3.069</v>
      </c>
      <c r="BF99" s="27">
        <f t="shared" si="4"/>
        <v>4.798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</row>
    <row r="100" spans="1:81" s="18" customFormat="1">
      <c r="A100" s="13">
        <v>17</v>
      </c>
      <c r="B100" s="30" t="s">
        <v>127</v>
      </c>
      <c r="C100" s="16">
        <v>1</v>
      </c>
      <c r="D100" s="16">
        <v>0.55000000000000004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/>
      <c r="AR100" s="44"/>
      <c r="AS100" s="44"/>
      <c r="AT100" s="16"/>
      <c r="AU100" s="16"/>
      <c r="AV100" s="16"/>
      <c r="AW100" s="16"/>
      <c r="AX100" s="16"/>
      <c r="AY100" s="16">
        <v>3</v>
      </c>
      <c r="AZ100" s="16">
        <v>2.2829999999999999</v>
      </c>
      <c r="BA100" s="16"/>
      <c r="BB100" s="16"/>
      <c r="BC100" s="16"/>
      <c r="BD100" s="16"/>
      <c r="BE100" s="13">
        <v>4.6040000000000001</v>
      </c>
      <c r="BF100" s="27">
        <f t="shared" si="4"/>
        <v>7.4370000000000003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</row>
    <row r="101" spans="1:81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>
        <v>1</v>
      </c>
      <c r="AR101" s="44">
        <v>2.2530000000000001</v>
      </c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>
        <v>11.930999999999999</v>
      </c>
      <c r="BF101" s="27">
        <f t="shared" si="4"/>
        <v>14.183999999999999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</row>
    <row r="102" spans="1:81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>
        <v>59.2</v>
      </c>
      <c r="R102" s="16">
        <v>83.245999999999995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>
        <v>1</v>
      </c>
      <c r="AR102" s="44">
        <v>2.363</v>
      </c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>
        <v>3.8370000000000002</v>
      </c>
      <c r="BF102" s="27">
        <f t="shared" si="4"/>
        <v>89.445999999999998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</row>
    <row r="103" spans="1:81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/>
      <c r="AR103" s="44"/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0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</row>
    <row r="104" spans="1:81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>
        <v>1</v>
      </c>
      <c r="J104" s="16">
        <v>281.72800000000001</v>
      </c>
      <c r="K104" s="16"/>
      <c r="L104" s="16"/>
      <c r="M104" s="16"/>
      <c r="N104" s="16"/>
      <c r="O104" s="16"/>
      <c r="P104" s="16"/>
      <c r="Q104" s="16"/>
      <c r="R104" s="16"/>
      <c r="S104" s="16">
        <v>1</v>
      </c>
      <c r="T104" s="16">
        <v>1.407</v>
      </c>
      <c r="U104" s="16"/>
      <c r="V104" s="16"/>
      <c r="W104" s="16">
        <v>8</v>
      </c>
      <c r="X104" s="16">
        <v>0.94099999999999995</v>
      </c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/>
      <c r="AR104" s="44"/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284.07599999999996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</row>
    <row r="105" spans="1:81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v>1</v>
      </c>
      <c r="T105" s="16">
        <v>1.407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>
        <v>1</v>
      </c>
      <c r="AX105" s="16">
        <v>1.6719999999999999</v>
      </c>
      <c r="AY105" s="16"/>
      <c r="AZ105" s="16"/>
      <c r="BA105" s="16"/>
      <c r="BB105" s="16"/>
      <c r="BC105" s="16"/>
      <c r="BD105" s="16"/>
      <c r="BE105" s="13"/>
      <c r="BF105" s="27">
        <f t="shared" si="4"/>
        <v>3.0789999999999997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</row>
    <row r="106" spans="1:81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v>1</v>
      </c>
      <c r="V106" s="16">
        <v>34.69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>
        <v>9.6289999999999996</v>
      </c>
      <c r="BF106" s="27">
        <f t="shared" si="4"/>
        <v>44.318999999999996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</row>
    <row r="107" spans="1:81" s="18" customFormat="1">
      <c r="A107" s="13">
        <v>24</v>
      </c>
      <c r="B107" s="30" t="s">
        <v>53</v>
      </c>
      <c r="C107" s="16">
        <v>1</v>
      </c>
      <c r="D107" s="16">
        <v>6.4359999999999999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v>1</v>
      </c>
      <c r="V107" s="16">
        <v>34.593000000000004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>
        <v>2</v>
      </c>
      <c r="AR107" s="44">
        <v>2.3809999999999998</v>
      </c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/>
      <c r="BF107" s="27">
        <f t="shared" si="4"/>
        <v>43.410000000000004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</row>
    <row r="108" spans="1:81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>
        <v>1</v>
      </c>
      <c r="AX108" s="16">
        <v>1.6719999999999999</v>
      </c>
      <c r="AY108" s="16">
        <v>2</v>
      </c>
      <c r="AZ108" s="16">
        <v>1.522</v>
      </c>
      <c r="BA108" s="16"/>
      <c r="BB108" s="16"/>
      <c r="BC108" s="16"/>
      <c r="BD108" s="16"/>
      <c r="BE108" s="13"/>
      <c r="BF108" s="27">
        <f t="shared" si="4"/>
        <v>3.194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</row>
    <row r="109" spans="1:81" s="18" customFormat="1">
      <c r="A109" s="13">
        <v>26</v>
      </c>
      <c r="B109" s="30" t="s">
        <v>55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1</v>
      </c>
      <c r="V109" s="16">
        <v>34.69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34.69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</row>
    <row r="110" spans="1:81" s="26" customFormat="1">
      <c r="A110" s="19"/>
      <c r="B110" s="20" t="s">
        <v>42</v>
      </c>
      <c r="C110" s="19">
        <f>SUM(C84:C109)</f>
        <v>17</v>
      </c>
      <c r="D110" s="19">
        <f t="shared" ref="D110:BE110" si="7">SUM(D84:D109)</f>
        <v>7.99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1</v>
      </c>
      <c r="J110" s="19">
        <f t="shared" si="7"/>
        <v>281.72800000000001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251.10000000000002</v>
      </c>
      <c r="R110" s="19">
        <f t="shared" si="7"/>
        <v>349.56399999999996</v>
      </c>
      <c r="S110" s="19">
        <f t="shared" si="7"/>
        <v>4</v>
      </c>
      <c r="T110" s="19">
        <f t="shared" si="7"/>
        <v>5.59</v>
      </c>
      <c r="U110" s="19">
        <f t="shared" si="7"/>
        <v>5</v>
      </c>
      <c r="V110" s="19">
        <f t="shared" si="7"/>
        <v>173.386</v>
      </c>
      <c r="W110" s="19">
        <f t="shared" si="7"/>
        <v>21</v>
      </c>
      <c r="X110" s="19">
        <f t="shared" si="7"/>
        <v>8.1329999999999991</v>
      </c>
      <c r="Y110" s="19">
        <f t="shared" si="7"/>
        <v>5.0999999999999996</v>
      </c>
      <c r="Z110" s="19">
        <f t="shared" si="7"/>
        <v>13.961</v>
      </c>
      <c r="AA110" s="19">
        <f t="shared" si="7"/>
        <v>0</v>
      </c>
      <c r="AB110" s="19">
        <f t="shared" si="7"/>
        <v>0</v>
      </c>
      <c r="AC110" s="19">
        <f t="shared" si="7"/>
        <v>0</v>
      </c>
      <c r="AD110" s="19">
        <f t="shared" si="7"/>
        <v>0</v>
      </c>
      <c r="AE110" s="19">
        <f t="shared" si="7"/>
        <v>9</v>
      </c>
      <c r="AF110" s="19">
        <f t="shared" si="7"/>
        <v>162.387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8</v>
      </c>
      <c r="AR110" s="19">
        <f t="shared" si="7"/>
        <v>10.526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63</v>
      </c>
      <c r="AX110" s="19">
        <f t="shared" si="7"/>
        <v>57.977999999999994</v>
      </c>
      <c r="AY110" s="19">
        <f t="shared" si="7"/>
        <v>8</v>
      </c>
      <c r="AZ110" s="19">
        <f t="shared" si="7"/>
        <v>6.0880000000000001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65.94</v>
      </c>
      <c r="BF110" s="24">
        <f>SUM(BF84:BF109)</f>
        <v>1143.271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</row>
    <row r="111" spans="1:81">
      <c r="A111" s="14"/>
      <c r="B111" s="32" t="s">
        <v>56</v>
      </c>
      <c r="C111" s="33">
        <f t="shared" ref="C111:BE111" si="8">C110+C81+C52+C30</f>
        <v>17</v>
      </c>
      <c r="D111" s="27">
        <f t="shared" si="8"/>
        <v>10.196</v>
      </c>
      <c r="E111" s="33">
        <f t="shared" si="8"/>
        <v>250</v>
      </c>
      <c r="F111" s="34">
        <f t="shared" si="8"/>
        <v>62.5</v>
      </c>
      <c r="G111" s="33">
        <f t="shared" si="8"/>
        <v>243.59</v>
      </c>
      <c r="H111" s="27">
        <f t="shared" si="8"/>
        <v>24.963000000000001</v>
      </c>
      <c r="I111" s="33">
        <f t="shared" si="8"/>
        <v>5</v>
      </c>
      <c r="J111" s="27">
        <f t="shared" si="8"/>
        <v>1230.0070000000001</v>
      </c>
      <c r="K111" s="33">
        <f t="shared" si="8"/>
        <v>6</v>
      </c>
      <c r="L111" s="27">
        <f t="shared" si="8"/>
        <v>6.8390000000000004</v>
      </c>
      <c r="M111" s="33">
        <f t="shared" si="8"/>
        <v>46</v>
      </c>
      <c r="N111" s="27">
        <f t="shared" si="8"/>
        <v>435.09899999999999</v>
      </c>
      <c r="O111" s="33">
        <f t="shared" si="8"/>
        <v>0</v>
      </c>
      <c r="P111" s="27">
        <f t="shared" si="8"/>
        <v>0</v>
      </c>
      <c r="Q111" s="33">
        <f t="shared" si="8"/>
        <v>251.10000000000002</v>
      </c>
      <c r="R111" s="34">
        <f t="shared" si="8"/>
        <v>349.56399999999996</v>
      </c>
      <c r="S111" s="33">
        <f t="shared" si="8"/>
        <v>5</v>
      </c>
      <c r="T111" s="27">
        <f t="shared" si="8"/>
        <v>7.1899999999999995</v>
      </c>
      <c r="U111" s="33">
        <f t="shared" si="8"/>
        <v>5</v>
      </c>
      <c r="V111" s="27">
        <f t="shared" si="8"/>
        <v>173.386</v>
      </c>
      <c r="W111" s="33">
        <f t="shared" si="8"/>
        <v>42</v>
      </c>
      <c r="X111" s="27">
        <f t="shared" si="8"/>
        <v>28.780999999999999</v>
      </c>
      <c r="Y111" s="33">
        <f t="shared" si="8"/>
        <v>5.0999999999999996</v>
      </c>
      <c r="Z111" s="27">
        <f t="shared" si="8"/>
        <v>13.961</v>
      </c>
      <c r="AA111" s="33">
        <f t="shared" si="8"/>
        <v>0</v>
      </c>
      <c r="AB111" s="27">
        <f t="shared" si="8"/>
        <v>0</v>
      </c>
      <c r="AC111" s="33">
        <f t="shared" si="8"/>
        <v>0</v>
      </c>
      <c r="AD111" s="27">
        <f t="shared" si="8"/>
        <v>0</v>
      </c>
      <c r="AE111" s="33">
        <f t="shared" si="8"/>
        <v>9</v>
      </c>
      <c r="AF111" s="27">
        <f t="shared" si="8"/>
        <v>162.387</v>
      </c>
      <c r="AG111" s="33">
        <f t="shared" si="8"/>
        <v>174.8</v>
      </c>
      <c r="AH111" s="27">
        <f t="shared" si="8"/>
        <v>249.34</v>
      </c>
      <c r="AI111" s="33">
        <f t="shared" si="8"/>
        <v>85.95</v>
      </c>
      <c r="AJ111" s="27">
        <f t="shared" si="8"/>
        <v>162.46299999999999</v>
      </c>
      <c r="AK111" s="33">
        <f t="shared" si="8"/>
        <v>0</v>
      </c>
      <c r="AL111" s="27">
        <f t="shared" si="8"/>
        <v>0</v>
      </c>
      <c r="AM111" s="33">
        <f t="shared" si="8"/>
        <v>12.5</v>
      </c>
      <c r="AN111" s="27">
        <f t="shared" si="8"/>
        <v>14.053000000000003</v>
      </c>
      <c r="AO111" s="33">
        <f t="shared" si="8"/>
        <v>0</v>
      </c>
      <c r="AP111" s="27">
        <f t="shared" si="8"/>
        <v>0</v>
      </c>
      <c r="AQ111" s="33">
        <f t="shared" si="8"/>
        <v>12</v>
      </c>
      <c r="AR111" s="27">
        <f t="shared" si="8"/>
        <v>13.905000000000001</v>
      </c>
      <c r="AS111" s="33">
        <f t="shared" si="8"/>
        <v>0</v>
      </c>
      <c r="AT111" s="27">
        <f t="shared" si="8"/>
        <v>0</v>
      </c>
      <c r="AU111" s="33">
        <f t="shared" si="8"/>
        <v>98</v>
      </c>
      <c r="AV111" s="27">
        <f t="shared" si="8"/>
        <v>125.23399999999999</v>
      </c>
      <c r="AW111" s="33">
        <f t="shared" si="8"/>
        <v>160</v>
      </c>
      <c r="AX111" s="27">
        <f t="shared" si="8"/>
        <v>126.89400000000001</v>
      </c>
      <c r="AY111" s="35">
        <f t="shared" si="8"/>
        <v>8</v>
      </c>
      <c r="AZ111" s="27">
        <f t="shared" si="8"/>
        <v>6.0880000000000001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92.73299999999999</v>
      </c>
      <c r="BF111" s="27">
        <f>BF110+BF81+BF52+BF30</f>
        <v>3295.5830000000001</v>
      </c>
      <c r="BG111" s="36"/>
      <c r="BH111" s="36"/>
    </row>
    <row r="112" spans="1:81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16"/>
  <sheetViews>
    <sheetView workbookViewId="0">
      <pane xSplit="2" ySplit="3" topLeftCell="AS74" activePane="bottomRight" state="frozen"/>
      <selection pane="topRight" activeCell="C1" sqref="C1"/>
      <selection pane="bottomLeft" activeCell="A4" sqref="A4"/>
      <selection pane="bottomRight" activeCell="AV22" sqref="AV22"/>
    </sheetView>
  </sheetViews>
  <sheetFormatPr defaultRowHeight="12.75"/>
  <cols>
    <col min="1" max="1" width="2.7109375" style="74" customWidth="1"/>
    <col min="2" max="2" width="29.42578125" style="4" customWidth="1"/>
    <col min="3" max="3" width="4.5703125" style="1" customWidth="1"/>
    <col min="4" max="4" width="7.85546875" style="1" customWidth="1"/>
    <col min="5" max="5" width="4.5703125" style="1" customWidth="1"/>
    <col min="6" max="6" width="9.5703125" style="1" customWidth="1"/>
    <col min="7" max="7" width="4.42578125" style="1" customWidth="1"/>
    <col min="8" max="8" width="9" style="1" customWidth="1"/>
    <col min="9" max="9" width="2.85546875" style="1" customWidth="1"/>
    <col min="10" max="10" width="10.7109375" style="1" customWidth="1"/>
    <col min="11" max="11" width="6" style="1" customWidth="1"/>
    <col min="12" max="12" width="9" style="1" customWidth="1"/>
    <col min="13" max="13" width="4.140625" style="1" customWidth="1"/>
    <col min="14" max="14" width="8.7109375" style="1" customWidth="1"/>
    <col min="15" max="15" width="3.28515625" style="1" customWidth="1"/>
    <col min="16" max="16" width="9" style="1" customWidth="1"/>
    <col min="17" max="17" width="5.7109375" style="1" customWidth="1"/>
    <col min="18" max="18" width="9.28515625" style="1" customWidth="1"/>
    <col min="19" max="19" width="3.7109375" style="1" customWidth="1"/>
    <col min="20" max="20" width="9.140625" style="1"/>
    <col min="21" max="21" width="3.85546875" style="1" customWidth="1"/>
    <col min="22" max="22" width="9.28515625" style="1" customWidth="1"/>
    <col min="23" max="23" width="3.5703125" style="1" customWidth="1"/>
    <col min="24" max="24" width="10.5703125" style="1" customWidth="1"/>
    <col min="25" max="25" width="4.28515625" style="1" customWidth="1"/>
    <col min="26" max="26" width="8" style="1" customWidth="1"/>
    <col min="27" max="27" width="4.28515625" style="1" customWidth="1"/>
    <col min="28" max="28" width="7.42578125" style="1" customWidth="1"/>
    <col min="29" max="29" width="2.85546875" style="1" customWidth="1"/>
    <col min="30" max="30" width="8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9.85546875" style="1" customWidth="1"/>
    <col min="35" max="35" width="5.7109375" style="1" customWidth="1"/>
    <col min="36" max="36" width="9.5703125" style="1" customWidth="1"/>
    <col min="37" max="37" width="3.85546875" style="1" customWidth="1"/>
    <col min="38" max="38" width="8.5703125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5.28515625" style="1" customWidth="1"/>
    <col min="44" max="44" width="10.7109375" style="1" customWidth="1"/>
    <col min="45" max="45" width="3" style="1" customWidth="1"/>
    <col min="46" max="46" width="8.85546875" style="1" customWidth="1"/>
    <col min="47" max="47" width="4.28515625" style="1" customWidth="1"/>
    <col min="48" max="48" width="7.7109375" style="1" customWidth="1"/>
    <col min="49" max="49" width="4.7109375" style="1" customWidth="1"/>
    <col min="50" max="50" width="9.42578125" style="1" customWidth="1"/>
    <col min="51" max="51" width="3.42578125" style="1" customWidth="1"/>
    <col min="52" max="52" width="8.85546875" style="1" customWidth="1"/>
    <col min="53" max="53" width="2.85546875" style="1" customWidth="1"/>
    <col min="54" max="54" width="4.42578125" style="1" customWidth="1"/>
    <col min="55" max="55" width="7.140625" style="1" customWidth="1"/>
    <col min="56" max="56" width="10.28515625" style="1" customWidth="1"/>
    <col min="57" max="57" width="10.42578125" style="1" customWidth="1"/>
    <col min="58" max="58" width="11.28515625" style="2" customWidth="1"/>
    <col min="59" max="59" width="9.140625" style="2"/>
    <col min="60" max="60" width="6.42578125" style="2" customWidth="1"/>
    <col min="61" max="61" width="5" style="66" customWidth="1"/>
    <col min="62" max="62" width="4.140625" style="40" customWidth="1"/>
    <col min="63" max="77" width="9.140625" style="40"/>
    <col min="78" max="16384" width="9.140625" style="3"/>
  </cols>
  <sheetData>
    <row r="1" spans="1:77" ht="13.5" thickBot="1"/>
    <row r="2" spans="1:77" s="9" customFormat="1" ht="61.5" customHeight="1">
      <c r="A2" s="74"/>
      <c r="B2" s="182" t="s">
        <v>0</v>
      </c>
      <c r="C2" s="173" t="s">
        <v>1</v>
      </c>
      <c r="D2" s="174"/>
      <c r="E2" s="187" t="s">
        <v>2</v>
      </c>
      <c r="F2" s="187"/>
      <c r="G2" s="177" t="s">
        <v>3</v>
      </c>
      <c r="H2" s="179"/>
      <c r="I2" s="177" t="s">
        <v>4</v>
      </c>
      <c r="J2" s="179"/>
      <c r="K2" s="177" t="s">
        <v>5</v>
      </c>
      <c r="L2" s="179"/>
      <c r="M2" s="177" t="s">
        <v>100</v>
      </c>
      <c r="N2" s="179"/>
      <c r="O2" s="177" t="s">
        <v>6</v>
      </c>
      <c r="P2" s="179"/>
      <c r="Q2" s="177" t="s">
        <v>7</v>
      </c>
      <c r="R2" s="179"/>
      <c r="S2" s="177" t="s">
        <v>8</v>
      </c>
      <c r="T2" s="179"/>
      <c r="U2" s="177" t="s">
        <v>9</v>
      </c>
      <c r="V2" s="179"/>
      <c r="W2" s="177" t="s">
        <v>10</v>
      </c>
      <c r="X2" s="179"/>
      <c r="Y2" s="177" t="s">
        <v>11</v>
      </c>
      <c r="Z2" s="179"/>
      <c r="AA2" s="177" t="s">
        <v>12</v>
      </c>
      <c r="AB2" s="179"/>
      <c r="AC2" s="177" t="s">
        <v>13</v>
      </c>
      <c r="AD2" s="179"/>
      <c r="AE2" s="177" t="s">
        <v>58</v>
      </c>
      <c r="AF2" s="179"/>
      <c r="AG2" s="177" t="s">
        <v>14</v>
      </c>
      <c r="AH2" s="179"/>
      <c r="AI2" s="177" t="s">
        <v>15</v>
      </c>
      <c r="AJ2" s="179"/>
      <c r="AK2" s="177" t="s">
        <v>16</v>
      </c>
      <c r="AL2" s="179"/>
      <c r="AM2" s="177" t="s">
        <v>17</v>
      </c>
      <c r="AN2" s="179"/>
      <c r="AO2" s="177" t="s">
        <v>18</v>
      </c>
      <c r="AP2" s="178"/>
      <c r="AQ2" s="175" t="s">
        <v>19</v>
      </c>
      <c r="AR2" s="175"/>
      <c r="AS2" s="173" t="s">
        <v>20</v>
      </c>
      <c r="AT2" s="174"/>
      <c r="AU2" s="173" t="s">
        <v>21</v>
      </c>
      <c r="AV2" s="174"/>
      <c r="AW2" s="173" t="s">
        <v>22</v>
      </c>
      <c r="AX2" s="174"/>
      <c r="AY2" s="173" t="s">
        <v>23</v>
      </c>
      <c r="AZ2" s="174"/>
      <c r="BA2" s="173" t="s">
        <v>104</v>
      </c>
      <c r="BB2" s="176"/>
      <c r="BC2" s="175" t="s">
        <v>98</v>
      </c>
      <c r="BD2" s="175"/>
      <c r="BE2" s="5" t="s">
        <v>97</v>
      </c>
      <c r="BF2" s="6" t="s">
        <v>105</v>
      </c>
      <c r="BG2" s="7" t="s">
        <v>61</v>
      </c>
      <c r="BH2" s="7" t="s">
        <v>103</v>
      </c>
      <c r="BI2" s="67" t="s">
        <v>62</v>
      </c>
      <c r="BJ2" s="8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s="9" customFormat="1" ht="20.25" customHeight="1" thickBot="1">
      <c r="A3" s="74"/>
      <c r="B3" s="183"/>
      <c r="C3" s="10" t="s">
        <v>26</v>
      </c>
      <c r="D3" s="8" t="s">
        <v>27</v>
      </c>
      <c r="E3" s="10" t="s">
        <v>28</v>
      </c>
      <c r="F3" s="8" t="s">
        <v>27</v>
      </c>
      <c r="G3" s="11" t="s">
        <v>26</v>
      </c>
      <c r="H3" s="8" t="s">
        <v>27</v>
      </c>
      <c r="I3" s="11" t="s">
        <v>29</v>
      </c>
      <c r="J3" s="8" t="s">
        <v>27</v>
      </c>
      <c r="K3" s="11" t="s">
        <v>30</v>
      </c>
      <c r="L3" s="8" t="s">
        <v>27</v>
      </c>
      <c r="M3" s="11" t="s">
        <v>26</v>
      </c>
      <c r="N3" s="8" t="s">
        <v>27</v>
      </c>
      <c r="O3" s="11" t="s">
        <v>30</v>
      </c>
      <c r="P3" s="8" t="s">
        <v>27</v>
      </c>
      <c r="Q3" s="11" t="s">
        <v>26</v>
      </c>
      <c r="R3" s="8" t="s">
        <v>31</v>
      </c>
      <c r="S3" s="11" t="s">
        <v>30</v>
      </c>
      <c r="T3" s="8" t="s">
        <v>31</v>
      </c>
      <c r="U3" s="11" t="s">
        <v>30</v>
      </c>
      <c r="V3" s="8" t="s">
        <v>31</v>
      </c>
      <c r="W3" s="11" t="s">
        <v>30</v>
      </c>
      <c r="X3" s="8" t="s">
        <v>27</v>
      </c>
      <c r="Y3" s="11" t="s">
        <v>26</v>
      </c>
      <c r="Z3" s="8" t="s">
        <v>27</v>
      </c>
      <c r="AA3" s="11" t="s">
        <v>26</v>
      </c>
      <c r="AB3" s="8" t="s">
        <v>27</v>
      </c>
      <c r="AC3" s="11" t="s">
        <v>30</v>
      </c>
      <c r="AD3" s="8" t="s">
        <v>27</v>
      </c>
      <c r="AE3" s="11" t="s">
        <v>32</v>
      </c>
      <c r="AF3" s="11" t="s">
        <v>27</v>
      </c>
      <c r="AG3" s="11" t="s">
        <v>28</v>
      </c>
      <c r="AH3" s="8" t="s">
        <v>27</v>
      </c>
      <c r="AI3" s="11" t="s">
        <v>28</v>
      </c>
      <c r="AJ3" s="8" t="s">
        <v>27</v>
      </c>
      <c r="AK3" s="11" t="s">
        <v>28</v>
      </c>
      <c r="AL3" s="8" t="s">
        <v>27</v>
      </c>
      <c r="AM3" s="11" t="s">
        <v>28</v>
      </c>
      <c r="AN3" s="8" t="s">
        <v>27</v>
      </c>
      <c r="AO3" s="11" t="s">
        <v>30</v>
      </c>
      <c r="AP3" s="8" t="s">
        <v>27</v>
      </c>
      <c r="AQ3" s="11" t="s">
        <v>30</v>
      </c>
      <c r="AR3" s="8" t="s">
        <v>27</v>
      </c>
      <c r="AS3" s="8" t="s">
        <v>30</v>
      </c>
      <c r="AT3" s="8" t="s">
        <v>27</v>
      </c>
      <c r="AU3" s="8" t="s">
        <v>28</v>
      </c>
      <c r="AV3" s="8" t="s">
        <v>27</v>
      </c>
      <c r="AW3" s="8" t="s">
        <v>30</v>
      </c>
      <c r="AX3" s="8" t="s">
        <v>27</v>
      </c>
      <c r="AY3" s="8" t="s">
        <v>30</v>
      </c>
      <c r="AZ3" s="8" t="s">
        <v>27</v>
      </c>
      <c r="BA3" s="8" t="s">
        <v>26</v>
      </c>
      <c r="BB3" s="8" t="s">
        <v>27</v>
      </c>
      <c r="BC3" s="8" t="s">
        <v>26</v>
      </c>
      <c r="BD3" s="8" t="s">
        <v>27</v>
      </c>
      <c r="BE3" s="8" t="s">
        <v>27</v>
      </c>
      <c r="BF3" s="12" t="s">
        <v>27</v>
      </c>
      <c r="BG3" s="12"/>
      <c r="BH3" s="12"/>
      <c r="BI3" s="68"/>
      <c r="BJ3" s="68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77" s="18" customFormat="1" ht="21" customHeight="1">
      <c r="A4" s="90">
        <v>1</v>
      </c>
      <c r="B4" s="14" t="s">
        <v>33</v>
      </c>
      <c r="C4" s="45">
        <f>янв!C4+фев!C4+март!C4+апр!C4+май!C4+июнь!C4</f>
        <v>0</v>
      </c>
      <c r="D4" s="45">
        <f>янв!D4+фев!D4+март!D4+апр!D4+май!D4+июнь!D4</f>
        <v>0</v>
      </c>
      <c r="E4" s="45">
        <f>янв!E4+фев!E4+март!E4+апр!E4+май!E4+июнь!E4</f>
        <v>0</v>
      </c>
      <c r="F4" s="45">
        <f>янв!F4+фев!F4+март!F4+апр!F4+май!F4+июнь!F4</f>
        <v>0</v>
      </c>
      <c r="G4" s="45">
        <f>янв!G4+фев!G4+март!G4+апр!G4+май!G4+июнь!G4</f>
        <v>28</v>
      </c>
      <c r="H4" s="45">
        <f>янв!H4+фев!H4+март!H4+апр!H4+май!H4+июнь!H4</f>
        <v>2.863</v>
      </c>
      <c r="I4" s="45">
        <f>янв!I4+фев!I4+март!I4+апр!I4+май!I4+июнь!I4</f>
        <v>0</v>
      </c>
      <c r="J4" s="45">
        <f>янв!J4+фев!J4+март!J4+апр!J4+май!J4+июнь!J4</f>
        <v>0</v>
      </c>
      <c r="K4" s="45">
        <f>янв!K4+фев!K4+март!K4+апр!K4+май!K4+июнь!K4</f>
        <v>0</v>
      </c>
      <c r="L4" s="45">
        <f>янв!L4+фев!L4+март!L4+апр!L4+май!L4+июнь!L4</f>
        <v>0</v>
      </c>
      <c r="M4" s="45">
        <f>янв!M4+фев!M4+март!M4+апр!M4+май!M4+июнь!M4</f>
        <v>0</v>
      </c>
      <c r="N4" s="45">
        <f>янв!N4+фев!N4+март!N4+апр!N4+май!N4+июнь!N4</f>
        <v>0</v>
      </c>
      <c r="O4" s="45">
        <f>янв!O4+фев!O4+март!O4+апр!O4+май!O4+июнь!O4</f>
        <v>0</v>
      </c>
      <c r="P4" s="45">
        <f>янв!P4+фев!P4+март!P4+апр!P4+май!P4+июнь!P4</f>
        <v>0</v>
      </c>
      <c r="Q4" s="45">
        <f>янв!Q4+фев!Q4+март!Q4+апр!Q4+май!Q4+июнь!Q4</f>
        <v>0</v>
      </c>
      <c r="R4" s="45">
        <f>янв!R4+фев!R4+март!R4+апр!R4+май!R4+июнь!R4</f>
        <v>0</v>
      </c>
      <c r="S4" s="45">
        <f>янв!S4+фев!S4+март!S4+апр!S4+май!S4+июнь!S4</f>
        <v>0</v>
      </c>
      <c r="T4" s="45">
        <f>янв!T4+фев!T4+март!T4+апр!T4+май!T4+июнь!T4</f>
        <v>0</v>
      </c>
      <c r="U4" s="45">
        <f>янв!U4+фев!U4+март!U4+апр!U4+май!U4+июнь!U4</f>
        <v>0</v>
      </c>
      <c r="V4" s="45">
        <f>янв!V4+фев!V4+март!V4+апр!V4+май!V4+июнь!V4</f>
        <v>0</v>
      </c>
      <c r="W4" s="45">
        <f>янв!W4+фев!W4+март!W4+апр!W4+май!W4+июнь!W4</f>
        <v>0</v>
      </c>
      <c r="X4" s="45">
        <f>янв!X4+фев!X4+март!X4+апр!X4+май!X4+июнь!X4</f>
        <v>0</v>
      </c>
      <c r="Y4" s="45">
        <f>янв!Y4+фев!Y4+март!Y4+апр!Y4+май!Y4+июнь!Y4</f>
        <v>0</v>
      </c>
      <c r="Z4" s="45">
        <f>янв!Z4+фев!Z4+март!Z4+апр!Z4+май!Z4+июнь!Z4</f>
        <v>0</v>
      </c>
      <c r="AA4" s="45">
        <f>янв!AA4+фев!AA4+март!AA4+апр!AA4+май!AA4+июнь!AA4</f>
        <v>0</v>
      </c>
      <c r="AB4" s="45">
        <f>янв!AB4+фев!AB4+март!AB4+апр!AB4+май!AB4+июнь!AB4</f>
        <v>0</v>
      </c>
      <c r="AC4" s="45">
        <f>янв!AC4+фев!AC4+март!AC4+апр!AC4+май!AC4+июнь!AC4</f>
        <v>0</v>
      </c>
      <c r="AD4" s="45">
        <f>янв!AD4+фев!AD4+март!AD4+апр!AD4+май!AD4+июнь!AD4</f>
        <v>0</v>
      </c>
      <c r="AE4" s="45">
        <f>янв!AE4+фев!AE4+март!AE4+апр!AE4+май!AE4+июнь!AE4</f>
        <v>0</v>
      </c>
      <c r="AF4" s="45">
        <f>янв!AF4+фев!AF4+март!AF4+апр!AF4+май!AF4+июнь!AF4</f>
        <v>0</v>
      </c>
      <c r="AG4" s="45">
        <f>янв!AG4+фев!AG4+март!AG4+апр!AG4+май!AG4+июнь!AG4</f>
        <v>6</v>
      </c>
      <c r="AH4" s="45">
        <f>янв!AH4+фев!AH4+март!AH4+апр!AH4+май!AH4+июнь!AH4</f>
        <v>9.7270000000000003</v>
      </c>
      <c r="AI4" s="45">
        <f>янв!AI4+фев!AI4+март!AI4+апр!AI4+май!AI4+июнь!AI4</f>
        <v>4</v>
      </c>
      <c r="AJ4" s="45">
        <f>янв!AJ4+фев!AJ4+март!AJ4+апр!AJ4+май!AJ4+июнь!AJ4</f>
        <v>3.1429999999999998</v>
      </c>
      <c r="AK4" s="45">
        <f>янв!AK4+фев!AK4+март!AK4+апр!AK4+май!AK4+июнь!AK4</f>
        <v>0</v>
      </c>
      <c r="AL4" s="45">
        <f>янв!AL4+фев!AL4+март!AL4+апр!AL4+май!AL4+июнь!AL4</f>
        <v>0</v>
      </c>
      <c r="AM4" s="45">
        <f>янв!AM4+фев!AM4+март!AM4+апр!AM4+май!AM4+июнь!AM4</f>
        <v>93</v>
      </c>
      <c r="AN4" s="45">
        <f>янв!AN4+фев!AN4+март!AN4+апр!AN4+май!AN4+июнь!AN4</f>
        <v>111.42700000000001</v>
      </c>
      <c r="AO4" s="45">
        <f>янв!AO4+фев!AO4+март!AO4+апр!AO4+май!AO4+июнь!AO4</f>
        <v>0</v>
      </c>
      <c r="AP4" s="45">
        <f>янв!AP4+фев!AP4+март!AP4+апр!AP4+май!AP4+июнь!AP4</f>
        <v>0</v>
      </c>
      <c r="AQ4" s="45">
        <f>янв!AQ4+фев!AQ4+март!AQ4+апр!AQ4+май!AQ4+июнь!AQ4</f>
        <v>0</v>
      </c>
      <c r="AR4" s="45">
        <f>янв!AR4+фев!AR4+март!AR4+апр!AR4+май!AR4+июнь!AR4</f>
        <v>0</v>
      </c>
      <c r="AS4" s="45">
        <f>янв!AS4+фев!AS4+март!AS4+апр!AS4+май!AS4+июнь!AS4</f>
        <v>0</v>
      </c>
      <c r="AT4" s="45">
        <f>янв!AT4+фев!AT4+март!AT4+апр!AT4+май!AT4+июнь!AT4</f>
        <v>0</v>
      </c>
      <c r="AU4" s="45">
        <f>янв!AU4+фев!AU4+март!AU4+апр!AU4+май!AU4+июнь!AU4</f>
        <v>0</v>
      </c>
      <c r="AV4" s="45">
        <f>янв!AV4+фев!AV4+март!AV4+апр!AV4+май!AV4+июнь!AV4</f>
        <v>0</v>
      </c>
      <c r="AW4" s="45">
        <f>янв!AW4+фев!AW4+март!AW4+апр!AW4+май!AW4+июнь!AW4</f>
        <v>0</v>
      </c>
      <c r="AX4" s="45">
        <f>янв!AX4+фев!AX4+март!AX4+апр!AX4+май!AX4+июнь!AX4</f>
        <v>0</v>
      </c>
      <c r="AY4" s="45">
        <f>янв!AY4+фев!AY4+март!AY4+апр!AY4+май!AY4+июнь!AY4</f>
        <v>1</v>
      </c>
      <c r="AZ4" s="45">
        <f>янв!AZ4+фев!AZ4+март!AZ4+апр!AZ4+май!AZ4+июнь!AZ4</f>
        <v>0.73499999999999999</v>
      </c>
      <c r="BA4" s="45">
        <f>янв!BA4+фев!BA4+март!BA4+апр!BA4+май!BA4+июнь!BA4</f>
        <v>0</v>
      </c>
      <c r="BB4" s="45">
        <f>янв!BB4+фев!BB4+март!BB4+апр!BB4+май!BB4+июнь!BB4</f>
        <v>0</v>
      </c>
      <c r="BC4" s="45">
        <f>янв!BC4+фев!BC4+март!BC4+апр!BC4+май!BC4+июнь!BC4</f>
        <v>0</v>
      </c>
      <c r="BD4" s="45">
        <f>янв!BD4+фев!BD4+март!BD4+апр!BD4+май!BD4+июнь!BD4</f>
        <v>0</v>
      </c>
      <c r="BE4" s="45">
        <f>янв!BE4+фев!BE4+март!BE4+апр!BE4+май!BE4+июнь!BE4</f>
        <v>8.0250000000000004</v>
      </c>
      <c r="BF4" s="46">
        <f>D4+F4+H4+J4+L4+N4+P4+R4+T4+V4+X4+Z4+AB4+AD4+AF4+AH4+AJ4+AL4+AN4+AP4+AR4+AT4+AV4+AX4+AZ4+BB4+BD4+BE4</f>
        <v>135.92000000000002</v>
      </c>
      <c r="BG4" s="45"/>
      <c r="BH4" s="35" t="e">
        <f>BF4*100/BG4</f>
        <v>#DIV/0!</v>
      </c>
      <c r="BI4" s="115">
        <v>36</v>
      </c>
      <c r="BJ4" s="16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77" s="18" customFormat="1" ht="21" customHeight="1">
      <c r="A5" s="90">
        <v>2</v>
      </c>
      <c r="B5" s="14" t="s">
        <v>34</v>
      </c>
      <c r="C5" s="45">
        <f>янв!C5+фев!C5+март!C5+апр!C5+май!C5+июнь!C5</f>
        <v>0</v>
      </c>
      <c r="D5" s="45">
        <f>янв!D5+фев!D5+март!D5+апр!D5+май!D5+июнь!D5</f>
        <v>0</v>
      </c>
      <c r="E5" s="45">
        <f>янв!E5+фев!E5+март!E5+апр!E5+май!E5+июнь!E5</f>
        <v>0</v>
      </c>
      <c r="F5" s="45">
        <f>янв!F5+фев!F5+март!F5+апр!F5+май!F5+июнь!F5</f>
        <v>0</v>
      </c>
      <c r="G5" s="45">
        <f>янв!G5+фев!G5+март!G5+апр!G5+май!G5+июнь!G5</f>
        <v>0</v>
      </c>
      <c r="H5" s="45">
        <f>янв!H5+фев!H5+март!H5+апр!H5+май!H5+июнь!H5</f>
        <v>0</v>
      </c>
      <c r="I5" s="45">
        <f>янв!I5+фев!I5+март!I5+апр!I5+май!I5+июнь!I5</f>
        <v>1</v>
      </c>
      <c r="J5" s="45">
        <f>янв!J5+фев!J5+март!J5+апр!J5+май!J5+июнь!J5</f>
        <v>84.3</v>
      </c>
      <c r="K5" s="45">
        <f>янв!K5+фев!K5+март!K5+апр!K5+май!K5+июнь!K5</f>
        <v>0</v>
      </c>
      <c r="L5" s="45">
        <f>янв!L5+фев!L5+март!L5+апр!L5+май!L5+июнь!L5</f>
        <v>0</v>
      </c>
      <c r="M5" s="45">
        <f>янв!M5+фев!M5+март!M5+апр!M5+май!M5+июнь!M5</f>
        <v>0</v>
      </c>
      <c r="N5" s="45">
        <f>янв!N5+фев!N5+март!N5+апр!N5+май!N5+июнь!N5</f>
        <v>0</v>
      </c>
      <c r="O5" s="45">
        <f>янв!O5+фев!O5+март!O5+апр!O5+май!O5+июнь!O5</f>
        <v>0</v>
      </c>
      <c r="P5" s="45">
        <f>янв!P5+фев!P5+март!P5+апр!P5+май!P5+июнь!P5</f>
        <v>0</v>
      </c>
      <c r="Q5" s="45">
        <f>янв!Q5+фев!Q5+март!Q5+апр!Q5+май!Q5+июнь!Q5</f>
        <v>0</v>
      </c>
      <c r="R5" s="45">
        <f>янв!R5+фев!R5+март!R5+апр!R5+май!R5+июнь!R5</f>
        <v>0</v>
      </c>
      <c r="S5" s="45">
        <f>янв!S5+фев!S5+март!S5+апр!S5+май!S5+июнь!S5</f>
        <v>0</v>
      </c>
      <c r="T5" s="45">
        <f>янв!T5+фев!T5+март!T5+апр!T5+май!T5+июнь!T5</f>
        <v>0</v>
      </c>
      <c r="U5" s="45">
        <f>янв!U5+фев!U5+март!U5+апр!U5+май!U5+июнь!U5</f>
        <v>0</v>
      </c>
      <c r="V5" s="45">
        <f>янв!V5+фев!V5+март!V5+апр!V5+май!V5+июнь!V5</f>
        <v>0</v>
      </c>
      <c r="W5" s="45">
        <f>янв!W5+фев!W5+март!W5+апр!W5+май!W5+июнь!W5</f>
        <v>0</v>
      </c>
      <c r="X5" s="45">
        <f>янв!X5+фев!X5+март!X5+апр!X5+май!X5+июнь!X5</f>
        <v>0</v>
      </c>
      <c r="Y5" s="45">
        <f>янв!Y5+фев!Y5+март!Y5+апр!Y5+май!Y5+июнь!Y5</f>
        <v>0</v>
      </c>
      <c r="Z5" s="45">
        <f>янв!Z5+фев!Z5+март!Z5+апр!Z5+май!Z5+июнь!Z5</f>
        <v>0</v>
      </c>
      <c r="AA5" s="45">
        <f>янв!AA5+фев!AA5+март!AA5+апр!AA5+май!AA5+июнь!AA5</f>
        <v>0</v>
      </c>
      <c r="AB5" s="45">
        <f>янв!AB5+фев!AB5+март!AB5+апр!AB5+май!AB5+июнь!AB5</f>
        <v>0</v>
      </c>
      <c r="AC5" s="45">
        <f>янв!AC5+фев!AC5+март!AC5+апр!AC5+май!AC5+июнь!AC5</f>
        <v>0</v>
      </c>
      <c r="AD5" s="45">
        <f>янв!AD5+фев!AD5+март!AD5+апр!AD5+май!AD5+июнь!AD5</f>
        <v>0</v>
      </c>
      <c r="AE5" s="45">
        <f>янв!AE5+фев!AE5+март!AE5+апр!AE5+май!AE5+июнь!AE5</f>
        <v>0</v>
      </c>
      <c r="AF5" s="45">
        <f>янв!AF5+фев!AF5+март!AF5+апр!AF5+май!AF5+июнь!AF5</f>
        <v>0</v>
      </c>
      <c r="AG5" s="45">
        <f>янв!AG5+фев!AG5+март!AG5+апр!AG5+май!AG5+июнь!AG5</f>
        <v>0</v>
      </c>
      <c r="AH5" s="45">
        <f>янв!AH5+фев!AH5+март!AH5+апр!AH5+май!AH5+июнь!AH5</f>
        <v>0</v>
      </c>
      <c r="AI5" s="45">
        <f>янв!AI5+фев!AI5+март!AI5+апр!AI5+май!AI5+июнь!AI5</f>
        <v>0</v>
      </c>
      <c r="AJ5" s="45">
        <f>янв!AJ5+фев!AJ5+март!AJ5+апр!AJ5+май!AJ5+июнь!AJ5</f>
        <v>0</v>
      </c>
      <c r="AK5" s="45">
        <f>янв!AK5+фев!AK5+март!AK5+апр!AK5+май!AK5+июнь!AK5</f>
        <v>0</v>
      </c>
      <c r="AL5" s="45">
        <f>янв!AL5+фев!AL5+март!AL5+апр!AL5+май!AL5+июнь!AL5</f>
        <v>0</v>
      </c>
      <c r="AM5" s="45">
        <f>янв!AM5+фев!AM5+март!AM5+апр!AM5+май!AM5+июнь!AM5</f>
        <v>0</v>
      </c>
      <c r="AN5" s="45">
        <f>янв!AN5+фев!AN5+март!AN5+апр!AN5+май!AN5+июнь!AN5</f>
        <v>0</v>
      </c>
      <c r="AO5" s="45">
        <f>янв!AO5+фев!AO5+март!AO5+апр!AO5+май!AO5+июнь!AO5</f>
        <v>1</v>
      </c>
      <c r="AP5" s="45">
        <f>янв!AP5+фев!AP5+март!AP5+апр!AP5+май!AP5+июнь!AP5</f>
        <v>2.9249999999999998</v>
      </c>
      <c r="AQ5" s="45">
        <f>янв!AQ5+фев!AQ5+март!AQ5+апр!AQ5+май!AQ5+июнь!AQ5</f>
        <v>1</v>
      </c>
      <c r="AR5" s="45">
        <f>янв!AR5+фев!AR5+март!AR5+апр!AR5+май!AR5+июнь!AR5</f>
        <v>0.56999999999999995</v>
      </c>
      <c r="AS5" s="45">
        <f>янв!AS5+фев!AS5+март!AS5+апр!AS5+май!AS5+июнь!AS5</f>
        <v>0</v>
      </c>
      <c r="AT5" s="45">
        <f>янв!AT5+фев!AT5+март!AT5+апр!AT5+май!AT5+июнь!AT5</f>
        <v>0</v>
      </c>
      <c r="AU5" s="45">
        <f>янв!AU5+фев!AU5+март!AU5+апр!AU5+май!AU5+июнь!AU5</f>
        <v>0</v>
      </c>
      <c r="AV5" s="45">
        <f>янв!AV5+фев!AV5+март!AV5+апр!AV5+май!AV5+июнь!AV5</f>
        <v>0</v>
      </c>
      <c r="AW5" s="45">
        <f>янв!AW5+фев!AW5+март!AW5+апр!AW5+май!AW5+июнь!AW5</f>
        <v>17</v>
      </c>
      <c r="AX5" s="45">
        <f>янв!AX5+фев!AX5+март!AX5+апр!AX5+май!AX5+июнь!AX5</f>
        <v>11.818000000000001</v>
      </c>
      <c r="AY5" s="45">
        <f>янв!AY5+фев!AY5+март!AY5+апр!AY5+май!AY5+июнь!AY5</f>
        <v>1</v>
      </c>
      <c r="AZ5" s="45">
        <f>янв!AZ5+фев!AZ5+март!AZ5+апр!AZ5+май!AZ5+июнь!AZ5</f>
        <v>0.746</v>
      </c>
      <c r="BA5" s="45">
        <f>янв!BA5+фев!BA5+март!BA5+апр!BA5+май!BA5+июнь!BA5</f>
        <v>0</v>
      </c>
      <c r="BB5" s="45">
        <f>янв!BB5+фев!BB5+март!BB5+апр!BB5+май!BB5+июнь!BB5</f>
        <v>0</v>
      </c>
      <c r="BC5" s="45">
        <f>янв!BC5+фев!BC5+март!BC5+апр!BC5+май!BC5+июнь!BC5</f>
        <v>0</v>
      </c>
      <c r="BD5" s="45">
        <f>янв!BD5+фев!BD5+март!BD5+апр!BD5+май!BD5+июнь!BD5</f>
        <v>0</v>
      </c>
      <c r="BE5" s="45">
        <f>янв!BE5+фев!BE5+март!BE5+апр!BE5+май!BE5+июнь!BE5</f>
        <v>0.69099999999999995</v>
      </c>
      <c r="BF5" s="46">
        <f>D5+F5+H5+J5+L5+N5+P5+R5+T5+V5+X5+Z5+AB5+AD5+AF5+AH5+AJ5+AL5+AN5+AP5+AR5+AT5+AV5+AX5+AZ5+BB5+BD5+BE5</f>
        <v>101.04999999999998</v>
      </c>
      <c r="BG5" s="45"/>
      <c r="BH5" s="35" t="e">
        <f t="shared" ref="BH5:BH30" si="0">BF5*100/BG5</f>
        <v>#DIV/0!</v>
      </c>
      <c r="BI5" s="115">
        <v>38</v>
      </c>
      <c r="BJ5" s="16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</row>
    <row r="6" spans="1:77" s="18" customFormat="1" ht="21" customHeight="1">
      <c r="A6" s="90">
        <v>3</v>
      </c>
      <c r="B6" s="14" t="s">
        <v>37</v>
      </c>
      <c r="C6" s="45">
        <f>янв!C6+фев!C6+март!C6+апр!C6+май!C6+июнь!C6</f>
        <v>0</v>
      </c>
      <c r="D6" s="45">
        <f>янв!D6+фев!D6+март!D6+апр!D6+май!D6+июнь!D6</f>
        <v>0</v>
      </c>
      <c r="E6" s="45">
        <f>янв!E6+фев!E6+март!E6+апр!E6+май!E6+июнь!E6</f>
        <v>0</v>
      </c>
      <c r="F6" s="45">
        <f>янв!F6+фев!F6+март!F6+апр!F6+май!F6+июнь!F6</f>
        <v>0</v>
      </c>
      <c r="G6" s="45">
        <f>янв!G6+фев!G6+март!G6+апр!G6+май!G6+июнь!G6</f>
        <v>28</v>
      </c>
      <c r="H6" s="45">
        <f>янв!H6+фев!H6+март!H6+апр!H6+май!H6+июнь!H6</f>
        <v>2.863</v>
      </c>
      <c r="I6" s="45">
        <f>янв!I6+фев!I6+март!I6+апр!I6+май!I6+июнь!I6</f>
        <v>0</v>
      </c>
      <c r="J6" s="45">
        <f>янв!J6+фев!J6+март!J6+апр!J6+май!J6+июнь!J6</f>
        <v>0</v>
      </c>
      <c r="K6" s="45">
        <f>янв!K6+фев!K6+март!K6+апр!K6+май!K6+июнь!K6</f>
        <v>0</v>
      </c>
      <c r="L6" s="45">
        <f>янв!L6+фев!L6+март!L6+апр!L6+май!L6+июнь!L6</f>
        <v>0</v>
      </c>
      <c r="M6" s="45">
        <f>янв!M6+фев!M6+март!M6+апр!M6+май!M6+июнь!M6</f>
        <v>0</v>
      </c>
      <c r="N6" s="45">
        <f>янв!N6+фев!N6+март!N6+апр!N6+май!N6+июнь!N6</f>
        <v>0</v>
      </c>
      <c r="O6" s="45">
        <f>янв!O6+фев!O6+март!O6+апр!O6+май!O6+июнь!O6</f>
        <v>0</v>
      </c>
      <c r="P6" s="45">
        <f>янв!P6+фев!P6+март!P6+апр!P6+май!P6+июнь!P6</f>
        <v>0</v>
      </c>
      <c r="Q6" s="45">
        <f>янв!Q6+фев!Q6+март!Q6+апр!Q6+май!Q6+июнь!Q6</f>
        <v>0</v>
      </c>
      <c r="R6" s="45">
        <f>янв!R6+фев!R6+март!R6+апр!R6+май!R6+июнь!R6</f>
        <v>0</v>
      </c>
      <c r="S6" s="45">
        <f>янв!S6+фев!S6+март!S6+апр!S6+май!S6+июнь!S6</f>
        <v>0</v>
      </c>
      <c r="T6" s="45">
        <f>янв!T6+фев!T6+март!T6+апр!T6+май!T6+июнь!T6</f>
        <v>0</v>
      </c>
      <c r="U6" s="45">
        <f>янв!U6+фев!U6+март!U6+апр!U6+май!U6+июнь!U6</f>
        <v>0</v>
      </c>
      <c r="V6" s="45">
        <f>янв!V6+фев!V6+март!V6+апр!V6+май!V6+июнь!V6</f>
        <v>0</v>
      </c>
      <c r="W6" s="45">
        <f>янв!W6+фев!W6+март!W6+апр!W6+май!W6+июнь!W6</f>
        <v>0</v>
      </c>
      <c r="X6" s="45">
        <f>янв!X6+фев!X6+март!X6+апр!X6+май!X6+июнь!X6</f>
        <v>0</v>
      </c>
      <c r="Y6" s="45">
        <f>янв!Y6+фев!Y6+март!Y6+апр!Y6+май!Y6+июнь!Y6</f>
        <v>0</v>
      </c>
      <c r="Z6" s="45">
        <f>янв!Z6+фев!Z6+март!Z6+апр!Z6+май!Z6+июнь!Z6</f>
        <v>0</v>
      </c>
      <c r="AA6" s="45">
        <f>янв!AA6+фев!AA6+март!AA6+апр!AA6+май!AA6+июнь!AA6</f>
        <v>0</v>
      </c>
      <c r="AB6" s="45">
        <f>янв!AB6+фев!AB6+март!AB6+апр!AB6+май!AB6+июнь!AB6</f>
        <v>0</v>
      </c>
      <c r="AC6" s="45">
        <f>янв!AC6+фев!AC6+март!AC6+апр!AC6+май!AC6+июнь!AC6</f>
        <v>0</v>
      </c>
      <c r="AD6" s="45">
        <f>янв!AD6+фев!AD6+март!AD6+апр!AD6+май!AD6+июнь!AD6</f>
        <v>0</v>
      </c>
      <c r="AE6" s="45">
        <f>янв!AE6+фев!AE6+март!AE6+апр!AE6+май!AE6+июнь!AE6</f>
        <v>0</v>
      </c>
      <c r="AF6" s="45">
        <f>янв!AF6+фев!AF6+март!AF6+апр!AF6+май!AF6+июнь!AF6</f>
        <v>0</v>
      </c>
      <c r="AG6" s="45">
        <f>янв!AG6+фев!AG6+март!AG6+апр!AG6+май!AG6+июнь!AG6</f>
        <v>0</v>
      </c>
      <c r="AH6" s="45">
        <f>янв!AH6+фев!AH6+март!AH6+апр!AH6+май!AH6+июнь!AH6</f>
        <v>0</v>
      </c>
      <c r="AI6" s="45">
        <f>янв!AI6+фев!AI6+март!AI6+апр!AI6+май!AI6+июнь!AI6</f>
        <v>0</v>
      </c>
      <c r="AJ6" s="45">
        <f>янв!AJ6+фев!AJ6+март!AJ6+апр!AJ6+май!AJ6+июнь!AJ6</f>
        <v>0</v>
      </c>
      <c r="AK6" s="45">
        <f>янв!AK6+фев!AK6+март!AK6+апр!AK6+май!AK6+июнь!AK6</f>
        <v>0</v>
      </c>
      <c r="AL6" s="45">
        <f>янв!AL6+фев!AL6+март!AL6+апр!AL6+май!AL6+июнь!AL6</f>
        <v>0</v>
      </c>
      <c r="AM6" s="45">
        <f>янв!AM6+фев!AM6+март!AM6+апр!AM6+май!AM6+июнь!AM6</f>
        <v>0</v>
      </c>
      <c r="AN6" s="45">
        <f>янв!AN6+фев!AN6+март!AN6+апр!AN6+май!AN6+июнь!AN6</f>
        <v>0</v>
      </c>
      <c r="AO6" s="45">
        <f>янв!AO6+фев!AO6+март!AO6+апр!AO6+май!AO6+июнь!AO6</f>
        <v>0</v>
      </c>
      <c r="AP6" s="45">
        <f>янв!AP6+фев!AP6+март!AP6+апр!AP6+май!AP6+июнь!AP6</f>
        <v>0</v>
      </c>
      <c r="AQ6" s="45">
        <f>янв!AQ6+фев!AQ6+март!AQ6+апр!AQ6+май!AQ6+июнь!AQ6</f>
        <v>0</v>
      </c>
      <c r="AR6" s="45">
        <f>янв!AR6+фев!AR6+март!AR6+апр!AR6+май!AR6+июнь!AR6</f>
        <v>0</v>
      </c>
      <c r="AS6" s="45">
        <f>янв!AS6+фев!AS6+март!AS6+апр!AS6+май!AS6+июнь!AS6</f>
        <v>0</v>
      </c>
      <c r="AT6" s="45">
        <f>янв!AT6+фев!AT6+март!AT6+апр!AT6+май!AT6+июнь!AT6</f>
        <v>0</v>
      </c>
      <c r="AU6" s="45">
        <f>янв!AU6+фев!AU6+март!AU6+апр!AU6+май!AU6+июнь!AU6</f>
        <v>0</v>
      </c>
      <c r="AV6" s="45">
        <f>янв!AV6+фев!AV6+март!AV6+апр!AV6+май!AV6+июнь!AV6</f>
        <v>0</v>
      </c>
      <c r="AW6" s="45">
        <f>янв!AW6+фев!AW6+март!AW6+апр!AW6+май!AW6+июнь!AW6</f>
        <v>15</v>
      </c>
      <c r="AX6" s="45">
        <f>янв!AX6+фев!AX6+март!AX6+апр!AX6+май!AX6+июнь!AX6</f>
        <v>9.43</v>
      </c>
      <c r="AY6" s="45">
        <f>янв!AY6+фев!AY6+март!AY6+апр!AY6+май!AY6+июнь!AY6</f>
        <v>0</v>
      </c>
      <c r="AZ6" s="45">
        <f>янв!AZ6+фев!AZ6+март!AZ6+апр!AZ6+май!AZ6+июнь!AZ6</f>
        <v>0</v>
      </c>
      <c r="BA6" s="45">
        <f>янв!BA6+фев!BA6+март!BA6+апр!BA6+май!BA6+июнь!BA6</f>
        <v>0</v>
      </c>
      <c r="BB6" s="45">
        <f>янв!BB6+фев!BB6+март!BB6+апр!BB6+май!BB6+июнь!BB6</f>
        <v>0</v>
      </c>
      <c r="BC6" s="45">
        <f>янв!BC6+фев!BC6+март!BC6+апр!BC6+май!BC6+июнь!BC6</f>
        <v>0</v>
      </c>
      <c r="BD6" s="45">
        <f>янв!BD6+фев!BD6+март!BD6+апр!BD6+май!BD6+июнь!BD6</f>
        <v>0</v>
      </c>
      <c r="BE6" s="45">
        <f>янв!BE6+фев!BE6+март!BE6+апр!BE6+май!BE6+июнь!BE6</f>
        <v>0</v>
      </c>
      <c r="BF6" s="46">
        <f>D6+F6+H6+J6+L6+N6+P6+R6+T6+V6+X6+Z6+AB6+AD6+AF6+AH6+AJ6+AL6+AN6+AP6+AR6+AT6+AV6+AX6+AZ6+BB6+BD6+BE6</f>
        <v>12.292999999999999</v>
      </c>
      <c r="BG6" s="45"/>
      <c r="BH6" s="35" t="e">
        <f t="shared" si="0"/>
        <v>#DIV/0!</v>
      </c>
      <c r="BI6" s="115">
        <v>40</v>
      </c>
      <c r="BJ6" s="16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</row>
    <row r="7" spans="1:77" s="18" customFormat="1" ht="21" customHeight="1">
      <c r="A7" s="90">
        <v>4</v>
      </c>
      <c r="B7" s="14" t="s">
        <v>38</v>
      </c>
      <c r="C7" s="45">
        <f>янв!C7+фев!C7+март!C7+апр!C7+май!C7+июнь!C7</f>
        <v>0</v>
      </c>
      <c r="D7" s="45">
        <f>янв!D7+фев!D7+март!D7+апр!D7+май!D7+июнь!D7</f>
        <v>0</v>
      </c>
      <c r="E7" s="45">
        <f>янв!E7+фев!E7+март!E7+апр!E7+май!E7+июнь!E7</f>
        <v>0</v>
      </c>
      <c r="F7" s="45">
        <f>янв!F7+фев!F7+март!F7+апр!F7+май!F7+июнь!F7</f>
        <v>0</v>
      </c>
      <c r="G7" s="45">
        <f>янв!G7+фев!G7+март!G7+апр!G7+май!G7+июнь!G7</f>
        <v>52.17</v>
      </c>
      <c r="H7" s="45">
        <f>янв!H7+фев!H7+март!H7+апр!H7+май!H7+июнь!H7</f>
        <v>5.335</v>
      </c>
      <c r="I7" s="45">
        <f>янв!I7+фев!I7+март!I7+апр!I7+май!I7+июнь!I7</f>
        <v>0</v>
      </c>
      <c r="J7" s="45">
        <f>янв!J7+фев!J7+март!J7+апр!J7+май!J7+июнь!J7</f>
        <v>0</v>
      </c>
      <c r="K7" s="45">
        <f>янв!K7+фев!K7+март!K7+апр!K7+май!K7+июнь!K7</f>
        <v>0</v>
      </c>
      <c r="L7" s="45">
        <f>янв!L7+фев!L7+март!L7+апр!L7+май!L7+июнь!L7</f>
        <v>0</v>
      </c>
      <c r="M7" s="45">
        <f>янв!M7+фев!M7+март!M7+апр!M7+май!M7+июнь!M7</f>
        <v>0</v>
      </c>
      <c r="N7" s="45">
        <f>янв!N7+фев!N7+март!N7+апр!N7+май!N7+июнь!N7</f>
        <v>0</v>
      </c>
      <c r="O7" s="45">
        <f>янв!O7+фев!O7+март!O7+апр!O7+май!O7+июнь!O7</f>
        <v>0</v>
      </c>
      <c r="P7" s="45">
        <f>янв!P7+фев!P7+март!P7+апр!P7+май!P7+июнь!P7</f>
        <v>0</v>
      </c>
      <c r="Q7" s="45">
        <f>янв!Q7+фев!Q7+март!Q7+апр!Q7+май!Q7+июнь!Q7</f>
        <v>0</v>
      </c>
      <c r="R7" s="45">
        <f>янв!R7+фев!R7+март!R7+апр!R7+май!R7+июнь!R7</f>
        <v>0</v>
      </c>
      <c r="S7" s="45">
        <f>янв!S7+фев!S7+март!S7+апр!S7+май!S7+июнь!S7</f>
        <v>0</v>
      </c>
      <c r="T7" s="45">
        <f>янв!T7+фев!T7+март!T7+апр!T7+май!T7+июнь!T7</f>
        <v>0</v>
      </c>
      <c r="U7" s="45">
        <f>янв!U7+фев!U7+март!U7+апр!U7+май!U7+июнь!U7</f>
        <v>0</v>
      </c>
      <c r="V7" s="45">
        <f>янв!V7+фев!V7+март!V7+апр!V7+май!V7+июнь!V7</f>
        <v>0</v>
      </c>
      <c r="W7" s="45">
        <f>янв!W7+фев!W7+март!W7+апр!W7+май!W7+июнь!W7</f>
        <v>0</v>
      </c>
      <c r="X7" s="45">
        <f>янв!X7+фев!X7+март!X7+апр!X7+май!X7+июнь!X7</f>
        <v>0</v>
      </c>
      <c r="Y7" s="45">
        <f>янв!Y7+фев!Y7+март!Y7+апр!Y7+май!Y7+июнь!Y7</f>
        <v>0</v>
      </c>
      <c r="Z7" s="45">
        <f>янв!Z7+фев!Z7+март!Z7+апр!Z7+май!Z7+июнь!Z7</f>
        <v>0</v>
      </c>
      <c r="AA7" s="45">
        <f>янв!AA7+фев!AA7+март!AA7+апр!AA7+май!AA7+июнь!AA7</f>
        <v>0</v>
      </c>
      <c r="AB7" s="45">
        <f>янв!AB7+фев!AB7+март!AB7+апр!AB7+май!AB7+июнь!AB7</f>
        <v>0</v>
      </c>
      <c r="AC7" s="45">
        <f>янв!AC7+фев!AC7+март!AC7+апр!AC7+май!AC7+июнь!AC7</f>
        <v>0</v>
      </c>
      <c r="AD7" s="45">
        <f>янв!AD7+фев!AD7+март!AD7+апр!AD7+май!AD7+июнь!AD7</f>
        <v>0</v>
      </c>
      <c r="AE7" s="45">
        <f>янв!AE7+фев!AE7+март!AE7+апр!AE7+май!AE7+июнь!AE7</f>
        <v>0</v>
      </c>
      <c r="AF7" s="45">
        <f>янв!AF7+фев!AF7+март!AF7+апр!AF7+май!AF7+июнь!AF7</f>
        <v>0</v>
      </c>
      <c r="AG7" s="45">
        <f>янв!AG7+фев!AG7+март!AG7+апр!AG7+май!AG7+июнь!AG7</f>
        <v>0</v>
      </c>
      <c r="AH7" s="45">
        <f>янв!AH7+фев!AH7+март!AH7+апр!AH7+май!AH7+июнь!AH7</f>
        <v>0</v>
      </c>
      <c r="AI7" s="45">
        <f>янв!AI7+фев!AI7+март!AI7+апр!AI7+май!AI7+июнь!AI7</f>
        <v>0</v>
      </c>
      <c r="AJ7" s="45">
        <f>янв!AJ7+фев!AJ7+март!AJ7+апр!AJ7+май!AJ7+июнь!AJ7</f>
        <v>0</v>
      </c>
      <c r="AK7" s="45">
        <f>янв!AK7+фев!AK7+март!AK7+апр!AK7+май!AK7+июнь!AK7</f>
        <v>0</v>
      </c>
      <c r="AL7" s="45">
        <f>янв!AL7+фев!AL7+март!AL7+апр!AL7+май!AL7+июнь!AL7</f>
        <v>0</v>
      </c>
      <c r="AM7" s="45">
        <f>янв!AM7+фев!AM7+март!AM7+апр!AM7+май!AM7+июнь!AM7</f>
        <v>85</v>
      </c>
      <c r="AN7" s="45">
        <f>янв!AN7+фев!AN7+март!AN7+апр!AN7+май!AN7+июнь!AN7</f>
        <v>129.45500000000001</v>
      </c>
      <c r="AO7" s="45">
        <f>янв!AO7+фев!AO7+март!AO7+апр!AO7+май!AO7+июнь!AO7</f>
        <v>0</v>
      </c>
      <c r="AP7" s="45">
        <f>янв!AP7+фев!AP7+март!AP7+апр!AP7+май!AP7+июнь!AP7</f>
        <v>0</v>
      </c>
      <c r="AQ7" s="45">
        <f>янв!AQ7+фев!AQ7+март!AQ7+апр!AQ7+май!AQ7+июнь!AQ7</f>
        <v>0</v>
      </c>
      <c r="AR7" s="45">
        <f>янв!AR7+фев!AR7+март!AR7+апр!AR7+май!AR7+июнь!AR7</f>
        <v>0</v>
      </c>
      <c r="AS7" s="45">
        <f>янв!AS7+фев!AS7+март!AS7+апр!AS7+май!AS7+июнь!AS7</f>
        <v>0</v>
      </c>
      <c r="AT7" s="45">
        <f>янв!AT7+фев!AT7+март!AT7+апр!AT7+май!AT7+июнь!AT7</f>
        <v>0</v>
      </c>
      <c r="AU7" s="45">
        <f>янв!AU7+фев!AU7+март!AU7+апр!AU7+май!AU7+июнь!AU7</f>
        <v>0</v>
      </c>
      <c r="AV7" s="45">
        <f>янв!AV7+фев!AV7+март!AV7+апр!AV7+май!AV7+июнь!AV7</f>
        <v>0</v>
      </c>
      <c r="AW7" s="45">
        <f>янв!AW7+фев!AW7+март!AW7+апр!AW7+май!AW7+июнь!AW7</f>
        <v>11</v>
      </c>
      <c r="AX7" s="45">
        <f>янв!AX7+фев!AX7+март!AX7+апр!AX7+май!AX7+июнь!AX7</f>
        <v>7.0519999999999996</v>
      </c>
      <c r="AY7" s="45">
        <f>янв!AY7+фев!AY7+март!AY7+апр!AY7+май!AY7+июнь!AY7</f>
        <v>0</v>
      </c>
      <c r="AZ7" s="45">
        <f>янв!AZ7+фев!AZ7+март!AZ7+апр!AZ7+май!AZ7+июнь!AZ7</f>
        <v>0</v>
      </c>
      <c r="BA7" s="45">
        <f>янв!BA7+фев!BA7+март!BA7+апр!BA7+май!BA7+июнь!BA7</f>
        <v>0</v>
      </c>
      <c r="BB7" s="45">
        <f>янв!BB7+фев!BB7+март!BB7+апр!BB7+май!BB7+июнь!BB7</f>
        <v>0</v>
      </c>
      <c r="BC7" s="45">
        <f>янв!BC7+фев!BC7+март!BC7+апр!BC7+май!BC7+июнь!BC7</f>
        <v>0</v>
      </c>
      <c r="BD7" s="45">
        <f>янв!BD7+фев!BD7+март!BD7+апр!BD7+май!BD7+июнь!BD7</f>
        <v>0</v>
      </c>
      <c r="BE7" s="45">
        <f>янв!BE7+фев!BE7+март!BE7+апр!BE7+май!BE7+июнь!BE7</f>
        <v>2.3570000000000002</v>
      </c>
      <c r="BF7" s="46">
        <f t="shared" ref="BF7:BF77" si="1">D7+F7+H7+J7+L7+N7+P7+R7+T7+V7+X7+Z7+AB7+AD7+AF7+AH7+AJ7+AL7+AN7+AP7+AR7+AT7+AV7+AX7+AZ7+BB7+BD7+BE7</f>
        <v>144.19900000000001</v>
      </c>
      <c r="BG7" s="45"/>
      <c r="BH7" s="35" t="e">
        <f t="shared" si="0"/>
        <v>#DIV/0!</v>
      </c>
      <c r="BI7" s="115">
        <v>42</v>
      </c>
      <c r="BJ7" s="16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</row>
    <row r="8" spans="1:77" s="18" customFormat="1" ht="21" customHeight="1">
      <c r="A8" s="90">
        <v>5</v>
      </c>
      <c r="B8" s="14" t="s">
        <v>39</v>
      </c>
      <c r="C8" s="45">
        <f>янв!C8+фев!C8+март!C8+апр!C8+май!C8+июнь!C8</f>
        <v>0</v>
      </c>
      <c r="D8" s="45">
        <f>янв!D8+фев!D8+март!D8+апр!D8+май!D8+июнь!D8</f>
        <v>0</v>
      </c>
      <c r="E8" s="45">
        <f>янв!E8+фев!E8+март!E8+апр!E8+май!E8+июнь!E8</f>
        <v>0</v>
      </c>
      <c r="F8" s="45">
        <f>янв!F8+фев!F8+март!F8+апр!F8+май!F8+июнь!F8</f>
        <v>0</v>
      </c>
      <c r="G8" s="45">
        <f>янв!G8+фев!G8+март!G8+апр!G8+май!G8+июнь!G8</f>
        <v>0</v>
      </c>
      <c r="H8" s="45">
        <f>янв!H8+фев!H8+март!H8+апр!H8+май!H8+июнь!H8</f>
        <v>0</v>
      </c>
      <c r="I8" s="45">
        <f>янв!I8+фев!I8+март!I8+апр!I8+май!I8+июнь!I8</f>
        <v>0</v>
      </c>
      <c r="J8" s="45">
        <f>янв!J8+фев!J8+март!J8+апр!J8+май!J8+июнь!J8</f>
        <v>0</v>
      </c>
      <c r="K8" s="45">
        <f>янв!K8+фев!K8+март!K8+апр!K8+май!K8+июнь!K8</f>
        <v>0</v>
      </c>
      <c r="L8" s="45">
        <f>янв!L8+фев!L8+март!L8+апр!L8+май!L8+июнь!L8</f>
        <v>0</v>
      </c>
      <c r="M8" s="45">
        <f>янв!M8+фев!M8+март!M8+апр!M8+май!M8+июнь!M8</f>
        <v>0</v>
      </c>
      <c r="N8" s="45">
        <f>янв!N8+фев!N8+март!N8+апр!N8+май!N8+июнь!N8</f>
        <v>0</v>
      </c>
      <c r="O8" s="45">
        <f>янв!O8+фев!O8+март!O8+апр!O8+май!O8+июнь!O8</f>
        <v>0</v>
      </c>
      <c r="P8" s="45">
        <f>янв!P8+фев!P8+март!P8+апр!P8+май!P8+июнь!P8</f>
        <v>0</v>
      </c>
      <c r="Q8" s="45">
        <f>янв!Q8+фев!Q8+март!Q8+апр!Q8+май!Q8+июнь!Q8</f>
        <v>0</v>
      </c>
      <c r="R8" s="45">
        <f>янв!R8+фев!R8+март!R8+апр!R8+май!R8+июнь!R8</f>
        <v>0</v>
      </c>
      <c r="S8" s="45">
        <f>янв!S8+фев!S8+март!S8+апр!S8+май!S8+июнь!S8</f>
        <v>0</v>
      </c>
      <c r="T8" s="45">
        <f>янв!T8+фев!T8+март!T8+апр!T8+май!T8+июнь!T8</f>
        <v>0</v>
      </c>
      <c r="U8" s="45">
        <f>янв!U8+фев!U8+март!U8+апр!U8+май!U8+июнь!U8</f>
        <v>0</v>
      </c>
      <c r="V8" s="45">
        <f>янв!V8+фев!V8+март!V8+апр!V8+май!V8+июнь!V8</f>
        <v>0</v>
      </c>
      <c r="W8" s="45">
        <f>янв!W8+фев!W8+март!W8+апр!W8+май!W8+июнь!W8</f>
        <v>0</v>
      </c>
      <c r="X8" s="45">
        <f>янв!X8+фев!X8+март!X8+апр!X8+май!X8+июнь!X8</f>
        <v>0</v>
      </c>
      <c r="Y8" s="45">
        <f>янв!Y8+фев!Y8+март!Y8+апр!Y8+май!Y8+июнь!Y8</f>
        <v>0</v>
      </c>
      <c r="Z8" s="45">
        <f>янв!Z8+фев!Z8+март!Z8+апр!Z8+май!Z8+июнь!Z8</f>
        <v>0</v>
      </c>
      <c r="AA8" s="45">
        <f>янв!AA8+фев!AA8+март!AA8+апр!AA8+май!AA8+июнь!AA8</f>
        <v>0</v>
      </c>
      <c r="AB8" s="45">
        <f>янв!AB8+фев!AB8+март!AB8+апр!AB8+май!AB8+июнь!AB8</f>
        <v>0</v>
      </c>
      <c r="AC8" s="45">
        <f>янв!AC8+фев!AC8+март!AC8+апр!AC8+май!AC8+июнь!AC8</f>
        <v>0</v>
      </c>
      <c r="AD8" s="45">
        <f>янв!AD8+фев!AD8+март!AD8+апр!AD8+май!AD8+июнь!AD8</f>
        <v>0</v>
      </c>
      <c r="AE8" s="45">
        <f>янв!AE8+фев!AE8+март!AE8+апр!AE8+май!AE8+июнь!AE8</f>
        <v>0</v>
      </c>
      <c r="AF8" s="45">
        <f>янв!AF8+фев!AF8+март!AF8+апр!AF8+май!AF8+июнь!AF8</f>
        <v>0</v>
      </c>
      <c r="AG8" s="45">
        <f>янв!AG8+фев!AG8+март!AG8+апр!AG8+май!AG8+июнь!AG8</f>
        <v>0</v>
      </c>
      <c r="AH8" s="45">
        <f>янв!AH8+фев!AH8+март!AH8+апр!AH8+май!AH8+июнь!AH8</f>
        <v>0</v>
      </c>
      <c r="AI8" s="45">
        <f>янв!AI8+фев!AI8+март!AI8+апр!AI8+май!AI8+июнь!AI8</f>
        <v>0</v>
      </c>
      <c r="AJ8" s="45">
        <f>янв!AJ8+фев!AJ8+март!AJ8+апр!AJ8+май!AJ8+июнь!AJ8</f>
        <v>0</v>
      </c>
      <c r="AK8" s="45">
        <f>янв!AK8+фев!AK8+март!AK8+апр!AK8+май!AK8+июнь!AK8</f>
        <v>5</v>
      </c>
      <c r="AL8" s="45">
        <f>янв!AL8+фев!AL8+март!AL8+апр!AL8+май!AL8+июнь!AL8</f>
        <v>5.9720000000000004</v>
      </c>
      <c r="AM8" s="45">
        <f>янв!AM8+фев!AM8+март!AM8+апр!AM8+май!AM8+июнь!AM8</f>
        <v>0</v>
      </c>
      <c r="AN8" s="45">
        <f>янв!AN8+фев!AN8+март!AN8+апр!AN8+май!AN8+июнь!AN8</f>
        <v>0</v>
      </c>
      <c r="AO8" s="45">
        <f>янв!AO8+фев!AO8+март!AO8+апр!AO8+май!AO8+июнь!AO8</f>
        <v>0</v>
      </c>
      <c r="AP8" s="45">
        <f>янв!AP8+фев!AP8+март!AP8+апр!AP8+май!AP8+июнь!AP8</f>
        <v>0</v>
      </c>
      <c r="AQ8" s="45">
        <f>янв!AQ8+фев!AQ8+март!AQ8+апр!AQ8+май!AQ8+июнь!AQ8</f>
        <v>1</v>
      </c>
      <c r="AR8" s="45">
        <f>янв!AR8+фев!AR8+март!AR8+апр!AR8+май!AR8+июнь!AR8</f>
        <v>0.57899999999999996</v>
      </c>
      <c r="AS8" s="45">
        <f>янв!AS8+фев!AS8+март!AS8+апр!AS8+май!AS8+июнь!AS8</f>
        <v>0</v>
      </c>
      <c r="AT8" s="45">
        <f>янв!AT8+фев!AT8+март!AT8+апр!AT8+май!AT8+июнь!AT8</f>
        <v>0</v>
      </c>
      <c r="AU8" s="45">
        <f>янв!AU8+фев!AU8+март!AU8+апр!AU8+май!AU8+июнь!AU8</f>
        <v>0</v>
      </c>
      <c r="AV8" s="45">
        <f>янв!AV8+фев!AV8+март!AV8+апр!AV8+май!AV8+июнь!AV8</f>
        <v>0</v>
      </c>
      <c r="AW8" s="45">
        <f>янв!AW8+фев!AW8+март!AW8+апр!AW8+май!AW8+июнь!AW8</f>
        <v>0</v>
      </c>
      <c r="AX8" s="45">
        <f>янв!AX8+фев!AX8+март!AX8+апр!AX8+май!AX8+июнь!AX8</f>
        <v>0</v>
      </c>
      <c r="AY8" s="45">
        <f>янв!AY8+фев!AY8+март!AY8+апр!AY8+май!AY8+июнь!AY8</f>
        <v>0</v>
      </c>
      <c r="AZ8" s="45">
        <f>янв!AZ8+фев!AZ8+март!AZ8+апр!AZ8+май!AZ8+июнь!AZ8</f>
        <v>0</v>
      </c>
      <c r="BA8" s="45">
        <f>янв!BA8+фев!BA8+март!BA8+апр!BA8+май!BA8+июнь!BA8</f>
        <v>0</v>
      </c>
      <c r="BB8" s="45">
        <f>янв!BB8+фев!BB8+март!BB8+апр!BB8+май!BB8+июнь!BB8</f>
        <v>0</v>
      </c>
      <c r="BC8" s="45">
        <f>янв!BC8+фев!BC8+март!BC8+апр!BC8+май!BC8+июнь!BC8</f>
        <v>0</v>
      </c>
      <c r="BD8" s="45">
        <f>янв!BD8+фев!BD8+март!BD8+апр!BD8+май!BD8+июнь!BD8</f>
        <v>0</v>
      </c>
      <c r="BE8" s="45">
        <f>янв!BE8+фев!BE8+март!BE8+апр!BE8+май!BE8+июнь!BE8</f>
        <v>5.3079999999999998</v>
      </c>
      <c r="BF8" s="46">
        <f t="shared" si="1"/>
        <v>11.859</v>
      </c>
      <c r="BG8" s="45"/>
      <c r="BH8" s="35" t="e">
        <f t="shared" si="0"/>
        <v>#DIV/0!</v>
      </c>
      <c r="BI8" s="115">
        <v>44</v>
      </c>
      <c r="BJ8" s="16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</row>
    <row r="9" spans="1:77" s="18" customFormat="1" ht="21" customHeight="1">
      <c r="A9" s="90">
        <v>6</v>
      </c>
      <c r="B9" s="14" t="s">
        <v>169</v>
      </c>
      <c r="C9" s="45">
        <f>янв!C9+фев!C9+март!C9+апр!C9+май!C9+июнь!C9</f>
        <v>0</v>
      </c>
      <c r="D9" s="45">
        <f>янв!D9+фев!D9+март!D9+апр!D9+май!D9+июнь!D9</f>
        <v>0</v>
      </c>
      <c r="E9" s="45">
        <f>янв!E9+фев!E9+март!E9+апр!E9+май!E9+июнь!E9</f>
        <v>0</v>
      </c>
      <c r="F9" s="45">
        <f>янв!F9+фев!F9+март!F9+апр!F9+май!F9+июнь!F9</f>
        <v>0</v>
      </c>
      <c r="G9" s="45">
        <f>янв!G9+фев!G9+март!G9+апр!G9+май!G9+июнь!G9</f>
        <v>95</v>
      </c>
      <c r="H9" s="45">
        <f>янв!H9+фев!H9+март!H9+апр!H9+май!H9+июнь!H9</f>
        <v>3.4870000000000001</v>
      </c>
      <c r="I9" s="45">
        <f>янв!I9+фев!I9+март!I9+апр!I9+май!I9+июнь!I9</f>
        <v>0</v>
      </c>
      <c r="J9" s="45">
        <f>янв!J9+фев!J9+март!J9+апр!J9+май!J9+июнь!J9</f>
        <v>0</v>
      </c>
      <c r="K9" s="45">
        <f>янв!K9+фев!K9+март!K9+апр!K9+май!K9+июнь!K9</f>
        <v>0</v>
      </c>
      <c r="L9" s="45">
        <f>янв!L9+фев!L9+март!L9+апр!L9+май!L9+июнь!L9</f>
        <v>0</v>
      </c>
      <c r="M9" s="45">
        <f>янв!M9+фев!M9+март!M9+апр!M9+май!M9+июнь!M9</f>
        <v>0</v>
      </c>
      <c r="N9" s="45">
        <f>янв!N9+фев!N9+март!N9+апр!N9+май!N9+июнь!N9</f>
        <v>0</v>
      </c>
      <c r="O9" s="45">
        <f>янв!O9+фев!O9+март!O9+апр!O9+май!O9+июнь!O9</f>
        <v>0</v>
      </c>
      <c r="P9" s="45">
        <f>янв!P9+фев!P9+март!P9+апр!P9+май!P9+июнь!P9</f>
        <v>0</v>
      </c>
      <c r="Q9" s="45">
        <f>янв!Q9+фев!Q9+март!Q9+апр!Q9+май!Q9+июнь!Q9</f>
        <v>0</v>
      </c>
      <c r="R9" s="45">
        <f>янв!R9+фев!R9+март!R9+апр!R9+май!R9+июнь!R9</f>
        <v>0</v>
      </c>
      <c r="S9" s="45">
        <f>янв!S9+фев!S9+март!S9+апр!S9+май!S9+июнь!S9</f>
        <v>1</v>
      </c>
      <c r="T9" s="45">
        <f>янв!T9+фев!T9+март!T9+апр!T9+май!T9+июнь!T9</f>
        <v>1.212</v>
      </c>
      <c r="U9" s="45">
        <f>янв!U9+фев!U9+март!U9+апр!U9+май!U9+июнь!U9</f>
        <v>0</v>
      </c>
      <c r="V9" s="45">
        <f>янв!V9+фев!V9+март!V9+апр!V9+май!V9+июнь!V9</f>
        <v>0</v>
      </c>
      <c r="W9" s="45">
        <f>янв!W9+фев!W9+март!W9+апр!W9+май!W9+июнь!W9</f>
        <v>0</v>
      </c>
      <c r="X9" s="45">
        <f>янв!X9+фев!X9+март!X9+апр!X9+май!X9+июнь!X9</f>
        <v>0</v>
      </c>
      <c r="Y9" s="45">
        <f>янв!Y9+фев!Y9+март!Y9+апр!Y9+май!Y9+июнь!Y9</f>
        <v>0</v>
      </c>
      <c r="Z9" s="45">
        <f>янв!Z9+фев!Z9+март!Z9+апр!Z9+май!Z9+июнь!Z9</f>
        <v>0</v>
      </c>
      <c r="AA9" s="45">
        <f>янв!AA9+фев!AA9+март!AA9+апр!AA9+май!AA9+июнь!AA9</f>
        <v>0</v>
      </c>
      <c r="AB9" s="45">
        <f>янв!AB9+фев!AB9+март!AB9+апр!AB9+май!AB9+июнь!AB9</f>
        <v>0</v>
      </c>
      <c r="AC9" s="45">
        <f>янв!AC9+фев!AC9+март!AC9+апр!AC9+май!AC9+июнь!AC9</f>
        <v>0</v>
      </c>
      <c r="AD9" s="45">
        <f>янв!AD9+фев!AD9+март!AD9+апр!AD9+май!AD9+июнь!AD9</f>
        <v>0</v>
      </c>
      <c r="AE9" s="45">
        <f>янв!AE9+фев!AE9+март!AE9+апр!AE9+май!AE9+июнь!AE9</f>
        <v>0</v>
      </c>
      <c r="AF9" s="45">
        <f>янв!AF9+фев!AF9+март!AF9+апр!AF9+май!AF9+июнь!AF9</f>
        <v>0</v>
      </c>
      <c r="AG9" s="45">
        <f>янв!AG9+фев!AG9+март!AG9+апр!AG9+май!AG9+июнь!AG9</f>
        <v>0</v>
      </c>
      <c r="AH9" s="45">
        <f>янв!AH9+фев!AH9+март!AH9+апр!AH9+май!AH9+июнь!AH9</f>
        <v>0</v>
      </c>
      <c r="AI9" s="45">
        <f>янв!AI9+фев!AI9+март!AI9+апр!AI9+май!AI9+июнь!AI9</f>
        <v>0</v>
      </c>
      <c r="AJ9" s="45">
        <f>янв!AJ9+фев!AJ9+март!AJ9+апр!AJ9+май!AJ9+июнь!AJ9</f>
        <v>0</v>
      </c>
      <c r="AK9" s="45">
        <f>янв!AK9+фев!AK9+март!AK9+апр!AK9+май!AK9+июнь!AK9</f>
        <v>0</v>
      </c>
      <c r="AL9" s="45">
        <f>янв!AL9+фев!AL9+март!AL9+апр!AL9+май!AL9+июнь!AL9</f>
        <v>0</v>
      </c>
      <c r="AM9" s="45">
        <f>янв!AM9+фев!AM9+март!AM9+апр!AM9+май!AM9+июнь!AM9</f>
        <v>0</v>
      </c>
      <c r="AN9" s="45">
        <f>янв!AN9+фев!AN9+март!AN9+апр!AN9+май!AN9+июнь!AN9</f>
        <v>0</v>
      </c>
      <c r="AO9" s="45">
        <f>янв!AO9+фев!AO9+март!AO9+апр!AO9+май!AO9+июнь!AO9</f>
        <v>0</v>
      </c>
      <c r="AP9" s="45">
        <f>янв!AP9+фев!AP9+март!AP9+апр!AP9+май!AP9+июнь!AP9</f>
        <v>0</v>
      </c>
      <c r="AQ9" s="45">
        <f>янв!AQ9+фев!AQ9+март!AQ9+апр!AQ9+май!AQ9+июнь!AQ9</f>
        <v>0</v>
      </c>
      <c r="AR9" s="45">
        <f>янв!AR9+фев!AR9+март!AR9+апр!AR9+май!AR9+июнь!AR9</f>
        <v>0</v>
      </c>
      <c r="AS9" s="45">
        <f>янв!AS9+фев!AS9+март!AS9+апр!AS9+май!AS9+июнь!AS9</f>
        <v>0</v>
      </c>
      <c r="AT9" s="45">
        <f>янв!AT9+фев!AT9+март!AT9+апр!AT9+май!AT9+июнь!AT9</f>
        <v>0</v>
      </c>
      <c r="AU9" s="45">
        <f>янв!AU9+фев!AU9+март!AU9+апр!AU9+май!AU9+июнь!AU9</f>
        <v>0</v>
      </c>
      <c r="AV9" s="45">
        <f>янв!AV9+фев!AV9+март!AV9+апр!AV9+май!AV9+июнь!AV9</f>
        <v>0</v>
      </c>
      <c r="AW9" s="45">
        <f>янв!AW9+фев!AW9+март!AW9+апр!AW9+май!AW9+июнь!AW9</f>
        <v>4</v>
      </c>
      <c r="AX9" s="45">
        <f>янв!AX9+фев!AX9+март!AX9+апр!AX9+май!AX9+июнь!AX9</f>
        <v>3.1040000000000001</v>
      </c>
      <c r="AY9" s="45">
        <f>янв!AY9+фев!AY9+март!AY9+апр!AY9+май!AY9+июнь!AY9</f>
        <v>0</v>
      </c>
      <c r="AZ9" s="45">
        <f>янв!AZ9+фев!AZ9+март!AZ9+апр!AZ9+май!AZ9+июнь!AZ9</f>
        <v>0</v>
      </c>
      <c r="BA9" s="45">
        <f>янв!BA9+фев!BA9+март!BA9+апр!BA9+май!BA9+июнь!BA9</f>
        <v>0</v>
      </c>
      <c r="BB9" s="45">
        <f>янв!BB9+фев!BB9+март!BB9+апр!BB9+май!BB9+июнь!BB9</f>
        <v>0</v>
      </c>
      <c r="BC9" s="45">
        <f>янв!BC9+фев!BC9+март!BC9+апр!BC9+май!BC9+июнь!BC9</f>
        <v>0</v>
      </c>
      <c r="BD9" s="45">
        <f>янв!BD9+фев!BD9+март!BD9+апр!BD9+май!BD9+июнь!BD9</f>
        <v>0</v>
      </c>
      <c r="BE9" s="45">
        <f>янв!BE9+фев!BE9+март!BE9+апр!BE9+май!BE9+июнь!BE9</f>
        <v>3.9460000000000002</v>
      </c>
      <c r="BF9" s="46">
        <f t="shared" si="1"/>
        <v>11.749000000000001</v>
      </c>
      <c r="BG9" s="45"/>
      <c r="BH9" s="35" t="e">
        <f t="shared" si="0"/>
        <v>#DIV/0!</v>
      </c>
      <c r="BI9" s="115" t="s">
        <v>186</v>
      </c>
      <c r="BJ9" s="16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77" s="18" customFormat="1" ht="21" customHeight="1">
      <c r="A10" s="90">
        <v>7</v>
      </c>
      <c r="B10" s="14" t="s">
        <v>40</v>
      </c>
      <c r="C10" s="45">
        <f>янв!C10+фев!C10+март!C10+апр!C10+май!C10+июнь!C10</f>
        <v>0</v>
      </c>
      <c r="D10" s="45">
        <f>янв!D10+фев!D10+март!D10+апр!D10+май!D10+июнь!D10</f>
        <v>0</v>
      </c>
      <c r="E10" s="45">
        <f>янв!E10+фев!E10+март!E10+апр!E10+май!E10+июнь!E10</f>
        <v>0</v>
      </c>
      <c r="F10" s="45">
        <f>янв!F10+фев!F10+март!F10+апр!F10+май!F10+июнь!F10</f>
        <v>0</v>
      </c>
      <c r="G10" s="45">
        <f>янв!G10+фев!G10+март!G10+апр!G10+май!G10+июнь!G10</f>
        <v>0</v>
      </c>
      <c r="H10" s="45">
        <f>янв!H10+фев!H10+март!H10+апр!H10+май!H10+июнь!H10</f>
        <v>0</v>
      </c>
      <c r="I10" s="45">
        <f>янв!I10+фев!I10+март!I10+апр!I10+май!I10+июнь!I10</f>
        <v>0</v>
      </c>
      <c r="J10" s="45">
        <f>янв!J10+фев!J10+март!J10+апр!J10+май!J10+июнь!J10</f>
        <v>0</v>
      </c>
      <c r="K10" s="45">
        <f>янв!K10+фев!K10+март!K10+апр!K10+май!K10+июнь!K10</f>
        <v>0</v>
      </c>
      <c r="L10" s="45">
        <f>янв!L10+фев!L10+март!L10+апр!L10+май!L10+июнь!L10</f>
        <v>0</v>
      </c>
      <c r="M10" s="45">
        <f>янв!M10+фев!M10+март!M10+апр!M10+май!M10+июнь!M10</f>
        <v>0</v>
      </c>
      <c r="N10" s="45">
        <f>янв!N10+фев!N10+март!N10+апр!N10+май!N10+июнь!N10</f>
        <v>0</v>
      </c>
      <c r="O10" s="45">
        <f>янв!O10+фев!O10+март!O10+апр!O10+май!O10+июнь!O10</f>
        <v>0</v>
      </c>
      <c r="P10" s="45">
        <f>янв!P10+фев!P10+март!P10+апр!P10+май!P10+июнь!P10</f>
        <v>0</v>
      </c>
      <c r="Q10" s="45">
        <f>янв!Q10+фев!Q10+март!Q10+апр!Q10+май!Q10+июнь!Q10</f>
        <v>0</v>
      </c>
      <c r="R10" s="45">
        <f>янв!R10+фев!R10+март!R10+апр!R10+май!R10+июнь!R10</f>
        <v>0</v>
      </c>
      <c r="S10" s="45">
        <f>янв!S10+фев!S10+март!S10+апр!S10+май!S10+июнь!S10</f>
        <v>0</v>
      </c>
      <c r="T10" s="45">
        <f>янв!T10+фев!T10+март!T10+апр!T10+май!T10+июнь!T10</f>
        <v>0</v>
      </c>
      <c r="U10" s="45">
        <f>янв!U10+фев!U10+март!U10+апр!U10+май!U10+июнь!U10</f>
        <v>0</v>
      </c>
      <c r="V10" s="45">
        <f>янв!V10+фев!V10+март!V10+апр!V10+май!V10+июнь!V10</f>
        <v>0</v>
      </c>
      <c r="W10" s="45">
        <f>янв!W10+фев!W10+март!W10+апр!W10+май!W10+июнь!W10</f>
        <v>0</v>
      </c>
      <c r="X10" s="45">
        <f>янв!X10+фев!X10+март!X10+апр!X10+май!X10+июнь!X10</f>
        <v>0</v>
      </c>
      <c r="Y10" s="45">
        <f>янв!Y10+фев!Y10+март!Y10+апр!Y10+май!Y10+июнь!Y10</f>
        <v>0</v>
      </c>
      <c r="Z10" s="45">
        <f>янв!Z10+фев!Z10+март!Z10+апр!Z10+май!Z10+июнь!Z10</f>
        <v>0</v>
      </c>
      <c r="AA10" s="45">
        <f>янв!AA10+фев!AA10+март!AA10+апр!AA10+май!AA10+июнь!AA10</f>
        <v>0</v>
      </c>
      <c r="AB10" s="45">
        <f>янв!AB10+фев!AB10+март!AB10+апр!AB10+май!AB10+июнь!AB10</f>
        <v>0</v>
      </c>
      <c r="AC10" s="45">
        <f>янв!AC10+фев!AC10+март!AC10+апр!AC10+май!AC10+июнь!AC10</f>
        <v>0</v>
      </c>
      <c r="AD10" s="45">
        <f>янв!AD10+фев!AD10+март!AD10+апр!AD10+май!AD10+июнь!AD10</f>
        <v>0</v>
      </c>
      <c r="AE10" s="45">
        <f>янв!AE10+фев!AE10+март!AE10+апр!AE10+май!AE10+июнь!AE10</f>
        <v>0</v>
      </c>
      <c r="AF10" s="45">
        <f>янв!AF10+фев!AF10+март!AF10+апр!AF10+май!AF10+июнь!AF10</f>
        <v>0</v>
      </c>
      <c r="AG10" s="45">
        <f>янв!AG10+фев!AG10+март!AG10+апр!AG10+май!AG10+июнь!AG10</f>
        <v>0</v>
      </c>
      <c r="AH10" s="45">
        <f>янв!AH10+фев!AH10+март!AH10+апр!AH10+май!AH10+июнь!AH10</f>
        <v>0</v>
      </c>
      <c r="AI10" s="45">
        <f>янв!AI10+фев!AI10+март!AI10+апр!AI10+май!AI10+июнь!AI10</f>
        <v>0</v>
      </c>
      <c r="AJ10" s="45">
        <f>янв!AJ10+фев!AJ10+март!AJ10+апр!AJ10+май!AJ10+июнь!AJ10</f>
        <v>0</v>
      </c>
      <c r="AK10" s="45">
        <f>янв!AK10+фев!AK10+март!AK10+апр!AK10+май!AK10+июнь!AK10</f>
        <v>0</v>
      </c>
      <c r="AL10" s="45">
        <f>янв!AL10+фев!AL10+март!AL10+апр!AL10+май!AL10+июнь!AL10</f>
        <v>0</v>
      </c>
      <c r="AM10" s="45">
        <f>янв!AM10+фев!AM10+март!AM10+апр!AM10+май!AM10+июнь!AM10</f>
        <v>0</v>
      </c>
      <c r="AN10" s="45">
        <f>янв!AN10+фев!AN10+март!AN10+апр!AN10+май!AN10+июнь!AN10</f>
        <v>0</v>
      </c>
      <c r="AO10" s="45">
        <f>янв!AO10+фев!AO10+март!AO10+апр!AO10+май!AO10+июнь!AO10</f>
        <v>0</v>
      </c>
      <c r="AP10" s="45">
        <f>янв!AP10+фев!AP10+март!AP10+апр!AP10+май!AP10+июнь!AP10</f>
        <v>0</v>
      </c>
      <c r="AQ10" s="45">
        <f>янв!AQ10+фев!AQ10+март!AQ10+апр!AQ10+май!AQ10+июнь!AQ10</f>
        <v>0</v>
      </c>
      <c r="AR10" s="45">
        <f>янв!AR10+фев!AR10+март!AR10+апр!AR10+май!AR10+июнь!AR10</f>
        <v>0</v>
      </c>
      <c r="AS10" s="45">
        <f>янв!AS10+фев!AS10+март!AS10+апр!AS10+май!AS10+июнь!AS10</f>
        <v>0</v>
      </c>
      <c r="AT10" s="45">
        <f>янв!AT10+фев!AT10+март!AT10+апр!AT10+май!AT10+июнь!AT10</f>
        <v>0</v>
      </c>
      <c r="AU10" s="45">
        <f>янв!AU10+фев!AU10+март!AU10+апр!AU10+май!AU10+июнь!AU10</f>
        <v>19.600000000000001</v>
      </c>
      <c r="AV10" s="45">
        <f>янв!AV10+фев!AV10+март!AV10+апр!AV10+май!AV10+июнь!AV10</f>
        <v>2.3559999999999999</v>
      </c>
      <c r="AW10" s="45">
        <f>янв!AW10+фев!AW10+март!AW10+апр!AW10+май!AW10+июнь!AW10</f>
        <v>26</v>
      </c>
      <c r="AX10" s="45">
        <f>янв!AX10+фев!AX10+март!AX10+апр!AX10+май!AX10+июнь!AX10</f>
        <v>20.192</v>
      </c>
      <c r="AY10" s="45">
        <f>янв!AY10+фев!AY10+март!AY10+апр!AY10+май!AY10+июнь!AY10</f>
        <v>0</v>
      </c>
      <c r="AZ10" s="45">
        <f>янв!AZ10+фев!AZ10+март!AZ10+апр!AZ10+май!AZ10+июнь!AZ10</f>
        <v>0</v>
      </c>
      <c r="BA10" s="45">
        <f>янв!BA10+фев!BA10+март!BA10+апр!BA10+май!BA10+июнь!BA10</f>
        <v>0</v>
      </c>
      <c r="BB10" s="45">
        <f>янв!BB10+фев!BB10+март!BB10+апр!BB10+май!BB10+июнь!BB10</f>
        <v>0</v>
      </c>
      <c r="BC10" s="45">
        <f>янв!BC10+фев!BC10+март!BC10+апр!BC10+май!BC10+июнь!BC10</f>
        <v>0</v>
      </c>
      <c r="BD10" s="45">
        <f>янв!BD10+фев!BD10+март!BD10+апр!BD10+май!BD10+июнь!BD10</f>
        <v>0</v>
      </c>
      <c r="BE10" s="45">
        <f>янв!BE10+фев!BE10+март!BE10+апр!BE10+май!BE10+июнь!BE10</f>
        <v>0</v>
      </c>
      <c r="BF10" s="46">
        <f t="shared" si="1"/>
        <v>22.548000000000002</v>
      </c>
      <c r="BG10" s="45"/>
      <c r="BH10" s="35" t="e">
        <f t="shared" si="0"/>
        <v>#DIV/0!</v>
      </c>
      <c r="BI10" s="115">
        <v>46</v>
      </c>
      <c r="BJ10" s="16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</row>
    <row r="11" spans="1:77" s="18" customFormat="1" ht="21" customHeight="1">
      <c r="A11" s="90">
        <v>8</v>
      </c>
      <c r="B11" s="14" t="s">
        <v>170</v>
      </c>
      <c r="C11" s="45">
        <f>янв!C11+фев!C11+март!C11+апр!C11+май!C11+июнь!C11</f>
        <v>0</v>
      </c>
      <c r="D11" s="45">
        <f>янв!D11+фев!D11+март!D11+апр!D11+май!D11+июнь!D11</f>
        <v>0</v>
      </c>
      <c r="E11" s="45">
        <f>янв!E11+фев!E11+март!E11+апр!E11+май!E11+июнь!E11</f>
        <v>21.8</v>
      </c>
      <c r="F11" s="45">
        <f>янв!F11+фев!F11+март!F11+апр!F11+май!F11+июнь!F11</f>
        <v>7.6829999999999998</v>
      </c>
      <c r="G11" s="45">
        <f>янв!G11+фев!G11+март!G11+апр!G11+май!G11+июнь!G11</f>
        <v>0</v>
      </c>
      <c r="H11" s="45">
        <f>янв!H11+фев!H11+март!H11+апр!H11+май!H11+июнь!H11</f>
        <v>0</v>
      </c>
      <c r="I11" s="45">
        <f>янв!I11+фев!I11+март!I11+апр!I11+май!I11+июнь!I11</f>
        <v>0</v>
      </c>
      <c r="J11" s="45">
        <f>янв!J11+фев!J11+март!J11+апр!J11+май!J11+июнь!J11</f>
        <v>0</v>
      </c>
      <c r="K11" s="45">
        <f>янв!K11+фев!K11+март!K11+апр!K11+май!K11+июнь!K11</f>
        <v>0</v>
      </c>
      <c r="L11" s="45">
        <f>янв!L11+фев!L11+март!L11+апр!L11+май!L11+июнь!L11</f>
        <v>0</v>
      </c>
      <c r="M11" s="45">
        <f>янв!M11+фев!M11+март!M11+апр!M11+май!M11+июнь!M11</f>
        <v>0</v>
      </c>
      <c r="N11" s="45">
        <f>янв!N11+фев!N11+март!N11+апр!N11+май!N11+июнь!N11</f>
        <v>0</v>
      </c>
      <c r="O11" s="45">
        <f>янв!O11+фев!O11+март!O11+апр!O11+май!O11+июнь!O11</f>
        <v>0</v>
      </c>
      <c r="P11" s="45">
        <f>янв!P11+фев!P11+март!P11+апр!P11+май!P11+июнь!P11</f>
        <v>0</v>
      </c>
      <c r="Q11" s="45">
        <f>янв!Q11+фев!Q11+март!Q11+апр!Q11+май!Q11+июнь!Q11</f>
        <v>0</v>
      </c>
      <c r="R11" s="45">
        <f>янв!R11+фев!R11+март!R11+апр!R11+май!R11+июнь!R11</f>
        <v>0</v>
      </c>
      <c r="S11" s="45">
        <f>янв!S11+фев!S11+март!S11+апр!S11+май!S11+июнь!S11</f>
        <v>0</v>
      </c>
      <c r="T11" s="45">
        <f>янв!T11+фев!T11+март!T11+апр!T11+май!T11+июнь!T11</f>
        <v>0</v>
      </c>
      <c r="U11" s="45">
        <f>янв!U11+фев!U11+март!U11+апр!U11+май!U11+июнь!U11</f>
        <v>0</v>
      </c>
      <c r="V11" s="45">
        <f>янв!V11+фев!V11+март!V11+апр!V11+май!V11+июнь!V11</f>
        <v>0</v>
      </c>
      <c r="W11" s="45">
        <f>янв!W11+фев!W11+март!W11+апр!W11+май!W11+июнь!W11</f>
        <v>0</v>
      </c>
      <c r="X11" s="45">
        <f>янв!X11+фев!X11+март!X11+апр!X11+май!X11+июнь!X11</f>
        <v>0</v>
      </c>
      <c r="Y11" s="45">
        <f>янв!Y11+фев!Y11+март!Y11+апр!Y11+май!Y11+июнь!Y11</f>
        <v>0</v>
      </c>
      <c r="Z11" s="45">
        <f>янв!Z11+фев!Z11+март!Z11+апр!Z11+май!Z11+июнь!Z11</f>
        <v>0</v>
      </c>
      <c r="AA11" s="45">
        <f>янв!AA11+фев!AA11+март!AA11+апр!AA11+май!AA11+июнь!AA11</f>
        <v>0</v>
      </c>
      <c r="AB11" s="45">
        <f>янв!AB11+фев!AB11+март!AB11+апр!AB11+май!AB11+июнь!AB11</f>
        <v>0</v>
      </c>
      <c r="AC11" s="45">
        <f>янв!AC11+фев!AC11+март!AC11+апр!AC11+май!AC11+июнь!AC11</f>
        <v>0</v>
      </c>
      <c r="AD11" s="45">
        <f>янв!AD11+фев!AD11+март!AD11+апр!AD11+май!AD11+июнь!AD11</f>
        <v>0</v>
      </c>
      <c r="AE11" s="45">
        <f>янв!AE11+фев!AE11+март!AE11+апр!AE11+май!AE11+июнь!AE11</f>
        <v>0</v>
      </c>
      <c r="AF11" s="45">
        <f>янв!AF11+фев!AF11+март!AF11+апр!AF11+май!AF11+июнь!AF11</f>
        <v>0</v>
      </c>
      <c r="AG11" s="45">
        <f>янв!AG11+фев!AG11+март!AG11+апр!AG11+май!AG11+июнь!AG11</f>
        <v>0</v>
      </c>
      <c r="AH11" s="45">
        <f>янв!AH11+фев!AH11+март!AH11+апр!AH11+май!AH11+июнь!AH11</f>
        <v>0</v>
      </c>
      <c r="AI11" s="45">
        <f>янв!AI11+фев!AI11+март!AI11+апр!AI11+май!AI11+июнь!AI11</f>
        <v>0</v>
      </c>
      <c r="AJ11" s="45">
        <f>янв!AJ11+фев!AJ11+март!AJ11+апр!AJ11+май!AJ11+июнь!AJ11</f>
        <v>0</v>
      </c>
      <c r="AK11" s="45">
        <f>янв!AK11+фев!AK11+март!AK11+апр!AK11+май!AK11+июнь!AK11</f>
        <v>0</v>
      </c>
      <c r="AL11" s="45">
        <f>янв!AL11+фев!AL11+март!AL11+апр!AL11+май!AL11+июнь!AL11</f>
        <v>0</v>
      </c>
      <c r="AM11" s="45">
        <f>янв!AM11+фев!AM11+март!AM11+апр!AM11+май!AM11+июнь!AM11</f>
        <v>74</v>
      </c>
      <c r="AN11" s="45">
        <f>янв!AN11+фев!AN11+март!AN11+апр!AN11+май!AN11+июнь!AN11</f>
        <v>94.323999999999998</v>
      </c>
      <c r="AO11" s="45">
        <f>янв!AO11+фев!AO11+март!AO11+апр!AO11+май!AO11+июнь!AO11</f>
        <v>1</v>
      </c>
      <c r="AP11" s="45">
        <f>янв!AP11+фев!AP11+март!AP11+апр!AP11+май!AP11+июнь!AP11</f>
        <v>5.2430000000000003</v>
      </c>
      <c r="AQ11" s="45">
        <f>янв!AQ11+фев!AQ11+март!AQ11+апр!AQ11+май!AQ11+июнь!AQ11</f>
        <v>0</v>
      </c>
      <c r="AR11" s="45">
        <f>янв!AR11+фев!AR11+март!AR11+апр!AR11+май!AR11+июнь!AR11</f>
        <v>0</v>
      </c>
      <c r="AS11" s="45">
        <f>янв!AS11+фев!AS11+март!AS11+апр!AS11+май!AS11+июнь!AS11</f>
        <v>0</v>
      </c>
      <c r="AT11" s="45">
        <f>янв!AT11+фев!AT11+март!AT11+апр!AT11+май!AT11+июнь!AT11</f>
        <v>0</v>
      </c>
      <c r="AU11" s="45">
        <f>янв!AU11+фев!AU11+март!AU11+апр!AU11+май!AU11+июнь!AU11</f>
        <v>0</v>
      </c>
      <c r="AV11" s="45">
        <f>янв!AV11+фев!AV11+март!AV11+апр!AV11+май!AV11+июнь!AV11</f>
        <v>0</v>
      </c>
      <c r="AW11" s="45">
        <f>янв!AW11+фев!AW11+март!AW11+апр!AW11+май!AW11+июнь!AW11</f>
        <v>18</v>
      </c>
      <c r="AX11" s="45">
        <f>янв!AX11+фев!AX11+март!AX11+апр!AX11+май!AX11+июнь!AX11</f>
        <v>12.229999999999999</v>
      </c>
      <c r="AY11" s="45">
        <f>янв!AY11+фев!AY11+март!AY11+апр!AY11+май!AY11+июнь!AY11</f>
        <v>0</v>
      </c>
      <c r="AZ11" s="45">
        <f>янв!AZ11+фев!AZ11+март!AZ11+апр!AZ11+май!AZ11+июнь!AZ11</f>
        <v>0</v>
      </c>
      <c r="BA11" s="45">
        <f>янв!BA11+фев!BA11+март!BA11+апр!BA11+май!BA11+июнь!BA11</f>
        <v>0</v>
      </c>
      <c r="BB11" s="45">
        <f>янв!BB11+фев!BB11+март!BB11+апр!BB11+май!BB11+июнь!BB11</f>
        <v>0</v>
      </c>
      <c r="BC11" s="45">
        <f>янв!BC11+фев!BC11+март!BC11+апр!BC11+май!BC11+июнь!BC11</f>
        <v>0</v>
      </c>
      <c r="BD11" s="45">
        <f>янв!BD11+фев!BD11+март!BD11+апр!BD11+май!BD11+июнь!BD11</f>
        <v>0</v>
      </c>
      <c r="BE11" s="45">
        <f>янв!BE11+фев!BE11+март!BE11+апр!BE11+май!BE11+июнь!BE11</f>
        <v>0</v>
      </c>
      <c r="BF11" s="46">
        <f t="shared" si="1"/>
        <v>119.48</v>
      </c>
      <c r="BG11" s="45"/>
      <c r="BH11" s="35" t="e">
        <f t="shared" si="0"/>
        <v>#DIV/0!</v>
      </c>
      <c r="BI11" s="115" t="s">
        <v>187</v>
      </c>
      <c r="BJ11" s="16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</row>
    <row r="12" spans="1:77" s="18" customFormat="1" ht="21" customHeight="1">
      <c r="A12" s="90">
        <v>9</v>
      </c>
      <c r="B12" s="14" t="s">
        <v>171</v>
      </c>
      <c r="C12" s="45">
        <f>янв!C12+фев!C12+март!C12+апр!C12+май!C12+июнь!C12</f>
        <v>0</v>
      </c>
      <c r="D12" s="45">
        <f>янв!D12+фев!D12+март!D12+апр!D12+май!D12+июнь!D12</f>
        <v>0</v>
      </c>
      <c r="E12" s="45">
        <f>янв!E12+фев!E12+март!E12+апр!E12+май!E12+июнь!E12</f>
        <v>10</v>
      </c>
      <c r="F12" s="45">
        <f>янв!F12+фев!F12+март!F12+апр!F12+май!F12+июнь!F12</f>
        <v>5.2439999999999998</v>
      </c>
      <c r="G12" s="45">
        <f>янв!G12+фев!G12+март!G12+апр!G12+май!G12+июнь!G12</f>
        <v>0</v>
      </c>
      <c r="H12" s="45">
        <f>янв!H12+фев!H12+март!H12+апр!H12+май!H12+июнь!H12</f>
        <v>0</v>
      </c>
      <c r="I12" s="45">
        <f>янв!I12+фев!I12+март!I12+апр!I12+май!I12+июнь!I12</f>
        <v>0</v>
      </c>
      <c r="J12" s="45">
        <f>янв!J12+фев!J12+март!J12+апр!J12+май!J12+июнь!J12</f>
        <v>0</v>
      </c>
      <c r="K12" s="45">
        <f>янв!K12+фев!K12+март!K12+апр!K12+май!K12+июнь!K12</f>
        <v>0</v>
      </c>
      <c r="L12" s="45">
        <f>янв!L12+фев!L12+март!L12+апр!L12+май!L12+июнь!L12</f>
        <v>0</v>
      </c>
      <c r="M12" s="45">
        <f>янв!M12+фев!M12+март!M12+апр!M12+май!M12+июнь!M12</f>
        <v>0</v>
      </c>
      <c r="N12" s="45">
        <f>янв!N12+фев!N12+март!N12+апр!N12+май!N12+июнь!N12</f>
        <v>0</v>
      </c>
      <c r="O12" s="45">
        <f>янв!O12+фев!O12+март!O12+апр!O12+май!O12+июнь!O12</f>
        <v>0</v>
      </c>
      <c r="P12" s="45">
        <f>янв!P12+фев!P12+март!P12+апр!P12+май!P12+июнь!P12</f>
        <v>0</v>
      </c>
      <c r="Q12" s="45">
        <f>янв!Q12+фев!Q12+март!Q12+апр!Q12+май!Q12+июнь!Q12</f>
        <v>0</v>
      </c>
      <c r="R12" s="45">
        <f>янв!R12+фев!R12+март!R12+апр!R12+май!R12+июнь!R12</f>
        <v>0</v>
      </c>
      <c r="S12" s="45">
        <f>янв!S12+фев!S12+март!S12+апр!S12+май!S12+июнь!S12</f>
        <v>0</v>
      </c>
      <c r="T12" s="45">
        <f>янв!T12+фев!T12+март!T12+апр!T12+май!T12+июнь!T12</f>
        <v>0</v>
      </c>
      <c r="U12" s="45">
        <f>янв!U12+фев!U12+март!U12+апр!U12+май!U12+июнь!U12</f>
        <v>0</v>
      </c>
      <c r="V12" s="45">
        <f>янв!V12+фев!V12+март!V12+апр!V12+май!V12+июнь!V12</f>
        <v>0</v>
      </c>
      <c r="W12" s="45">
        <f>янв!W12+фев!W12+март!W12+апр!W12+май!W12+июнь!W12</f>
        <v>0</v>
      </c>
      <c r="X12" s="45">
        <f>янв!X12+фев!X12+март!X12+апр!X12+май!X12+июнь!X12</f>
        <v>0</v>
      </c>
      <c r="Y12" s="45">
        <f>янв!Y12+фев!Y12+март!Y12+апр!Y12+май!Y12+июнь!Y12</f>
        <v>0</v>
      </c>
      <c r="Z12" s="45">
        <f>янв!Z12+фев!Z12+март!Z12+апр!Z12+май!Z12+июнь!Z12</f>
        <v>0</v>
      </c>
      <c r="AA12" s="45">
        <f>янв!AA12+фев!AA12+март!AA12+апр!AA12+май!AA12+июнь!AA12</f>
        <v>0</v>
      </c>
      <c r="AB12" s="45">
        <f>янв!AB12+фев!AB12+март!AB12+апр!AB12+май!AB12+июнь!AB12</f>
        <v>0</v>
      </c>
      <c r="AC12" s="45">
        <f>янв!AC12+фев!AC12+март!AC12+апр!AC12+май!AC12+июнь!AC12</f>
        <v>0</v>
      </c>
      <c r="AD12" s="45">
        <f>янв!AD12+фев!AD12+март!AD12+апр!AD12+май!AD12+июнь!AD12</f>
        <v>0</v>
      </c>
      <c r="AE12" s="45">
        <f>янв!AE12+фев!AE12+март!AE12+апр!AE12+май!AE12+июнь!AE12</f>
        <v>0</v>
      </c>
      <c r="AF12" s="45">
        <f>янв!AF12+фев!AF12+март!AF12+апр!AF12+май!AF12+июнь!AF12</f>
        <v>0</v>
      </c>
      <c r="AG12" s="45">
        <f>янв!AG12+фев!AG12+март!AG12+апр!AG12+май!AG12+июнь!AG12</f>
        <v>0</v>
      </c>
      <c r="AH12" s="45">
        <f>янв!AH12+фев!AH12+март!AH12+апр!AH12+май!AH12+июнь!AH12</f>
        <v>0</v>
      </c>
      <c r="AI12" s="45">
        <f>янв!AI12+фев!AI12+март!AI12+апр!AI12+май!AI12+июнь!AI12</f>
        <v>0</v>
      </c>
      <c r="AJ12" s="45">
        <f>янв!AJ12+фев!AJ12+март!AJ12+апр!AJ12+май!AJ12+июнь!AJ12</f>
        <v>0</v>
      </c>
      <c r="AK12" s="45">
        <f>янв!AK12+фев!AK12+март!AK12+апр!AK12+май!AK12+июнь!AK12</f>
        <v>0</v>
      </c>
      <c r="AL12" s="45">
        <f>янв!AL12+фев!AL12+март!AL12+апр!AL12+май!AL12+июнь!AL12</f>
        <v>0</v>
      </c>
      <c r="AM12" s="45">
        <f>янв!AM12+фев!AM12+март!AM12+апр!AM12+май!AM12+июнь!AM12</f>
        <v>1.8</v>
      </c>
      <c r="AN12" s="45">
        <f>янв!AN12+фев!AN12+март!AN12+апр!AN12+май!AN12+июнь!AN12</f>
        <v>2.2200000000000002</v>
      </c>
      <c r="AO12" s="45">
        <f>янв!AO12+фев!AO12+март!AO12+апр!AO12+май!AO12+июнь!AO12</f>
        <v>0</v>
      </c>
      <c r="AP12" s="45">
        <f>янв!AP12+фев!AP12+март!AP12+апр!AP12+май!AP12+июнь!AP12</f>
        <v>0</v>
      </c>
      <c r="AQ12" s="45">
        <f>янв!AQ12+фев!AQ12+март!AQ12+апр!AQ12+май!AQ12+июнь!AQ12</f>
        <v>0</v>
      </c>
      <c r="AR12" s="45">
        <f>янв!AR12+фев!AR12+март!AR12+апр!AR12+май!AR12+июнь!AR12</f>
        <v>0</v>
      </c>
      <c r="AS12" s="45">
        <f>янв!AS12+фев!AS12+март!AS12+апр!AS12+май!AS12+июнь!AS12</f>
        <v>0</v>
      </c>
      <c r="AT12" s="45">
        <f>янв!AT12+фев!AT12+март!AT12+апр!AT12+май!AT12+июнь!AT12</f>
        <v>0</v>
      </c>
      <c r="AU12" s="45">
        <f>янв!AU12+фев!AU12+март!AU12+апр!AU12+май!AU12+июнь!AU12</f>
        <v>10</v>
      </c>
      <c r="AV12" s="45">
        <f>янв!AV12+фев!AV12+март!AV12+апр!AV12+май!AV12+июнь!AV12</f>
        <v>0.95899999999999996</v>
      </c>
      <c r="AW12" s="45">
        <f>янв!AW12+фев!AW12+март!AW12+апр!AW12+май!AW12+июнь!AW12</f>
        <v>26</v>
      </c>
      <c r="AX12" s="45">
        <f>янв!AX12+фев!AX12+март!AX12+апр!AX12+май!AX12+июнь!AX12</f>
        <v>19.684999999999999</v>
      </c>
      <c r="AY12" s="45">
        <f>янв!AY12+фев!AY12+март!AY12+апр!AY12+май!AY12+июнь!AY12</f>
        <v>2</v>
      </c>
      <c r="AZ12" s="45">
        <f>янв!AZ12+фев!AZ12+март!AZ12+апр!AZ12+май!AZ12+июнь!AZ12</f>
        <v>1.492</v>
      </c>
      <c r="BA12" s="45">
        <f>янв!BA12+фев!BA12+март!BA12+апр!BA12+май!BA12+июнь!BA12</f>
        <v>0</v>
      </c>
      <c r="BB12" s="45">
        <f>янв!BB12+фев!BB12+март!BB12+апр!BB12+май!BB12+июнь!BB12</f>
        <v>0</v>
      </c>
      <c r="BC12" s="45">
        <f>янв!BC12+фев!BC12+март!BC12+апр!BC12+май!BC12+июнь!BC12</f>
        <v>0</v>
      </c>
      <c r="BD12" s="45">
        <f>янв!BD12+фев!BD12+март!BD12+апр!BD12+май!BD12+июнь!BD12</f>
        <v>0</v>
      </c>
      <c r="BE12" s="45">
        <f>янв!BE12+фев!BE12+март!BE12+апр!BE12+май!BE12+июнь!BE12</f>
        <v>3.2080000000000002</v>
      </c>
      <c r="BF12" s="46">
        <f t="shared" si="1"/>
        <v>32.808</v>
      </c>
      <c r="BG12" s="45"/>
      <c r="BH12" s="35" t="e">
        <f t="shared" si="0"/>
        <v>#DIV/0!</v>
      </c>
      <c r="BI12" s="115" t="s">
        <v>188</v>
      </c>
      <c r="BJ12" s="16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</row>
    <row r="13" spans="1:77" s="18" customFormat="1" ht="21" customHeight="1">
      <c r="A13" s="90">
        <v>10</v>
      </c>
      <c r="B13" s="14" t="s">
        <v>172</v>
      </c>
      <c r="C13" s="45">
        <f>янв!C13+фев!C13+март!C13+апр!C13+май!C13+июнь!C13</f>
        <v>0</v>
      </c>
      <c r="D13" s="45">
        <f>янв!D13+фев!D13+март!D13+апр!D13+май!D13+июнь!D13</f>
        <v>0</v>
      </c>
      <c r="E13" s="45">
        <f>янв!E13+фев!E13+март!E13+апр!E13+май!E13+июнь!E13</f>
        <v>0</v>
      </c>
      <c r="F13" s="45">
        <f>янв!F13+фев!F13+март!F13+апр!F13+май!F13+июнь!F13</f>
        <v>0</v>
      </c>
      <c r="G13" s="45">
        <f>янв!G13+фев!G13+март!G13+апр!G13+май!G13+июнь!G13</f>
        <v>0</v>
      </c>
      <c r="H13" s="45">
        <f>янв!H13+фев!H13+март!H13+апр!H13+май!H13+июнь!H13</f>
        <v>0</v>
      </c>
      <c r="I13" s="45">
        <f>янв!I13+фев!I13+март!I13+апр!I13+май!I13+июнь!I13</f>
        <v>1</v>
      </c>
      <c r="J13" s="45">
        <f>янв!J13+фев!J13+март!J13+апр!J13+май!J13+июнь!J13</f>
        <v>250.572</v>
      </c>
      <c r="K13" s="45">
        <f>янв!K13+фев!K13+март!K13+апр!K13+май!K13+июнь!K13</f>
        <v>0</v>
      </c>
      <c r="L13" s="45">
        <f>янв!L13+фев!L13+март!L13+апр!L13+май!L13+июнь!L13</f>
        <v>0</v>
      </c>
      <c r="M13" s="45">
        <f>янв!M13+фев!M13+март!M13+апр!M13+май!M13+июнь!M13</f>
        <v>0</v>
      </c>
      <c r="N13" s="89">
        <f>янв!N13+фев!N13+март!N13+апр!N13+май!N13+июнь!N13</f>
        <v>0</v>
      </c>
      <c r="O13" s="45">
        <f>янв!O13+фев!O13+март!O13+апр!O13+май!O13+июнь!O13</f>
        <v>0</v>
      </c>
      <c r="P13" s="45">
        <f>янв!P13+фев!P13+март!P13+апр!P13+май!P13+июнь!P13</f>
        <v>0</v>
      </c>
      <c r="Q13" s="45">
        <f>янв!Q13+фев!Q13+март!Q13+апр!Q13+май!Q13+июнь!Q13</f>
        <v>0</v>
      </c>
      <c r="R13" s="45">
        <f>янв!R13+фев!R13+март!R13+апр!R13+май!R13+июнь!R13</f>
        <v>0</v>
      </c>
      <c r="S13" s="45">
        <f>янв!S13+фев!S13+март!S13+апр!S13+май!S13+июнь!S13</f>
        <v>28</v>
      </c>
      <c r="T13" s="45">
        <f>янв!T13+фев!T13+март!T13+апр!T13+май!T13+июнь!T13</f>
        <v>18.461000000000002</v>
      </c>
      <c r="U13" s="45">
        <f>янв!U13+фев!U13+март!U13+апр!U13+май!U13+июнь!U13</f>
        <v>0</v>
      </c>
      <c r="V13" s="45">
        <f>янв!V13+фев!V13+март!V13+апр!V13+май!V13+июнь!V13</f>
        <v>0</v>
      </c>
      <c r="W13" s="45">
        <f>янв!W13+фев!W13+март!W13+апр!W13+май!W13+июнь!W13</f>
        <v>36</v>
      </c>
      <c r="X13" s="45">
        <f>янв!X13+фев!X13+март!X13+апр!X13+май!X13+июнь!X13</f>
        <v>8.9749999999999996</v>
      </c>
      <c r="Y13" s="45">
        <f>янв!Y13+фев!Y13+март!Y13+апр!Y13+май!Y13+июнь!Y13</f>
        <v>0</v>
      </c>
      <c r="Z13" s="45">
        <f>янв!Z13+фев!Z13+март!Z13+апр!Z13+май!Z13+июнь!Z13</f>
        <v>0</v>
      </c>
      <c r="AA13" s="45">
        <f>янв!AA13+фев!AA13+март!AA13+апр!AA13+май!AA13+июнь!AA13</f>
        <v>0</v>
      </c>
      <c r="AB13" s="45">
        <f>янв!AB13+фев!AB13+март!AB13+апр!AB13+май!AB13+июнь!AB13</f>
        <v>0</v>
      </c>
      <c r="AC13" s="45">
        <f>янв!AC13+фев!AC13+март!AC13+апр!AC13+май!AC13+июнь!AC13</f>
        <v>0</v>
      </c>
      <c r="AD13" s="45">
        <f>янв!AD13+фев!AD13+март!AD13+апр!AD13+май!AD13+июнь!AD13</f>
        <v>0</v>
      </c>
      <c r="AE13" s="45">
        <f>янв!AE13+фев!AE13+март!AE13+апр!AE13+май!AE13+июнь!AE13</f>
        <v>0</v>
      </c>
      <c r="AF13" s="45">
        <f>янв!AF13+фев!AF13+март!AF13+апр!AF13+май!AF13+июнь!AF13</f>
        <v>0</v>
      </c>
      <c r="AG13" s="45">
        <f>янв!AG13+фев!AG13+март!AG13+апр!AG13+май!AG13+июнь!AG13</f>
        <v>0</v>
      </c>
      <c r="AH13" s="45">
        <f>янв!AH13+фев!AH13+март!AH13+апр!AH13+май!AH13+июнь!AH13</f>
        <v>0</v>
      </c>
      <c r="AI13" s="45">
        <f>янв!AI13+фев!AI13+март!AI13+апр!AI13+май!AI13+июнь!AI13</f>
        <v>1.5</v>
      </c>
      <c r="AJ13" s="45">
        <f>янв!AJ13+фев!AJ13+март!AJ13+апр!AJ13+май!AJ13+июнь!AJ13</f>
        <v>1.446</v>
      </c>
      <c r="AK13" s="45">
        <f>янв!AK13+фев!AK13+март!AK13+апр!AK13+май!AK13+июнь!AK13</f>
        <v>1.5</v>
      </c>
      <c r="AL13" s="45">
        <f>янв!AL13+фев!AL13+март!AL13+апр!AL13+май!AL13+июнь!AL13</f>
        <v>3.375</v>
      </c>
      <c r="AM13" s="45">
        <f>янв!AM13+фев!AM13+март!AM13+апр!AM13+май!AM13+июнь!AM13</f>
        <v>10.6</v>
      </c>
      <c r="AN13" s="45">
        <f>янв!AN13+фев!AN13+март!AN13+апр!AN13+май!AN13+июнь!AN13</f>
        <v>12.343999999999999</v>
      </c>
      <c r="AO13" s="45">
        <f>янв!AO13+фев!AO13+март!AO13+апр!AO13+май!AO13+июнь!AO13</f>
        <v>2</v>
      </c>
      <c r="AP13" s="45">
        <f>янв!AP13+фев!AP13+март!AP13+апр!AP13+май!AP13+июнь!AP13</f>
        <v>6.8780000000000001</v>
      </c>
      <c r="AQ13" s="45">
        <f>янв!AQ13+фев!AQ13+март!AQ13+апр!AQ13+май!AQ13+июнь!AQ13</f>
        <v>20</v>
      </c>
      <c r="AR13" s="45">
        <f>янв!AR13+фев!AR13+март!AR13+апр!AR13+май!AR13+июнь!AR13</f>
        <v>26.515000000000001</v>
      </c>
      <c r="AS13" s="45">
        <f>янв!AS13+фев!AS13+март!AS13+апр!AS13+май!AS13+июнь!AS13</f>
        <v>0</v>
      </c>
      <c r="AT13" s="45">
        <f>янв!AT13+фев!AT13+март!AT13+апр!AT13+май!AT13+июнь!AT13</f>
        <v>0</v>
      </c>
      <c r="AU13" s="45">
        <f>янв!AU13+фев!AU13+март!AU13+апр!AU13+май!AU13+июнь!AU13</f>
        <v>0</v>
      </c>
      <c r="AV13" s="45">
        <f>янв!AV13+фев!AV13+март!AV13+апр!AV13+май!AV13+июнь!AV13</f>
        <v>0</v>
      </c>
      <c r="AW13" s="45">
        <f>янв!AW13+фев!AW13+март!AW13+апр!AW13+май!AW13+июнь!AW13</f>
        <v>10</v>
      </c>
      <c r="AX13" s="45">
        <f>янв!AX13+фев!AX13+март!AX13+апр!AX13+май!AX13+июнь!AX13</f>
        <v>7.657</v>
      </c>
      <c r="AY13" s="45">
        <f>янв!AY13+фев!AY13+март!AY13+апр!AY13+май!AY13+июнь!AY13</f>
        <v>0</v>
      </c>
      <c r="AZ13" s="45">
        <f>янв!AZ13+фев!AZ13+март!AZ13+апр!AZ13+май!AZ13+июнь!AZ13</f>
        <v>0</v>
      </c>
      <c r="BA13" s="45">
        <f>янв!BA13+фев!BA13+март!BA13+апр!BA13+май!BA13+июнь!BA13</f>
        <v>0</v>
      </c>
      <c r="BB13" s="45">
        <f>янв!BB13+фев!BB13+март!BB13+апр!BB13+май!BB13+июнь!BB13</f>
        <v>0</v>
      </c>
      <c r="BC13" s="45">
        <f>янв!BC13+фев!BC13+март!BC13+апр!BC13+май!BC13+июнь!BC13</f>
        <v>0</v>
      </c>
      <c r="BD13" s="45">
        <f>янв!BD13+фев!BD13+март!BD13+апр!BD13+май!BD13+июнь!BD13</f>
        <v>0</v>
      </c>
      <c r="BE13" s="45">
        <f>янв!BE13+фев!BE13+март!BE13+апр!BE13+май!BE13+июнь!BE13</f>
        <v>3.6020000000000003</v>
      </c>
      <c r="BF13" s="46">
        <f t="shared" si="1"/>
        <v>339.82499999999999</v>
      </c>
      <c r="BG13" s="45"/>
      <c r="BH13" s="35" t="e">
        <f t="shared" si="0"/>
        <v>#DIV/0!</v>
      </c>
      <c r="BI13" s="115" t="s">
        <v>189</v>
      </c>
      <c r="BJ13" s="16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</row>
    <row r="14" spans="1:77" s="18" customFormat="1" ht="21" customHeight="1">
      <c r="A14" s="90">
        <v>11</v>
      </c>
      <c r="B14" s="14" t="s">
        <v>35</v>
      </c>
      <c r="C14" s="45">
        <f>янв!C14+фев!C14+март!C14+апр!C14+май!C14+июнь!C14</f>
        <v>0</v>
      </c>
      <c r="D14" s="45">
        <f>янв!D14+фев!D14+март!D14+апр!D14+май!D14+июнь!D14</f>
        <v>0</v>
      </c>
      <c r="E14" s="45">
        <f>янв!E14+фев!E14+март!E14+апр!E14+май!E14+июнь!E14</f>
        <v>32</v>
      </c>
      <c r="F14" s="45">
        <f>янв!F14+фев!F14+март!F14+апр!F14+май!F14+июнь!F14</f>
        <v>7.9989999999999997</v>
      </c>
      <c r="G14" s="45">
        <f>янв!G14+фев!G14+март!G14+апр!G14+май!G14+июнь!G14</f>
        <v>0</v>
      </c>
      <c r="H14" s="45">
        <f>янв!H14+фев!H14+март!H14+апр!H14+май!H14+июнь!H14</f>
        <v>0</v>
      </c>
      <c r="I14" s="45">
        <f>янв!I14+фев!I14+март!I14+апр!I14+май!I14+июнь!I14</f>
        <v>0</v>
      </c>
      <c r="J14" s="45">
        <f>янв!J14+фев!J14+март!J14+апр!J14+май!J14+июнь!J14</f>
        <v>0</v>
      </c>
      <c r="K14" s="45">
        <f>янв!K14+фев!K14+март!K14+апр!K14+май!K14+июнь!K14</f>
        <v>0</v>
      </c>
      <c r="L14" s="45">
        <f>янв!L14+фев!L14+март!L14+апр!L14+май!L14+июнь!L14</f>
        <v>0</v>
      </c>
      <c r="M14" s="45">
        <f>янв!M14+фев!M14+март!M14+апр!M14+май!M14+июнь!M14</f>
        <v>0</v>
      </c>
      <c r="N14" s="45">
        <f>янв!N14+фев!N14+март!N14+апр!N14+май!N14+июнь!N14</f>
        <v>0</v>
      </c>
      <c r="O14" s="45">
        <f>янв!O14+фев!O14+март!O14+апр!O14+май!O14+июнь!O14</f>
        <v>0</v>
      </c>
      <c r="P14" s="45">
        <f>янв!P14+фев!P14+март!P14+апр!P14+май!P14+июнь!P14</f>
        <v>0</v>
      </c>
      <c r="Q14" s="45">
        <f>янв!Q14+фев!Q14+март!Q14+апр!Q14+май!Q14+июнь!Q14</f>
        <v>0</v>
      </c>
      <c r="R14" s="45">
        <f>янв!R14+фев!R14+март!R14+апр!R14+май!R14+июнь!R14</f>
        <v>0</v>
      </c>
      <c r="S14" s="45">
        <f>янв!S14+фев!S14+март!S14+апр!S14+май!S14+июнь!S14</f>
        <v>0</v>
      </c>
      <c r="T14" s="45">
        <f>янв!T14+фев!T14+март!T14+апр!T14+май!T14+июнь!T14</f>
        <v>0</v>
      </c>
      <c r="U14" s="45">
        <f>янв!U14+фев!U14+март!U14+апр!U14+май!U14+июнь!U14</f>
        <v>10</v>
      </c>
      <c r="V14" s="45">
        <f>янв!V14+фев!V14+март!V14+апр!V14+май!V14+июнь!V14</f>
        <v>81.983999999999995</v>
      </c>
      <c r="W14" s="45">
        <f>янв!W14+фев!W14+март!W14+апр!W14+май!W14+июнь!W14</f>
        <v>0</v>
      </c>
      <c r="X14" s="45">
        <f>янв!X14+фев!X14+март!X14+апр!X14+май!X14+июнь!X14</f>
        <v>0</v>
      </c>
      <c r="Y14" s="45">
        <f>янв!Y14+фев!Y14+март!Y14+апр!Y14+май!Y14+июнь!Y14</f>
        <v>0</v>
      </c>
      <c r="Z14" s="45">
        <f>янв!Z14+фев!Z14+март!Z14+апр!Z14+май!Z14+июнь!Z14</f>
        <v>0</v>
      </c>
      <c r="AA14" s="45">
        <f>янв!AA14+фев!AA14+март!AA14+апр!AA14+май!AA14+июнь!AA14</f>
        <v>0</v>
      </c>
      <c r="AB14" s="45">
        <f>янв!AB14+фев!AB14+март!AB14+апр!AB14+май!AB14+июнь!AB14</f>
        <v>0</v>
      </c>
      <c r="AC14" s="45">
        <f>янв!AC14+фев!AC14+март!AC14+апр!AC14+май!AC14+июнь!AC14</f>
        <v>0</v>
      </c>
      <c r="AD14" s="45">
        <f>янв!AD14+фев!AD14+март!AD14+апр!AD14+май!AD14+июнь!AD14</f>
        <v>0</v>
      </c>
      <c r="AE14" s="45">
        <f>янв!AE14+фев!AE14+март!AE14+апр!AE14+май!AE14+июнь!AE14</f>
        <v>0</v>
      </c>
      <c r="AF14" s="45">
        <f>янв!AF14+фев!AF14+март!AF14+апр!AF14+май!AF14+июнь!AF14</f>
        <v>0</v>
      </c>
      <c r="AG14" s="45">
        <f>янв!AG14+фев!AG14+март!AG14+апр!AG14+май!AG14+июнь!AG14</f>
        <v>0</v>
      </c>
      <c r="AH14" s="45">
        <f>янв!AH14+фев!AH14+март!AH14+апр!AH14+май!AH14+июнь!AH14</f>
        <v>0</v>
      </c>
      <c r="AI14" s="45">
        <f>янв!AI14+фев!AI14+март!AI14+апр!AI14+май!AI14+июнь!AI14</f>
        <v>1.5</v>
      </c>
      <c r="AJ14" s="45">
        <f>янв!AJ14+фев!AJ14+март!AJ14+апр!AJ14+май!AJ14+июнь!AJ14</f>
        <v>1.179</v>
      </c>
      <c r="AK14" s="45">
        <f>янв!AK14+фев!AK14+март!AK14+апр!AK14+май!AK14+июнь!AK14</f>
        <v>0</v>
      </c>
      <c r="AL14" s="45">
        <f>янв!AL14+фев!AL14+март!AL14+апр!AL14+май!AL14+июнь!AL14</f>
        <v>0</v>
      </c>
      <c r="AM14" s="45">
        <f>янв!AM14+фев!AM14+март!AM14+апр!AM14+май!AM14+июнь!AM14</f>
        <v>0</v>
      </c>
      <c r="AN14" s="45">
        <f>янв!AN14+фев!AN14+март!AN14+апр!AN14+май!AN14+июнь!AN14</f>
        <v>0</v>
      </c>
      <c r="AO14" s="45">
        <f>янв!AO14+фев!AO14+март!AO14+апр!AO14+май!AO14+июнь!AO14</f>
        <v>5</v>
      </c>
      <c r="AP14" s="45">
        <f>янв!AP14+фев!AP14+март!AP14+апр!AP14+май!AP14+июнь!AP14</f>
        <v>14.747</v>
      </c>
      <c r="AQ14" s="45">
        <f>янв!AQ14+фев!AQ14+март!AQ14+апр!AQ14+май!AQ14+июнь!AQ14</f>
        <v>3</v>
      </c>
      <c r="AR14" s="45">
        <f>янв!AR14+фев!AR14+март!AR14+апр!AR14+май!AR14+июнь!AR14</f>
        <v>1.71</v>
      </c>
      <c r="AS14" s="45">
        <f>янв!AS14+фев!AS14+март!AS14+апр!AS14+май!AS14+июнь!AS14</f>
        <v>0</v>
      </c>
      <c r="AT14" s="45">
        <f>янв!AT14+фев!AT14+март!AT14+апр!AT14+май!AT14+июнь!AT14</f>
        <v>0</v>
      </c>
      <c r="AU14" s="45">
        <f>янв!AU14+фев!AU14+март!AU14+апр!AU14+май!AU14+июнь!AU14</f>
        <v>150</v>
      </c>
      <c r="AV14" s="45">
        <f>янв!AV14+фев!AV14+март!AV14+апр!AV14+май!AV14+июнь!AV14</f>
        <v>131.06100000000001</v>
      </c>
      <c r="AW14" s="45">
        <f>янв!AW14+фев!AW14+март!AW14+апр!AW14+май!AW14+июнь!AW14</f>
        <v>31</v>
      </c>
      <c r="AX14" s="45">
        <f>янв!AX14+фев!AX14+март!AX14+апр!AX14+май!AX14+июнь!AX14</f>
        <v>11.686</v>
      </c>
      <c r="AY14" s="45">
        <f>янв!AY14+фев!AY14+март!AY14+апр!AY14+май!AY14+июнь!AY14</f>
        <v>0</v>
      </c>
      <c r="AZ14" s="45">
        <f>янв!AZ14+фев!AZ14+март!AZ14+апр!AZ14+май!AZ14+июнь!AZ14</f>
        <v>0</v>
      </c>
      <c r="BA14" s="45">
        <f>янв!BA14+фев!BA14+март!BA14+апр!BA14+май!BA14+июнь!BA14</f>
        <v>0</v>
      </c>
      <c r="BB14" s="45">
        <f>янв!BB14+фев!BB14+март!BB14+апр!BB14+май!BB14+июнь!BB14</f>
        <v>0</v>
      </c>
      <c r="BC14" s="45">
        <f>янв!BC14+фев!BC14+март!BC14+апр!BC14+май!BC14+июнь!BC14</f>
        <v>0</v>
      </c>
      <c r="BD14" s="45">
        <f>янв!BD14+фев!BD14+март!BD14+апр!BD14+май!BD14+июнь!BD14</f>
        <v>0</v>
      </c>
      <c r="BE14" s="45">
        <f>янв!BE14+фев!BE14+март!BE14+апр!BE14+май!BE14+июнь!BE14</f>
        <v>13.798</v>
      </c>
      <c r="BF14" s="46">
        <f t="shared" si="1"/>
        <v>264.16399999999999</v>
      </c>
      <c r="BG14" s="45"/>
      <c r="BH14" s="35" t="e">
        <f t="shared" si="0"/>
        <v>#DIV/0!</v>
      </c>
      <c r="BI14" s="115">
        <v>114</v>
      </c>
      <c r="BJ14" s="16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77" s="18" customFormat="1" ht="21" customHeight="1">
      <c r="A15" s="90">
        <v>12</v>
      </c>
      <c r="B15" s="14" t="s">
        <v>173</v>
      </c>
      <c r="C15" s="45">
        <f>янв!C15+фев!C15+март!C15+апр!C15+май!C15+июнь!C15</f>
        <v>0</v>
      </c>
      <c r="D15" s="45">
        <f>янв!D15+фев!D15+март!D15+апр!D15+май!D15+июнь!D15</f>
        <v>0</v>
      </c>
      <c r="E15" s="45">
        <f>янв!E15+фев!E15+март!E15+апр!E15+май!E15+июнь!E15</f>
        <v>46.1</v>
      </c>
      <c r="F15" s="45">
        <f>янв!F15+фев!F15+март!F15+апр!F15+май!F15+июнь!F15</f>
        <v>13.197000000000001</v>
      </c>
      <c r="G15" s="45">
        <f>янв!G15+фев!G15+март!G15+апр!G15+май!G15+июнь!G15</f>
        <v>23.2</v>
      </c>
      <c r="H15" s="45">
        <f>янв!H15+фев!H15+март!H15+апр!H15+май!H15+июнь!H15</f>
        <v>2.3719999999999999</v>
      </c>
      <c r="I15" s="45">
        <f>янв!I15+фев!I15+март!I15+апр!I15+май!I15+июнь!I15</f>
        <v>0</v>
      </c>
      <c r="J15" s="45">
        <f>янв!J15+фев!J15+март!J15+апр!J15+май!J15+июнь!J15</f>
        <v>0</v>
      </c>
      <c r="K15" s="45">
        <f>янв!K15+фев!K15+март!K15+апр!K15+май!K15+июнь!K15</f>
        <v>0</v>
      </c>
      <c r="L15" s="45">
        <f>янв!L15+фев!L15+март!L15+апр!L15+май!L15+июнь!L15</f>
        <v>0</v>
      </c>
      <c r="M15" s="45">
        <f>янв!M15+фев!M15+март!M15+апр!M15+май!M15+июнь!M15</f>
        <v>0</v>
      </c>
      <c r="N15" s="45">
        <f>янв!N15+фев!N15+март!N15+апр!N15+май!N15+июнь!N15</f>
        <v>0</v>
      </c>
      <c r="O15" s="45">
        <f>янв!O15+фев!O15+март!O15+апр!O15+май!O15+июнь!O15</f>
        <v>0</v>
      </c>
      <c r="P15" s="45">
        <f>янв!P15+фев!P15+март!P15+апр!P15+май!P15+июнь!P15</f>
        <v>0</v>
      </c>
      <c r="Q15" s="45">
        <f>янв!Q15+фев!Q15+март!Q15+апр!Q15+май!Q15+июнь!Q15</f>
        <v>0</v>
      </c>
      <c r="R15" s="45">
        <f>янв!R15+фев!R15+март!R15+апр!R15+май!R15+июнь!R15</f>
        <v>0</v>
      </c>
      <c r="S15" s="45">
        <f>янв!S15+фев!S15+март!S15+апр!S15+май!S15+июнь!S15</f>
        <v>0</v>
      </c>
      <c r="T15" s="45">
        <f>янв!T15+фев!T15+март!T15+апр!T15+май!T15+июнь!T15</f>
        <v>0</v>
      </c>
      <c r="U15" s="45">
        <f>янв!U15+фев!U15+март!U15+апр!U15+май!U15+июнь!U15</f>
        <v>5</v>
      </c>
      <c r="V15" s="45">
        <f>янв!V15+фев!V15+март!V15+апр!V15+май!V15+июнь!V15</f>
        <v>5.1959999999999997</v>
      </c>
      <c r="W15" s="45">
        <f>янв!W15+фев!W15+март!W15+апр!W15+май!W15+июнь!W15</f>
        <v>2</v>
      </c>
      <c r="X15" s="45">
        <f>янв!X15+фев!X15+март!X15+апр!X15+май!X15+июнь!X15</f>
        <v>5.327</v>
      </c>
      <c r="Y15" s="45">
        <f>янв!Y15+фев!Y15+март!Y15+апр!Y15+май!Y15+июнь!Y15</f>
        <v>0</v>
      </c>
      <c r="Z15" s="45">
        <f>янв!Z15+фев!Z15+март!Z15+апр!Z15+май!Z15+июнь!Z15</f>
        <v>0</v>
      </c>
      <c r="AA15" s="45">
        <f>янв!AA15+фев!AA15+март!AA15+апр!AA15+май!AA15+июнь!AA15</f>
        <v>0</v>
      </c>
      <c r="AB15" s="45">
        <f>янв!AB15+фев!AB15+март!AB15+апр!AB15+май!AB15+июнь!AB15</f>
        <v>0</v>
      </c>
      <c r="AC15" s="45">
        <f>янв!AC15+фев!AC15+март!AC15+апр!AC15+май!AC15+июнь!AC15</f>
        <v>0</v>
      </c>
      <c r="AD15" s="45">
        <f>янв!AD15+фев!AD15+март!AD15+апр!AD15+май!AD15+июнь!AD15</f>
        <v>0</v>
      </c>
      <c r="AE15" s="45">
        <f>янв!AE15+фев!AE15+март!AE15+апр!AE15+май!AE15+июнь!AE15</f>
        <v>0</v>
      </c>
      <c r="AF15" s="45">
        <f>янв!AF15+фев!AF15+март!AF15+апр!AF15+май!AF15+июнь!AF15</f>
        <v>0</v>
      </c>
      <c r="AG15" s="45">
        <f>янв!AG15+фев!AG15+март!AG15+апр!AG15+май!AG15+июнь!AG15</f>
        <v>0</v>
      </c>
      <c r="AH15" s="45">
        <f>янв!AH15+фев!AH15+март!AH15+апр!AH15+май!AH15+июнь!AH15</f>
        <v>0</v>
      </c>
      <c r="AI15" s="45">
        <f>янв!AI15+фев!AI15+март!AI15+апр!AI15+май!AI15+июнь!AI15</f>
        <v>1.5</v>
      </c>
      <c r="AJ15" s="45">
        <f>янв!AJ15+фев!AJ15+март!AJ15+апр!AJ15+май!AJ15+июнь!AJ15</f>
        <v>1.113</v>
      </c>
      <c r="AK15" s="45">
        <f>янв!AK15+фев!AK15+март!AK15+апр!AK15+май!AK15+июнь!AK15</f>
        <v>0</v>
      </c>
      <c r="AL15" s="45">
        <f>янв!AL15+фев!AL15+март!AL15+апр!AL15+май!AL15+июнь!AL15</f>
        <v>0</v>
      </c>
      <c r="AM15" s="45">
        <f>янв!AM15+фев!AM15+март!AM15+апр!AM15+май!AM15+июнь!AM15</f>
        <v>0</v>
      </c>
      <c r="AN15" s="45">
        <f>янв!AN15+фев!AN15+март!AN15+апр!AN15+май!AN15+июнь!AN15</f>
        <v>0</v>
      </c>
      <c r="AO15" s="45">
        <f>янв!AO15+фев!AO15+март!AO15+апр!AO15+май!AO15+июнь!AO15</f>
        <v>3</v>
      </c>
      <c r="AP15" s="45">
        <f>янв!AP15+фев!AP15+март!AP15+апр!AP15+май!AP15+июнь!AP15</f>
        <v>9.8170000000000002</v>
      </c>
      <c r="AQ15" s="45">
        <f>янв!AQ15+фев!AQ15+март!AQ15+апр!AQ15+май!AQ15+июнь!AQ15</f>
        <v>24</v>
      </c>
      <c r="AR15" s="45">
        <f>янв!AR15+фев!AR15+март!AR15+апр!AR15+май!AR15+июнь!AR15</f>
        <v>15.519</v>
      </c>
      <c r="AS15" s="45">
        <f>янв!AS15+фев!AS15+март!AS15+апр!AS15+май!AS15+июнь!AS15</f>
        <v>0</v>
      </c>
      <c r="AT15" s="45">
        <f>янв!AT15+фев!AT15+март!AT15+апр!AT15+май!AT15+июнь!AT15</f>
        <v>0</v>
      </c>
      <c r="AU15" s="45">
        <f>янв!AU15+фев!AU15+март!AU15+апр!AU15+май!AU15+июнь!AU15</f>
        <v>0</v>
      </c>
      <c r="AV15" s="45">
        <f>янв!AV15+фев!AV15+март!AV15+апр!AV15+май!AV15+июнь!AV15</f>
        <v>0</v>
      </c>
      <c r="AW15" s="45">
        <f>янв!AW15+фев!AW15+март!AW15+апр!AW15+май!AW15+июнь!AW15</f>
        <v>29</v>
      </c>
      <c r="AX15" s="45">
        <f>янв!AX15+фев!AX15+март!AX15+апр!AX15+май!AX15+июнь!AX15</f>
        <v>21.969000000000001</v>
      </c>
      <c r="AY15" s="45">
        <f>янв!AY15+фев!AY15+март!AY15+апр!AY15+май!AY15+июнь!AY15</f>
        <v>3</v>
      </c>
      <c r="AZ15" s="45">
        <f>янв!AZ15+фев!AZ15+март!AZ15+апр!AZ15+май!AZ15+июнь!AZ15</f>
        <v>2.1030000000000002</v>
      </c>
      <c r="BA15" s="45">
        <f>янв!BA15+фев!BA15+март!BA15+апр!BA15+май!BA15+июнь!BA15</f>
        <v>0</v>
      </c>
      <c r="BB15" s="45">
        <f>янв!BB15+фев!BB15+март!BB15+апр!BB15+май!BB15+июнь!BB15</f>
        <v>0</v>
      </c>
      <c r="BC15" s="45">
        <f>янв!BC15+фев!BC15+март!BC15+апр!BC15+май!BC15+июнь!BC15</f>
        <v>0</v>
      </c>
      <c r="BD15" s="45">
        <f>янв!BD15+фев!BD15+март!BD15+апр!BD15+май!BD15+июнь!BD15</f>
        <v>0</v>
      </c>
      <c r="BE15" s="45">
        <f>янв!BE15+фев!BE15+март!BE15+апр!BE15+май!BE15+июнь!BE15</f>
        <v>1.083</v>
      </c>
      <c r="BF15" s="46">
        <f t="shared" si="1"/>
        <v>77.695999999999984</v>
      </c>
      <c r="BG15" s="45"/>
      <c r="BH15" s="35" t="e">
        <f t="shared" si="0"/>
        <v>#DIV/0!</v>
      </c>
      <c r="BI15" s="115" t="s">
        <v>190</v>
      </c>
      <c r="BJ15" s="16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7" s="18" customFormat="1" ht="21" customHeight="1">
      <c r="A16" s="90">
        <v>13</v>
      </c>
      <c r="B16" s="14" t="s">
        <v>174</v>
      </c>
      <c r="C16" s="45">
        <f>янв!C16+фев!C16+март!C16+апр!C16+май!C16+июнь!C16</f>
        <v>0</v>
      </c>
      <c r="D16" s="45">
        <f>янв!D16+фев!D16+март!D16+апр!D16+май!D16+июнь!D16</f>
        <v>0</v>
      </c>
      <c r="E16" s="45">
        <f>янв!E16+фев!E16+март!E16+апр!E16+май!E16+июнь!E16</f>
        <v>68</v>
      </c>
      <c r="F16" s="45">
        <f>янв!F16+фев!F16+март!F16+апр!F16+май!F16+июнь!F16</f>
        <v>19.741999999999997</v>
      </c>
      <c r="G16" s="45">
        <f>янв!G16+фев!G16+март!G16+апр!G16+май!G16+июнь!G16</f>
        <v>23.17</v>
      </c>
      <c r="H16" s="45">
        <f>янв!H16+фев!H16+март!H16+апр!H16+май!H16+июнь!H16</f>
        <v>2.3690000000000002</v>
      </c>
      <c r="I16" s="45">
        <f>янв!I16+фев!I16+март!I16+апр!I16+май!I16+июнь!I16</f>
        <v>0</v>
      </c>
      <c r="J16" s="45">
        <f>янв!J16+фев!J16+март!J16+апр!J16+май!J16+июнь!J16</f>
        <v>0</v>
      </c>
      <c r="K16" s="45">
        <f>янв!K16+фев!K16+март!K16+апр!K16+май!K16+июнь!K16</f>
        <v>0</v>
      </c>
      <c r="L16" s="45">
        <f>янв!L16+фев!L16+март!L16+апр!L16+май!L16+июнь!L16</f>
        <v>0</v>
      </c>
      <c r="M16" s="45">
        <f>янв!M16+фев!M16+март!M16+апр!M16+май!M16+июнь!M16</f>
        <v>0</v>
      </c>
      <c r="N16" s="45">
        <f>янв!N16+фев!N16+март!N16+апр!N16+май!N16+июнь!N16</f>
        <v>0</v>
      </c>
      <c r="O16" s="45">
        <f>янв!O16+фев!O16+март!O16+апр!O16+май!O16+июнь!O16</f>
        <v>0</v>
      </c>
      <c r="P16" s="45">
        <f>янв!P16+фев!P16+март!P16+апр!P16+май!P16+июнь!P16</f>
        <v>0</v>
      </c>
      <c r="Q16" s="45">
        <f>янв!Q16+фев!Q16+март!Q16+апр!Q16+май!Q16+июнь!Q16</f>
        <v>0</v>
      </c>
      <c r="R16" s="45">
        <f>янв!R16+фев!R16+март!R16+апр!R16+май!R16+июнь!R16</f>
        <v>0</v>
      </c>
      <c r="S16" s="45">
        <f>янв!S16+фев!S16+март!S16+апр!S16+май!S16+июнь!S16</f>
        <v>0</v>
      </c>
      <c r="T16" s="45">
        <f>янв!T16+фев!T16+март!T16+апр!T16+май!T16+июнь!T16</f>
        <v>0</v>
      </c>
      <c r="U16" s="45">
        <f>янв!U16+фев!U16+март!U16+апр!U16+май!U16+июнь!U16</f>
        <v>7</v>
      </c>
      <c r="V16" s="45">
        <f>янв!V16+фев!V16+март!V16+апр!V16+май!V16+июнь!V16</f>
        <v>4.0789999999999997</v>
      </c>
      <c r="W16" s="45">
        <f>янв!W16+фев!W16+март!W16+апр!W16+май!W16+июнь!W16</f>
        <v>2</v>
      </c>
      <c r="X16" s="45">
        <f>янв!X16+фев!X16+март!X16+апр!X16+май!X16+июнь!X16</f>
        <v>7.1</v>
      </c>
      <c r="Y16" s="45">
        <f>янв!Y16+фев!Y16+март!Y16+апр!Y16+май!Y16+июнь!Y16</f>
        <v>0</v>
      </c>
      <c r="Z16" s="45">
        <f>янв!Z16+фев!Z16+март!Z16+апр!Z16+май!Z16+июнь!Z16</f>
        <v>0</v>
      </c>
      <c r="AA16" s="45">
        <f>янв!AA16+фев!AA16+март!AA16+апр!AA16+май!AA16+июнь!AA16</f>
        <v>0</v>
      </c>
      <c r="AB16" s="45">
        <f>янв!AB16+фев!AB16+март!AB16+апр!AB16+май!AB16+июнь!AB16</f>
        <v>0</v>
      </c>
      <c r="AC16" s="45">
        <f>янв!AC16+фев!AC16+март!AC16+апр!AC16+май!AC16+июнь!AC16</f>
        <v>0</v>
      </c>
      <c r="AD16" s="45">
        <f>янв!AD16+фев!AD16+март!AD16+апр!AD16+май!AD16+июнь!AD16</f>
        <v>0</v>
      </c>
      <c r="AE16" s="45">
        <f>янв!AE16+фев!AE16+март!AE16+апр!AE16+май!AE16+июнь!AE16</f>
        <v>0</v>
      </c>
      <c r="AF16" s="45">
        <f>янв!AF16+фев!AF16+март!AF16+апр!AF16+май!AF16+июнь!AF16</f>
        <v>0</v>
      </c>
      <c r="AG16" s="45">
        <f>янв!AG16+фев!AG16+март!AG16+апр!AG16+май!AG16+июнь!AG16</f>
        <v>117.8</v>
      </c>
      <c r="AH16" s="45">
        <f>янв!AH16+фев!AH16+март!AH16+апр!AH16+май!AH16+июнь!AH16</f>
        <v>350.69900000000001</v>
      </c>
      <c r="AI16" s="45">
        <f>янв!AI16+фев!AI16+март!AI16+апр!AI16+май!AI16+июнь!AI16</f>
        <v>0</v>
      </c>
      <c r="AJ16" s="45">
        <f>янв!AJ16+фев!AJ16+март!AJ16+апр!AJ16+май!AJ16+июнь!AJ16</f>
        <v>0</v>
      </c>
      <c r="AK16" s="45">
        <f>янв!AK16+фев!AK16+март!AK16+апр!AK16+май!AK16+июнь!AK16</f>
        <v>0</v>
      </c>
      <c r="AL16" s="45">
        <f>янв!AL16+фев!AL16+март!AL16+апр!AL16+май!AL16+июнь!AL16</f>
        <v>0</v>
      </c>
      <c r="AM16" s="45">
        <f>янв!AM16+фев!AM16+март!AM16+апр!AM16+май!AM16+июнь!AM16</f>
        <v>0</v>
      </c>
      <c r="AN16" s="45">
        <f>янв!AN16+фев!AN16+март!AN16+апр!AN16+май!AN16+июнь!AN16</f>
        <v>0</v>
      </c>
      <c r="AO16" s="45">
        <f>янв!AO16+фев!AO16+март!AO16+апр!AO16+май!AO16+июнь!AO16</f>
        <v>1</v>
      </c>
      <c r="AP16" s="45">
        <f>янв!AP16+фев!AP16+март!AP16+апр!AP16+май!AP16+июнь!AP16</f>
        <v>2.8519999999999999</v>
      </c>
      <c r="AQ16" s="45">
        <f>янв!AQ16+фев!AQ16+март!AQ16+апр!AQ16+май!AQ16+июнь!AQ16</f>
        <v>14</v>
      </c>
      <c r="AR16" s="45">
        <f>янв!AR16+фев!AR16+март!AR16+апр!AR16+май!AR16+июнь!AR16</f>
        <v>14.98</v>
      </c>
      <c r="AS16" s="45">
        <f>янв!AS16+фев!AS16+март!AS16+апр!AS16+май!AS16+июнь!AS16</f>
        <v>0</v>
      </c>
      <c r="AT16" s="45">
        <f>янв!AT16+фев!AT16+март!AT16+апр!AT16+май!AT16+июнь!AT16</f>
        <v>0</v>
      </c>
      <c r="AU16" s="45">
        <f>янв!AU16+фев!AU16+март!AU16+апр!AU16+май!AU16+июнь!AU16</f>
        <v>0</v>
      </c>
      <c r="AV16" s="45">
        <f>янв!AV16+фев!AV16+март!AV16+апр!AV16+май!AV16+июнь!AV16</f>
        <v>0</v>
      </c>
      <c r="AW16" s="45">
        <f>янв!AW16+фев!AW16+март!AW16+апр!AW16+май!AW16+июнь!AW16</f>
        <v>12</v>
      </c>
      <c r="AX16" s="45">
        <f>янв!AX16+фев!AX16+март!AX16+апр!AX16+май!AX16+июнь!AX16</f>
        <v>5.266</v>
      </c>
      <c r="AY16" s="45">
        <f>янв!AY16+фев!AY16+март!AY16+апр!AY16+май!AY16+июнь!AY16</f>
        <v>2</v>
      </c>
      <c r="AZ16" s="45">
        <f>янв!AZ16+фев!AZ16+март!AZ16+апр!AZ16+май!AZ16+июнь!AZ16</f>
        <v>1.47</v>
      </c>
      <c r="BA16" s="45">
        <f>янв!BA16+фев!BA16+март!BA16+апр!BA16+май!BA16+июнь!BA16</f>
        <v>0</v>
      </c>
      <c r="BB16" s="45">
        <f>янв!BB16+фев!BB16+март!BB16+апр!BB16+май!BB16+июнь!BB16</f>
        <v>0</v>
      </c>
      <c r="BC16" s="45">
        <f>янв!BC16+фев!BC16+март!BC16+апр!BC16+май!BC16+июнь!BC16</f>
        <v>0</v>
      </c>
      <c r="BD16" s="45">
        <f>янв!BD16+фев!BD16+март!BD16+апр!BD16+май!BD16+июнь!BD16</f>
        <v>0</v>
      </c>
      <c r="BE16" s="45">
        <f>янв!BE16+фев!BE16+март!BE16+апр!BE16+май!BE16+июнь!BE16</f>
        <v>4.3230000000000004</v>
      </c>
      <c r="BF16" s="46">
        <f t="shared" si="1"/>
        <v>412.88000000000005</v>
      </c>
      <c r="BG16" s="45"/>
      <c r="BH16" s="35" t="e">
        <f t="shared" si="0"/>
        <v>#DIV/0!</v>
      </c>
      <c r="BI16" s="115" t="s">
        <v>191</v>
      </c>
      <c r="BJ16" s="16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77" s="18" customFormat="1" ht="21" customHeight="1">
      <c r="A17" s="90">
        <v>14</v>
      </c>
      <c r="B17" s="14" t="s">
        <v>36</v>
      </c>
      <c r="C17" s="45">
        <f>янв!C17+фев!C17+март!C17+апр!C17+май!C17+июнь!C17</f>
        <v>0</v>
      </c>
      <c r="D17" s="45">
        <f>янв!D17+фев!D17+март!D17+апр!D17+май!D17+июнь!D17</f>
        <v>0</v>
      </c>
      <c r="E17" s="45">
        <f>янв!E17+фев!E17+март!E17+апр!E17+май!E17+июнь!E17</f>
        <v>5</v>
      </c>
      <c r="F17" s="45">
        <f>янв!F17+фев!F17+март!F17+апр!F17+май!F17+июнь!F17</f>
        <v>2.722</v>
      </c>
      <c r="G17" s="45">
        <f>янв!G17+фев!G17+март!G17+апр!G17+май!G17+июнь!G17</f>
        <v>0</v>
      </c>
      <c r="H17" s="45">
        <f>янв!H17+фев!H17+март!H17+апр!H17+май!H17+июнь!H17</f>
        <v>0</v>
      </c>
      <c r="I17" s="45">
        <f>янв!I17+фев!I17+март!I17+апр!I17+май!I17+июнь!I17</f>
        <v>0</v>
      </c>
      <c r="J17" s="45">
        <f>янв!J17+фев!J17+март!J17+апр!J17+май!J17+июнь!J17</f>
        <v>0</v>
      </c>
      <c r="K17" s="45">
        <f>янв!K17+фев!K17+март!K17+апр!K17+май!K17+июнь!K17</f>
        <v>0</v>
      </c>
      <c r="L17" s="45">
        <f>янв!L17+фев!L17+март!L17+апр!L17+май!L17+июнь!L17</f>
        <v>0</v>
      </c>
      <c r="M17" s="45">
        <f>янв!M17+фев!M17+март!M17+апр!M17+май!M17+июнь!M17</f>
        <v>0</v>
      </c>
      <c r="N17" s="45">
        <f>янв!N17+фев!N17+март!N17+апр!N17+май!N17+июнь!N17</f>
        <v>0</v>
      </c>
      <c r="O17" s="45">
        <f>янв!O17+фев!O17+март!O17+апр!O17+май!O17+июнь!O17</f>
        <v>0</v>
      </c>
      <c r="P17" s="45">
        <f>янв!P17+фев!P17+март!P17+апр!P17+май!P17+июнь!P17</f>
        <v>0</v>
      </c>
      <c r="Q17" s="45">
        <f>янв!Q17+фев!Q17+март!Q17+апр!Q17+май!Q17+июнь!Q17</f>
        <v>0</v>
      </c>
      <c r="R17" s="45">
        <f>янв!R17+фев!R17+март!R17+апр!R17+май!R17+июнь!R17</f>
        <v>0</v>
      </c>
      <c r="S17" s="45">
        <f>янв!S17+фев!S17+март!S17+апр!S17+май!S17+июнь!S17</f>
        <v>0</v>
      </c>
      <c r="T17" s="45">
        <f>янв!T17+фев!T17+март!T17+апр!T17+май!T17+июнь!T17</f>
        <v>0</v>
      </c>
      <c r="U17" s="45">
        <f>янв!U17+фев!U17+март!U17+апр!U17+май!U17+июнь!U17</f>
        <v>0</v>
      </c>
      <c r="V17" s="45">
        <f>янв!V17+фев!V17+март!V17+апр!V17+май!V17+июнь!V17</f>
        <v>0</v>
      </c>
      <c r="W17" s="45">
        <f>янв!W17+фев!W17+март!W17+апр!W17+май!W17+июнь!W17</f>
        <v>0</v>
      </c>
      <c r="X17" s="45">
        <f>янв!X17+фев!X17+март!X17+апр!X17+май!X17+июнь!X17</f>
        <v>0</v>
      </c>
      <c r="Y17" s="45">
        <f>янв!Y17+фев!Y17+март!Y17+апр!Y17+май!Y17+июнь!Y17</f>
        <v>0</v>
      </c>
      <c r="Z17" s="45">
        <f>янв!Z17+фев!Z17+март!Z17+апр!Z17+май!Z17+июнь!Z17</f>
        <v>0</v>
      </c>
      <c r="AA17" s="45">
        <f>янв!AA17+фев!AA17+март!AA17+апр!AA17+май!AA17+июнь!AA17</f>
        <v>0</v>
      </c>
      <c r="AB17" s="45">
        <f>янв!AB17+фев!AB17+март!AB17+апр!AB17+май!AB17+июнь!AB17</f>
        <v>0</v>
      </c>
      <c r="AC17" s="45">
        <f>янв!AC17+фев!AC17+март!AC17+апр!AC17+май!AC17+июнь!AC17</f>
        <v>0</v>
      </c>
      <c r="AD17" s="45">
        <f>янв!AD17+фев!AD17+март!AD17+апр!AD17+май!AD17+июнь!AD17</f>
        <v>0</v>
      </c>
      <c r="AE17" s="45">
        <f>янв!AE17+фев!AE17+март!AE17+апр!AE17+май!AE17+июнь!AE17</f>
        <v>0</v>
      </c>
      <c r="AF17" s="45">
        <f>янв!AF17+фев!AF17+март!AF17+апр!AF17+май!AF17+июнь!AF17</f>
        <v>0</v>
      </c>
      <c r="AG17" s="45">
        <f>янв!AG17+фев!AG17+март!AG17+апр!AG17+май!AG17+июнь!AG17</f>
        <v>70</v>
      </c>
      <c r="AH17" s="45">
        <f>янв!AH17+фев!AH17+март!AH17+апр!AH17+май!AH17+июнь!AH17</f>
        <v>237.89500000000001</v>
      </c>
      <c r="AI17" s="45">
        <f>янв!AI17+фев!AI17+март!AI17+апр!AI17+май!AI17+июнь!AI17</f>
        <v>0</v>
      </c>
      <c r="AJ17" s="45">
        <f>янв!AJ17+фев!AJ17+март!AJ17+апр!AJ17+май!AJ17+июнь!AJ17</f>
        <v>0</v>
      </c>
      <c r="AK17" s="45">
        <f>янв!AK17+фев!AK17+март!AK17+апр!AK17+май!AK17+июнь!AK17</f>
        <v>0</v>
      </c>
      <c r="AL17" s="45">
        <f>янв!AL17+фев!AL17+март!AL17+апр!AL17+май!AL17+июнь!AL17</f>
        <v>0</v>
      </c>
      <c r="AM17" s="45">
        <f>янв!AM17+фев!AM17+март!AM17+апр!AM17+май!AM17+июнь!AM17</f>
        <v>1</v>
      </c>
      <c r="AN17" s="45">
        <f>янв!AN17+фев!AN17+март!AN17+апр!AN17+май!AN17+июнь!AN17</f>
        <v>1.1000000000000001</v>
      </c>
      <c r="AO17" s="45">
        <f>янв!AO17+фев!AO17+март!AO17+апр!AO17+май!AO17+июнь!AO17</f>
        <v>0</v>
      </c>
      <c r="AP17" s="45">
        <f>янв!AP17+фев!AP17+март!AP17+апр!AP17+май!AP17+июнь!AP17</f>
        <v>0</v>
      </c>
      <c r="AQ17" s="45">
        <f>янв!AQ17+фев!AQ17+март!AQ17+апр!AQ17+май!AQ17+июнь!AQ17</f>
        <v>4</v>
      </c>
      <c r="AR17" s="45">
        <f>янв!AR17+фев!AR17+март!AR17+апр!AR17+май!AR17+июнь!AR17</f>
        <v>2.5219999999999998</v>
      </c>
      <c r="AS17" s="45">
        <f>янв!AS17+фев!AS17+март!AS17+апр!AS17+май!AS17+июнь!AS17</f>
        <v>0</v>
      </c>
      <c r="AT17" s="45">
        <f>янв!AT17+фев!AT17+март!AT17+апр!AT17+май!AT17+июнь!AT17</f>
        <v>0</v>
      </c>
      <c r="AU17" s="45">
        <f>янв!AU17+фев!AU17+март!AU17+апр!AU17+май!AU17+июнь!AU17</f>
        <v>0</v>
      </c>
      <c r="AV17" s="45">
        <f>янв!AV17+фев!AV17+март!AV17+апр!AV17+май!AV17+июнь!AV17</f>
        <v>0</v>
      </c>
      <c r="AW17" s="45">
        <f>янв!AW17+фев!AW17+март!AW17+апр!AW17+май!AW17+июнь!AW17</f>
        <v>13</v>
      </c>
      <c r="AX17" s="45">
        <f>янв!AX17+фев!AX17+март!AX17+апр!AX17+май!AX17+июнь!AX17</f>
        <v>10.167</v>
      </c>
      <c r="AY17" s="45">
        <f>янв!AY17+фев!AY17+март!AY17+апр!AY17+май!AY17+июнь!AY17</f>
        <v>1</v>
      </c>
      <c r="AZ17" s="45">
        <f>янв!AZ17+фев!AZ17+март!AZ17+апр!AZ17+май!AZ17+июнь!AZ17</f>
        <v>0.73499999999999999</v>
      </c>
      <c r="BA17" s="45">
        <f>янв!BA17+фев!BA17+март!BA17+апр!BA17+май!BA17+июнь!BA17</f>
        <v>0</v>
      </c>
      <c r="BB17" s="45">
        <f>янв!BB17+фев!BB17+март!BB17+апр!BB17+май!BB17+июнь!BB17</f>
        <v>0</v>
      </c>
      <c r="BC17" s="45">
        <f>янв!BC17+фев!BC17+март!BC17+апр!BC17+май!BC17+июнь!BC17</f>
        <v>0</v>
      </c>
      <c r="BD17" s="45">
        <f>янв!BD17+фев!BD17+март!BD17+апр!BD17+май!BD17+июнь!BD17</f>
        <v>0</v>
      </c>
      <c r="BE17" s="45">
        <f>янв!BE17+фев!BE17+март!BE17+апр!BE17+май!BE17+июнь!BE17</f>
        <v>3.6840000000000002</v>
      </c>
      <c r="BF17" s="46">
        <f t="shared" si="1"/>
        <v>258.82500000000005</v>
      </c>
      <c r="BG17" s="45"/>
      <c r="BH17" s="35" t="e">
        <f t="shared" si="0"/>
        <v>#DIV/0!</v>
      </c>
      <c r="BI17" s="115">
        <v>118</v>
      </c>
      <c r="BJ17" s="16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s="18" customFormat="1" ht="21" customHeight="1">
      <c r="A18" s="90">
        <v>15</v>
      </c>
      <c r="B18" s="14" t="s">
        <v>175</v>
      </c>
      <c r="C18" s="45">
        <f>янв!C18+фев!C18+март!C18+апр!C18+май!C18+июнь!C18</f>
        <v>0</v>
      </c>
      <c r="D18" s="45">
        <f>янв!D18+фев!D18+март!D18+апр!D18+май!D18+июнь!D18</f>
        <v>0</v>
      </c>
      <c r="E18" s="45">
        <f>янв!E18+фев!E18+март!E18+апр!E18+май!E18+июнь!E18</f>
        <v>107.1</v>
      </c>
      <c r="F18" s="45">
        <f>янв!F18+фев!F18+март!F18+апр!F18+май!F18+июнь!F18</f>
        <v>29.995000000000001</v>
      </c>
      <c r="G18" s="45">
        <f>янв!G18+фев!G18+март!G18+апр!G18+май!G18+июнь!G18</f>
        <v>23.17</v>
      </c>
      <c r="H18" s="45">
        <f>янв!H18+фев!H18+март!H18+апр!H18+май!H18+июнь!H18</f>
        <v>2.3690000000000002</v>
      </c>
      <c r="I18" s="45">
        <f>янв!I18+фев!I18+март!I18+апр!I18+май!I18+июнь!I18</f>
        <v>0</v>
      </c>
      <c r="J18" s="45">
        <f>янв!J18+фев!J18+март!J18+апр!J18+май!J18+июнь!J18</f>
        <v>0</v>
      </c>
      <c r="K18" s="45">
        <f>янв!K18+фев!K18+март!K18+апр!K18+май!K18+июнь!K18</f>
        <v>0</v>
      </c>
      <c r="L18" s="45">
        <f>янв!L18+фев!L18+март!L18+апр!L18+май!L18+июнь!L18</f>
        <v>0</v>
      </c>
      <c r="M18" s="45">
        <f>янв!M18+фев!M18+март!M18+апр!M18+май!M18+июнь!M18</f>
        <v>0</v>
      </c>
      <c r="N18" s="45">
        <f>янв!N18+фев!N18+март!N18+апр!N18+май!N18+июнь!N18</f>
        <v>0</v>
      </c>
      <c r="O18" s="45">
        <f>янв!O18+фев!O18+март!O18+апр!O18+май!O18+июнь!O18</f>
        <v>0</v>
      </c>
      <c r="P18" s="45">
        <f>янв!P18+фев!P18+март!P18+апр!P18+май!P18+июнь!P18</f>
        <v>0</v>
      </c>
      <c r="Q18" s="45">
        <f>янв!Q18+фев!Q18+март!Q18+апр!Q18+май!Q18+июнь!Q18</f>
        <v>0</v>
      </c>
      <c r="R18" s="45">
        <f>янв!R18+фев!R18+март!R18+апр!R18+май!R18+июнь!R18</f>
        <v>0</v>
      </c>
      <c r="S18" s="45">
        <f>янв!S18+фев!S18+март!S18+апр!S18+май!S18+июнь!S18</f>
        <v>0</v>
      </c>
      <c r="T18" s="45">
        <f>янв!T18+фев!T18+март!T18+апр!T18+май!T18+июнь!T18</f>
        <v>0</v>
      </c>
      <c r="U18" s="45">
        <f>янв!U18+фев!U18+март!U18+апр!U18+май!U18+июнь!U18</f>
        <v>2</v>
      </c>
      <c r="V18" s="45">
        <f>янв!V18+фев!V18+март!V18+апр!V18+май!V18+июнь!V18</f>
        <v>21.614999999999998</v>
      </c>
      <c r="W18" s="45">
        <f>янв!W18+фев!W18+март!W18+апр!W18+май!W18+июнь!W18</f>
        <v>0</v>
      </c>
      <c r="X18" s="45">
        <f>янв!X18+фев!X18+март!X18+апр!X18+май!X18+июнь!X18</f>
        <v>0</v>
      </c>
      <c r="Y18" s="45">
        <f>янв!Y18+фев!Y18+март!Y18+апр!Y18+май!Y18+июнь!Y18</f>
        <v>0</v>
      </c>
      <c r="Z18" s="45">
        <f>янв!Z18+фев!Z18+март!Z18+апр!Z18+май!Z18+июнь!Z18</f>
        <v>0</v>
      </c>
      <c r="AA18" s="45">
        <f>янв!AA18+фев!AA18+март!AA18+апр!AA18+май!AA18+июнь!AA18</f>
        <v>0</v>
      </c>
      <c r="AB18" s="45">
        <f>янв!AB18+фев!AB18+март!AB18+апр!AB18+май!AB18+июнь!AB18</f>
        <v>0</v>
      </c>
      <c r="AC18" s="45">
        <f>янв!AC18+фев!AC18+март!AC18+апр!AC18+май!AC18+июнь!AC18</f>
        <v>0</v>
      </c>
      <c r="AD18" s="45">
        <f>янв!AD18+фев!AD18+март!AD18+апр!AD18+май!AD18+июнь!AD18</f>
        <v>0</v>
      </c>
      <c r="AE18" s="45">
        <f>янв!AE18+фев!AE18+март!AE18+апр!AE18+май!AE18+июнь!AE18</f>
        <v>0</v>
      </c>
      <c r="AF18" s="45">
        <f>янв!AF18+фев!AF18+март!AF18+апр!AF18+май!AF18+июнь!AF18</f>
        <v>0</v>
      </c>
      <c r="AG18" s="45">
        <f>янв!AG18+фев!AG18+март!AG18+апр!AG18+май!AG18+июнь!AG18</f>
        <v>0</v>
      </c>
      <c r="AH18" s="45">
        <f>янв!AH18+фев!AH18+март!AH18+апр!AH18+май!AH18+июнь!AH18</f>
        <v>0</v>
      </c>
      <c r="AI18" s="45">
        <f>янв!AI18+фев!AI18+март!AI18+апр!AI18+май!AI18+июнь!AI18</f>
        <v>0</v>
      </c>
      <c r="AJ18" s="45">
        <f>янв!AJ18+фев!AJ18+март!AJ18+апр!AJ18+май!AJ18+июнь!AJ18</f>
        <v>0</v>
      </c>
      <c r="AK18" s="45">
        <f>янв!AK18+фев!AK18+март!AK18+апр!AK18+май!AK18+июнь!AK18</f>
        <v>0</v>
      </c>
      <c r="AL18" s="45">
        <f>янв!AL18+фев!AL18+март!AL18+апр!AL18+май!AL18+июнь!AL18</f>
        <v>0</v>
      </c>
      <c r="AM18" s="45">
        <f>янв!AM18+фев!AM18+март!AM18+апр!AM18+май!AM18+июнь!AM18</f>
        <v>0</v>
      </c>
      <c r="AN18" s="45">
        <f>янв!AN18+фев!AN18+март!AN18+апр!AN18+май!AN18+июнь!AN18</f>
        <v>0</v>
      </c>
      <c r="AO18" s="45">
        <f>янв!AO18+фев!AO18+март!AO18+апр!AO18+май!AO18+июнь!AO18</f>
        <v>0</v>
      </c>
      <c r="AP18" s="45">
        <f>янв!AP18+фев!AP18+март!AP18+апр!AP18+май!AP18+июнь!AP18</f>
        <v>0</v>
      </c>
      <c r="AQ18" s="45">
        <f>янв!AQ18+фев!AQ18+март!AQ18+апр!AQ18+май!AQ18+июнь!AQ18</f>
        <v>4</v>
      </c>
      <c r="AR18" s="45">
        <f>янв!AR18+фев!AR18+март!AR18+апр!AR18+май!AR18+июнь!AR18</f>
        <v>2.2690000000000001</v>
      </c>
      <c r="AS18" s="45">
        <f>янв!AS18+фев!AS18+март!AS18+апр!AS18+май!AS18+июнь!AS18</f>
        <v>0</v>
      </c>
      <c r="AT18" s="45">
        <f>янв!AT18+фев!AT18+март!AT18+апр!AT18+май!AT18+июнь!AT18</f>
        <v>0</v>
      </c>
      <c r="AU18" s="45">
        <f>янв!AU18+фев!AU18+март!AU18+апр!AU18+май!AU18+июнь!AU18</f>
        <v>0</v>
      </c>
      <c r="AV18" s="45">
        <f>янв!AV18+фев!AV18+март!AV18+апр!AV18+май!AV18+июнь!AV18</f>
        <v>0</v>
      </c>
      <c r="AW18" s="45">
        <f>янв!AW18+фев!AW18+март!AW18+апр!AW18+май!AW18+июнь!AW18</f>
        <v>6</v>
      </c>
      <c r="AX18" s="45">
        <f>янв!AX18+фев!AX18+март!AX18+апр!AX18+май!AX18+июнь!AX18</f>
        <v>4.6450000000000005</v>
      </c>
      <c r="AY18" s="45">
        <f>янв!AY18+фев!AY18+март!AY18+апр!AY18+май!AY18+июнь!AY18</f>
        <v>1</v>
      </c>
      <c r="AZ18" s="45">
        <f>янв!AZ18+фев!AZ18+март!AZ18+апр!AZ18+май!AZ18+июнь!AZ18</f>
        <v>0.73499999999999999</v>
      </c>
      <c r="BA18" s="45">
        <f>янв!BA18+фев!BA18+март!BA18+апр!BA18+май!BA18+июнь!BA18</f>
        <v>0</v>
      </c>
      <c r="BB18" s="45">
        <f>янв!BB18+фев!BB18+март!BB18+апр!BB18+май!BB18+июнь!BB18</f>
        <v>0</v>
      </c>
      <c r="BC18" s="45">
        <f>янв!BC18+фев!BC18+март!BC18+апр!BC18+май!BC18+июнь!BC18</f>
        <v>0</v>
      </c>
      <c r="BD18" s="45">
        <f>янв!BD18+фев!BD18+март!BD18+апр!BD18+май!BD18+июнь!BD18</f>
        <v>0</v>
      </c>
      <c r="BE18" s="45">
        <f>янв!BE18+фев!BE18+март!BE18+апр!BE18+май!BE18+июнь!BE18</f>
        <v>3.6850000000000001</v>
      </c>
      <c r="BF18" s="46">
        <f t="shared" si="1"/>
        <v>65.313000000000002</v>
      </c>
      <c r="BG18" s="45"/>
      <c r="BH18" s="35" t="e">
        <f t="shared" si="0"/>
        <v>#DIV/0!</v>
      </c>
      <c r="BI18" s="115" t="s">
        <v>192</v>
      </c>
      <c r="BJ18" s="16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7" s="18" customFormat="1" ht="21" customHeight="1">
      <c r="A19" s="90">
        <v>16</v>
      </c>
      <c r="B19" s="14" t="s">
        <v>176</v>
      </c>
      <c r="C19" s="45">
        <f>янв!C19+фев!C19+март!C19+апр!C19+май!C19+июнь!C19</f>
        <v>0</v>
      </c>
      <c r="D19" s="45">
        <f>янв!D19+фев!D19+март!D19+апр!D19+май!D19+июнь!D19</f>
        <v>0</v>
      </c>
      <c r="E19" s="45">
        <f>янв!E19+фев!E19+март!E19+апр!E19+май!E19+июнь!E19</f>
        <v>0</v>
      </c>
      <c r="F19" s="45">
        <f>янв!F19+фев!F19+март!F19+апр!F19+май!F19+июнь!F19</f>
        <v>0</v>
      </c>
      <c r="G19" s="45">
        <f>янв!G19+фев!G19+март!G19+апр!G19+май!G19+июнь!G19</f>
        <v>0</v>
      </c>
      <c r="H19" s="45">
        <f>янв!H19+фев!H19+март!H19+апр!H19+май!H19+июнь!H19</f>
        <v>0</v>
      </c>
      <c r="I19" s="45">
        <f>янв!I19+фев!I19+март!I19+апр!I19+май!I19+июнь!I19</f>
        <v>1</v>
      </c>
      <c r="J19" s="45">
        <f>янв!J19+фев!J19+март!J19+апр!J19+май!J19+июнь!J19</f>
        <v>231.46299999999999</v>
      </c>
      <c r="K19" s="45">
        <f>янв!K19+фев!K19+март!K19+апр!K19+май!K19+июнь!K19</f>
        <v>0</v>
      </c>
      <c r="L19" s="45">
        <f>янв!L19+фев!L19+март!L19+апр!L19+май!L19+июнь!L19</f>
        <v>0</v>
      </c>
      <c r="M19" s="45">
        <f>янв!M19+фев!M19+март!M19+апр!M19+май!M19+июнь!M19</f>
        <v>0</v>
      </c>
      <c r="N19" s="45">
        <f>янв!N19+фев!N19+март!N19+апр!N19+май!N19+июнь!N19</f>
        <v>0</v>
      </c>
      <c r="O19" s="45">
        <f>янв!O19+фев!O19+март!O19+апр!O19+май!O19+июнь!O19</f>
        <v>0</v>
      </c>
      <c r="P19" s="45">
        <f>янв!P19+фев!P19+март!P19+апр!P19+май!P19+июнь!P19</f>
        <v>0</v>
      </c>
      <c r="Q19" s="45">
        <f>янв!Q19+фев!Q19+март!Q19+апр!Q19+май!Q19+июнь!Q19</f>
        <v>0</v>
      </c>
      <c r="R19" s="45">
        <f>янв!R19+фев!R19+март!R19+апр!R19+май!R19+июнь!R19</f>
        <v>0</v>
      </c>
      <c r="S19" s="45">
        <f>янв!S19+фев!S19+март!S19+апр!S19+май!S19+июнь!S19</f>
        <v>0</v>
      </c>
      <c r="T19" s="45">
        <f>янв!T19+фев!T19+март!T19+апр!T19+май!T19+июнь!T19</f>
        <v>0</v>
      </c>
      <c r="U19" s="45">
        <f>янв!U19+фев!U19+март!U19+апр!U19+май!U19+июнь!U19</f>
        <v>1</v>
      </c>
      <c r="V19" s="45">
        <f>янв!V19+фев!V19+март!V19+апр!V19+май!V19+июнь!V19</f>
        <v>19.901</v>
      </c>
      <c r="W19" s="45">
        <f>янв!W19+фев!W19+март!W19+апр!W19+май!W19+июнь!W19</f>
        <v>1</v>
      </c>
      <c r="X19" s="45">
        <f>янв!X19+фев!X19+март!X19+апр!X19+май!X19+июнь!X19</f>
        <v>5.0919999999999996</v>
      </c>
      <c r="Y19" s="45">
        <f>янв!Y19+фев!Y19+март!Y19+апр!Y19+май!Y19+июнь!Y19</f>
        <v>0</v>
      </c>
      <c r="Z19" s="45">
        <f>янв!Z19+фев!Z19+март!Z19+апр!Z19+май!Z19+июнь!Z19</f>
        <v>0</v>
      </c>
      <c r="AA19" s="45">
        <f>янв!AA19+фев!AA19+март!AA19+апр!AA19+май!AA19+июнь!AA19</f>
        <v>0</v>
      </c>
      <c r="AB19" s="45">
        <f>янв!AB19+фев!AB19+март!AB19+апр!AB19+май!AB19+июнь!AB19</f>
        <v>0</v>
      </c>
      <c r="AC19" s="45">
        <f>янв!AC19+фев!AC19+март!AC19+апр!AC19+май!AC19+июнь!AC19</f>
        <v>0</v>
      </c>
      <c r="AD19" s="45">
        <f>янв!AD19+фев!AD19+март!AD19+апр!AD19+май!AD19+июнь!AD19</f>
        <v>0</v>
      </c>
      <c r="AE19" s="45">
        <f>янв!AE19+фев!AE19+март!AE19+апр!AE19+май!AE19+июнь!AE19</f>
        <v>0</v>
      </c>
      <c r="AF19" s="45">
        <f>янв!AF19+фев!AF19+март!AF19+апр!AF19+май!AF19+июнь!AF19</f>
        <v>0</v>
      </c>
      <c r="AG19" s="45">
        <f>янв!AG19+фев!AG19+март!AG19+апр!AG19+май!AG19+июнь!AG19</f>
        <v>3.1</v>
      </c>
      <c r="AH19" s="45">
        <f>янв!AH19+фев!AH19+март!AH19+апр!AH19+май!AH19+июнь!AH19</f>
        <v>6.17</v>
      </c>
      <c r="AI19" s="45">
        <f>янв!AI19+фев!AI19+март!AI19+апр!AI19+май!AI19+июнь!AI19</f>
        <v>0</v>
      </c>
      <c r="AJ19" s="45">
        <f>янв!AJ19+фев!AJ19+март!AJ19+апр!AJ19+май!AJ19+июнь!AJ19</f>
        <v>0</v>
      </c>
      <c r="AK19" s="45">
        <f>янв!AK19+фев!AK19+март!AK19+апр!AK19+май!AK19+июнь!AK19</f>
        <v>0</v>
      </c>
      <c r="AL19" s="45">
        <f>янв!AL19+фев!AL19+март!AL19+апр!AL19+май!AL19+июнь!AL19</f>
        <v>0</v>
      </c>
      <c r="AM19" s="45">
        <f>янв!AM19+фев!AM19+март!AM19+апр!AM19+май!AM19+июнь!AM19</f>
        <v>0</v>
      </c>
      <c r="AN19" s="45">
        <f>янв!AN19+фев!AN19+март!AN19+апр!AN19+май!AN19+июнь!AN19</f>
        <v>0</v>
      </c>
      <c r="AO19" s="45">
        <f>янв!AO19+фев!AO19+март!AO19+апр!AO19+май!AO19+июнь!AO19</f>
        <v>1</v>
      </c>
      <c r="AP19" s="45">
        <f>янв!AP19+фев!AP19+март!AP19+апр!AP19+май!AP19+июнь!AP19</f>
        <v>2.9249999999999998</v>
      </c>
      <c r="AQ19" s="45">
        <f>янв!AQ19+фев!AQ19+март!AQ19+апр!AQ19+май!AQ19+июнь!AQ19</f>
        <v>10</v>
      </c>
      <c r="AR19" s="45">
        <f>янв!AR19+фев!AR19+март!AR19+апр!AR19+май!AR19+июнь!AR19</f>
        <v>13.347999999999999</v>
      </c>
      <c r="AS19" s="45">
        <f>янв!AS19+фев!AS19+март!AS19+апр!AS19+май!AS19+июнь!AS19</f>
        <v>0</v>
      </c>
      <c r="AT19" s="45">
        <f>янв!AT19+фев!AT19+март!AT19+апр!AT19+май!AT19+июнь!AT19</f>
        <v>0</v>
      </c>
      <c r="AU19" s="45">
        <f>янв!AU19+фев!AU19+март!AU19+апр!AU19+май!AU19+июнь!AU19</f>
        <v>0</v>
      </c>
      <c r="AV19" s="45">
        <f>янв!AV19+фев!AV19+март!AV19+апр!AV19+май!AV19+июнь!AV19</f>
        <v>0</v>
      </c>
      <c r="AW19" s="45">
        <f>янв!AW19+фев!AW19+март!AW19+апр!AW19+май!AW19+июнь!AW19</f>
        <v>1</v>
      </c>
      <c r="AX19" s="45">
        <f>янв!AX19+фев!AX19+март!AX19+апр!AX19+май!AX19+июнь!AX19</f>
        <v>0.76500000000000001</v>
      </c>
      <c r="AY19" s="45">
        <f>янв!AY19+фев!AY19+март!AY19+апр!AY19+май!AY19+июнь!AY19</f>
        <v>0</v>
      </c>
      <c r="AZ19" s="45">
        <f>янв!AZ19+фев!AZ19+март!AZ19+апр!AZ19+май!AZ19+июнь!AZ19</f>
        <v>0</v>
      </c>
      <c r="BA19" s="45">
        <f>янв!BA19+фев!BA19+март!BA19+апр!BA19+май!BA19+июнь!BA19</f>
        <v>0</v>
      </c>
      <c r="BB19" s="45">
        <f>янв!BB19+фев!BB19+март!BB19+апр!BB19+май!BB19+июнь!BB19</f>
        <v>0</v>
      </c>
      <c r="BC19" s="45">
        <f>янв!BC19+фев!BC19+март!BC19+апр!BC19+май!BC19+июнь!BC19</f>
        <v>0</v>
      </c>
      <c r="BD19" s="45">
        <f>янв!BD19+фев!BD19+март!BD19+апр!BD19+май!BD19+июнь!BD19</f>
        <v>0</v>
      </c>
      <c r="BE19" s="45">
        <f>янв!BE19+фев!BE19+март!BE19+апр!BE19+май!BE19+июнь!BE19</f>
        <v>1.7530000000000001</v>
      </c>
      <c r="BF19" s="46">
        <f t="shared" si="1"/>
        <v>281.41700000000003</v>
      </c>
      <c r="BG19" s="45"/>
      <c r="BH19" s="35" t="e">
        <f t="shared" si="0"/>
        <v>#DIV/0!</v>
      </c>
      <c r="BI19" s="115" t="s">
        <v>193</v>
      </c>
      <c r="BJ19" s="16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s="18" customFormat="1" ht="21" customHeight="1">
      <c r="A20" s="90">
        <v>17</v>
      </c>
      <c r="B20" s="14" t="s">
        <v>177</v>
      </c>
      <c r="C20" s="45">
        <f>янв!C20+фев!C20+март!C20+апр!C20+май!C20+июнь!C20</f>
        <v>0</v>
      </c>
      <c r="D20" s="45">
        <f>янв!D20+фев!D20+март!D20+апр!D20+май!D20+июнь!D20</f>
        <v>0</v>
      </c>
      <c r="E20" s="45">
        <f>янв!E20+фев!E20+март!E20+апр!E20+май!E20+июнь!E20</f>
        <v>43</v>
      </c>
      <c r="F20" s="45">
        <f>янв!F20+фев!F20+март!F20+апр!F20+май!F20+июнь!F20</f>
        <v>14.058</v>
      </c>
      <c r="G20" s="45">
        <f>янв!G20+фев!G20+март!G20+апр!G20+май!G20+июнь!G20</f>
        <v>0</v>
      </c>
      <c r="H20" s="45">
        <f>янв!H20+фев!H20+март!H20+апр!H20+май!H20+июнь!H20</f>
        <v>0</v>
      </c>
      <c r="I20" s="45">
        <f>янв!I20+фев!I20+март!I20+апр!I20+май!I20+июнь!I20</f>
        <v>0</v>
      </c>
      <c r="J20" s="45">
        <f>янв!J20+фев!J20+март!J20+апр!J20+май!J20+июнь!J20</f>
        <v>0</v>
      </c>
      <c r="K20" s="45">
        <f>янв!K20+фев!K20+март!K20+апр!K20+май!K20+июнь!K20</f>
        <v>0</v>
      </c>
      <c r="L20" s="45">
        <f>янв!L20+фев!L20+март!L20+апр!L20+май!L20+июнь!L20</f>
        <v>0</v>
      </c>
      <c r="M20" s="45">
        <f>янв!M20+фев!M20+март!M20+апр!M20+май!M20+июнь!M20</f>
        <v>0</v>
      </c>
      <c r="N20" s="45">
        <f>янв!N20+фев!N20+март!N20+апр!N20+май!N20+июнь!N20</f>
        <v>0</v>
      </c>
      <c r="O20" s="45">
        <f>янв!O20+фев!O20+март!O20+апр!O20+май!O20+июнь!O20</f>
        <v>0</v>
      </c>
      <c r="P20" s="45">
        <f>янв!P20+фев!P20+март!P20+апр!P20+май!P20+июнь!P20</f>
        <v>0</v>
      </c>
      <c r="Q20" s="45">
        <f>янв!Q20+фев!Q20+март!Q20+апр!Q20+май!Q20+июнь!Q20</f>
        <v>0</v>
      </c>
      <c r="R20" s="45">
        <f>янв!R20+фев!R20+март!R20+апр!R20+май!R20+июнь!R20</f>
        <v>0</v>
      </c>
      <c r="S20" s="45">
        <f>янв!S20+фев!S20+март!S20+апр!S20+май!S20+июнь!S20</f>
        <v>0</v>
      </c>
      <c r="T20" s="45">
        <f>янв!T20+фев!T20+март!T20+апр!T20+май!T20+июнь!T20</f>
        <v>0</v>
      </c>
      <c r="U20" s="45">
        <f>янв!U20+фев!U20+март!U20+апр!U20+май!U20+июнь!U20</f>
        <v>1</v>
      </c>
      <c r="V20" s="45">
        <f>янв!V20+фев!V20+март!V20+апр!V20+май!V20+июнь!V20</f>
        <v>19.901</v>
      </c>
      <c r="W20" s="45">
        <f>янв!W20+фев!W20+март!W20+апр!W20+май!W20+июнь!W20</f>
        <v>0</v>
      </c>
      <c r="X20" s="45">
        <f>янв!X20+фев!X20+март!X20+апр!X20+май!X20+июнь!X20</f>
        <v>0</v>
      </c>
      <c r="Y20" s="45">
        <f>янв!Y20+фев!Y20+март!Y20+апр!Y20+май!Y20+июнь!Y20</f>
        <v>0</v>
      </c>
      <c r="Z20" s="45">
        <f>янв!Z20+фев!Z20+март!Z20+апр!Z20+май!Z20+июнь!Z20</f>
        <v>0</v>
      </c>
      <c r="AA20" s="45">
        <f>янв!AA20+фев!AA20+март!AA20+апр!AA20+май!AA20+июнь!AA20</f>
        <v>0</v>
      </c>
      <c r="AB20" s="45">
        <f>янв!AB20+фев!AB20+март!AB20+апр!AB20+май!AB20+июнь!AB20</f>
        <v>0</v>
      </c>
      <c r="AC20" s="45">
        <f>янв!AC20+фев!AC20+март!AC20+апр!AC20+май!AC20+июнь!AC20</f>
        <v>0</v>
      </c>
      <c r="AD20" s="45">
        <f>янв!AD20+фев!AD20+март!AD20+апр!AD20+май!AD20+июнь!AD20</f>
        <v>0</v>
      </c>
      <c r="AE20" s="45">
        <f>янв!AE20+фев!AE20+март!AE20+апр!AE20+май!AE20+июнь!AE20</f>
        <v>0</v>
      </c>
      <c r="AF20" s="45">
        <f>янв!AF20+фев!AF20+март!AF20+апр!AF20+май!AF20+июнь!AF20</f>
        <v>0</v>
      </c>
      <c r="AG20" s="45">
        <f>янв!AG20+фев!AG20+март!AG20+апр!AG20+май!AG20+июнь!AG20</f>
        <v>0</v>
      </c>
      <c r="AH20" s="45">
        <f>янв!AH20+фев!AH20+март!AH20+апр!AH20+май!AH20+июнь!AH20</f>
        <v>0</v>
      </c>
      <c r="AI20" s="45">
        <f>янв!AI20+фев!AI20+март!AI20+апр!AI20+май!AI20+июнь!AI20</f>
        <v>16.2</v>
      </c>
      <c r="AJ20" s="45">
        <f>янв!AJ20+фев!AJ20+март!AJ20+апр!AJ20+май!AJ20+июнь!AJ20</f>
        <v>21.039000000000001</v>
      </c>
      <c r="AK20" s="45">
        <f>янв!AK20+фев!AK20+март!AK20+апр!AK20+май!AK20+июнь!AK20</f>
        <v>0</v>
      </c>
      <c r="AL20" s="45">
        <f>янв!AL20+фев!AL20+март!AL20+апр!AL20+май!AL20+июнь!AL20</f>
        <v>0</v>
      </c>
      <c r="AM20" s="45">
        <f>янв!AM20+фев!AM20+март!AM20+апр!AM20+май!AM20+июнь!AM20</f>
        <v>4</v>
      </c>
      <c r="AN20" s="45">
        <f>янв!AN20+фев!AN20+март!AN20+апр!AN20+май!AN20+июнь!AN20</f>
        <v>4.157</v>
      </c>
      <c r="AO20" s="45">
        <f>янв!AO20+фев!AO20+март!AO20+апр!AO20+май!AO20+июнь!AO20</f>
        <v>0</v>
      </c>
      <c r="AP20" s="45">
        <f>янв!AP20+фев!AP20+март!AP20+апр!AP20+май!AP20+июнь!AP20</f>
        <v>0</v>
      </c>
      <c r="AQ20" s="45">
        <f>янв!AQ20+фев!AQ20+март!AQ20+апр!AQ20+май!AQ20+июнь!AQ20</f>
        <v>5</v>
      </c>
      <c r="AR20" s="45">
        <f>янв!AR20+фев!AR20+март!AR20+апр!AR20+май!AR20+июнь!AR20</f>
        <v>2.8489999999999998</v>
      </c>
      <c r="AS20" s="45">
        <f>янв!AS20+фев!AS20+март!AS20+апр!AS20+май!AS20+июнь!AS20</f>
        <v>0</v>
      </c>
      <c r="AT20" s="45">
        <f>янв!AT20+фев!AT20+март!AT20+апр!AT20+май!AT20+июнь!AT20</f>
        <v>0</v>
      </c>
      <c r="AU20" s="45">
        <f>янв!AU20+фев!AU20+март!AU20+апр!AU20+май!AU20+июнь!AU20</f>
        <v>0</v>
      </c>
      <c r="AV20" s="45">
        <f>янв!AV20+фев!AV20+март!AV20+апр!AV20+май!AV20+июнь!AV20</f>
        <v>0</v>
      </c>
      <c r="AW20" s="45">
        <f>янв!AW20+фев!AW20+март!AW20+апр!AW20+май!AW20+июнь!AW20</f>
        <v>38</v>
      </c>
      <c r="AX20" s="45">
        <f>янв!AX20+фев!AX20+март!AX20+апр!AX20+май!AX20+июнь!AX20</f>
        <v>28.995999999999995</v>
      </c>
      <c r="AY20" s="45">
        <f>янв!AY20+фев!AY20+март!AY20+апр!AY20+май!AY20+июнь!AY20</f>
        <v>2</v>
      </c>
      <c r="AZ20" s="45">
        <f>янв!AZ20+фев!AZ20+март!AZ20+апр!AZ20+май!AZ20+июнь!AZ20</f>
        <v>1.4019999999999999</v>
      </c>
      <c r="BA20" s="45">
        <f>янв!BA20+фев!BA20+март!BA20+апр!BA20+май!BA20+июнь!BA20</f>
        <v>0</v>
      </c>
      <c r="BB20" s="45">
        <f>янв!BB20+фев!BB20+март!BB20+апр!BB20+май!BB20+июнь!BB20</f>
        <v>0</v>
      </c>
      <c r="BC20" s="45">
        <f>янв!BC20+фев!BC20+март!BC20+апр!BC20+май!BC20+июнь!BC20</f>
        <v>0</v>
      </c>
      <c r="BD20" s="45">
        <f>янв!BD20+фев!BD20+март!BD20+апр!BD20+май!BD20+июнь!BD20</f>
        <v>0</v>
      </c>
      <c r="BE20" s="45">
        <f>янв!BE20+фев!BE20+март!BE20+апр!BE20+май!BE20+июнь!BE20</f>
        <v>0</v>
      </c>
      <c r="BF20" s="46">
        <f t="shared" si="1"/>
        <v>92.402000000000001</v>
      </c>
      <c r="BG20" s="45"/>
      <c r="BH20" s="35" t="e">
        <f t="shared" si="0"/>
        <v>#DIV/0!</v>
      </c>
      <c r="BI20" s="115" t="s">
        <v>194</v>
      </c>
      <c r="BJ20" s="16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</row>
    <row r="21" spans="1:77" s="18" customFormat="1" ht="21" customHeight="1">
      <c r="A21" s="90">
        <v>18</v>
      </c>
      <c r="B21" s="14" t="s">
        <v>178</v>
      </c>
      <c r="C21" s="45">
        <f>янв!C21+фев!C21+март!C21+апр!C21+май!C21+июнь!C21</f>
        <v>0</v>
      </c>
      <c r="D21" s="45">
        <f>янв!D21+фев!D21+март!D21+апр!D21+май!D21+июнь!D21</f>
        <v>0</v>
      </c>
      <c r="E21" s="45">
        <f>янв!E21+фев!E21+март!E21+апр!E21+май!E21+июнь!E21</f>
        <v>0</v>
      </c>
      <c r="F21" s="45">
        <f>янв!F21+фев!F21+март!F21+апр!F21+май!F21+июнь!F21</f>
        <v>0</v>
      </c>
      <c r="G21" s="45">
        <f>янв!G21+фев!G21+март!G21+апр!G21+май!G21+июнь!G21</f>
        <v>0</v>
      </c>
      <c r="H21" s="45">
        <f>янв!H21+фев!H21+март!H21+апр!H21+май!H21+июнь!H21</f>
        <v>0</v>
      </c>
      <c r="I21" s="45">
        <f>янв!I21+фев!I21+март!I21+апр!I21+май!I21+июнь!I21</f>
        <v>0</v>
      </c>
      <c r="J21" s="45">
        <f>янв!J21+фев!J21+март!J21+апр!J21+май!J21+июнь!J21</f>
        <v>0</v>
      </c>
      <c r="K21" s="45">
        <f>янв!K21+фев!K21+март!K21+апр!K21+май!K21+июнь!K21</f>
        <v>0</v>
      </c>
      <c r="L21" s="45">
        <f>янв!L21+фев!L21+март!L21+апр!L21+май!L21+июнь!L21</f>
        <v>0</v>
      </c>
      <c r="M21" s="45">
        <f>янв!M21+фев!M21+март!M21+апр!M21+май!M21+июнь!M21</f>
        <v>0</v>
      </c>
      <c r="N21" s="45">
        <f>янв!N21+фев!N21+март!N21+апр!N21+май!N21+июнь!N21</f>
        <v>0</v>
      </c>
      <c r="O21" s="45">
        <f>янв!O21+фев!O21+март!O21+апр!O21+май!O21+июнь!O21</f>
        <v>0</v>
      </c>
      <c r="P21" s="45">
        <f>янв!P21+фев!P21+март!P21+апр!P21+май!P21+июнь!P21</f>
        <v>0</v>
      </c>
      <c r="Q21" s="45">
        <f>янв!Q21+фев!Q21+март!Q21+апр!Q21+май!Q21+июнь!Q21</f>
        <v>0</v>
      </c>
      <c r="R21" s="45">
        <f>янв!R21+фев!R21+март!R21+апр!R21+май!R21+июнь!R21</f>
        <v>0</v>
      </c>
      <c r="S21" s="45">
        <f>янв!S21+фев!S21+март!S21+апр!S21+май!S21+июнь!S21</f>
        <v>0</v>
      </c>
      <c r="T21" s="45">
        <f>янв!T21+фев!T21+март!T21+апр!T21+май!T21+июнь!T21</f>
        <v>0</v>
      </c>
      <c r="U21" s="45">
        <f>янв!U21+фев!U21+март!U21+апр!U21+май!U21+июнь!U21</f>
        <v>0</v>
      </c>
      <c r="V21" s="45">
        <f>янв!V21+фев!V21+март!V21+апр!V21+май!V21+июнь!V21</f>
        <v>0</v>
      </c>
      <c r="W21" s="45">
        <f>янв!W21+фев!W21+март!W21+апр!W21+май!W21+июнь!W21</f>
        <v>0</v>
      </c>
      <c r="X21" s="45">
        <f>янв!X21+фев!X21+март!X21+апр!X21+май!X21+июнь!X21</f>
        <v>0</v>
      </c>
      <c r="Y21" s="45">
        <f>янв!Y21+фев!Y21+март!Y21+апр!Y21+май!Y21+июнь!Y21</f>
        <v>0</v>
      </c>
      <c r="Z21" s="45">
        <f>янв!Z21+фев!Z21+март!Z21+апр!Z21+май!Z21+июнь!Z21</f>
        <v>0</v>
      </c>
      <c r="AA21" s="45">
        <f>янв!AA21+фев!AA21+март!AA21+апр!AA21+май!AA21+июнь!AA21</f>
        <v>0</v>
      </c>
      <c r="AB21" s="45">
        <f>янв!AB21+фев!AB21+март!AB21+апр!AB21+май!AB21+июнь!AB21</f>
        <v>0</v>
      </c>
      <c r="AC21" s="45">
        <f>янв!AC21+фев!AC21+март!AC21+апр!AC21+май!AC21+июнь!AC21</f>
        <v>0</v>
      </c>
      <c r="AD21" s="45">
        <f>янв!AD21+фев!AD21+март!AD21+апр!AD21+май!AD21+июнь!AD21</f>
        <v>0</v>
      </c>
      <c r="AE21" s="45">
        <f>янв!AE21+фев!AE21+март!AE21+апр!AE21+май!AE21+июнь!AE21</f>
        <v>0</v>
      </c>
      <c r="AF21" s="45">
        <f>янв!AF21+фев!AF21+март!AF21+апр!AF21+май!AF21+июнь!AF21</f>
        <v>0</v>
      </c>
      <c r="AG21" s="45">
        <f>янв!AG21+фев!AG21+март!AG21+апр!AG21+май!AG21+июнь!AG21</f>
        <v>0</v>
      </c>
      <c r="AH21" s="45">
        <f>янв!AH21+фев!AH21+март!AH21+апр!AH21+май!AH21+июнь!AH21</f>
        <v>0</v>
      </c>
      <c r="AI21" s="45">
        <f>янв!AI21+фев!AI21+март!AI21+апр!AI21+май!AI21+июнь!AI21</f>
        <v>5</v>
      </c>
      <c r="AJ21" s="45">
        <f>янв!AJ21+фев!AJ21+март!AJ21+апр!AJ21+май!AJ21+июнь!AJ21</f>
        <v>6.5209999999999999</v>
      </c>
      <c r="AK21" s="45">
        <f>янв!AK21+фев!AK21+март!AK21+апр!AK21+май!AK21+июнь!AK21</f>
        <v>0</v>
      </c>
      <c r="AL21" s="45">
        <f>янв!AL21+фев!AL21+март!AL21+апр!AL21+май!AL21+июнь!AL21</f>
        <v>0</v>
      </c>
      <c r="AM21" s="45">
        <f>янв!AM21+фев!AM21+март!AM21+апр!AM21+май!AM21+июнь!AM21</f>
        <v>87.5</v>
      </c>
      <c r="AN21" s="45">
        <f>янв!AN21+фев!AN21+март!AN21+апр!AN21+май!AN21+июнь!AN21</f>
        <v>91.701999999999998</v>
      </c>
      <c r="AO21" s="45">
        <f>янв!AO21+фев!AO21+март!AO21+апр!AO21+май!AO21+июнь!AO21</f>
        <v>0</v>
      </c>
      <c r="AP21" s="45">
        <f>янв!AP21+фев!AP21+март!AP21+апр!AP21+май!AP21+июнь!AP21</f>
        <v>0</v>
      </c>
      <c r="AQ21" s="45">
        <f>янв!AQ21+фев!AQ21+март!AQ21+апр!AQ21+май!AQ21+июнь!AQ21</f>
        <v>14</v>
      </c>
      <c r="AR21" s="45">
        <f>янв!AR21+фев!AR21+март!AR21+апр!AR21+май!AR21+июнь!AR21</f>
        <v>8.3230000000000004</v>
      </c>
      <c r="AS21" s="45">
        <f>янв!AS21+фев!AS21+март!AS21+апр!AS21+май!AS21+июнь!AS21</f>
        <v>0</v>
      </c>
      <c r="AT21" s="45">
        <f>янв!AT21+фев!AT21+март!AT21+апр!AT21+май!AT21+июнь!AT21</f>
        <v>0</v>
      </c>
      <c r="AU21" s="45">
        <f>янв!AU21+фев!AU21+март!AU21+апр!AU21+май!AU21+июнь!AU21</f>
        <v>19.600000000000001</v>
      </c>
      <c r="AV21" s="45">
        <f>янв!AV21+фев!AV21+март!AV21+апр!AV21+май!AV21+июнь!AV21</f>
        <v>2.3559999999999999</v>
      </c>
      <c r="AW21" s="45">
        <f>янв!AW21+фев!AW21+март!AW21+апр!AW21+май!AW21+июнь!AW21</f>
        <v>0</v>
      </c>
      <c r="AX21" s="45">
        <f>янв!AX21+фев!AX21+март!AX21+апр!AX21+май!AX21+июнь!AX21</f>
        <v>0</v>
      </c>
      <c r="AY21" s="45">
        <f>янв!AY21+фев!AY21+март!AY21+апр!AY21+май!AY21+июнь!AY21</f>
        <v>1</v>
      </c>
      <c r="AZ21" s="45">
        <f>янв!AZ21+фев!AZ21+март!AZ21+апр!AZ21+май!AZ21+июнь!AZ21</f>
        <v>3.032</v>
      </c>
      <c r="BA21" s="45">
        <f>янв!BA21+фев!BA21+март!BA21+апр!BA21+май!BA21+июнь!BA21</f>
        <v>0</v>
      </c>
      <c r="BB21" s="45">
        <f>янв!BB21+фев!BB21+март!BB21+апр!BB21+май!BB21+июнь!BB21</f>
        <v>0</v>
      </c>
      <c r="BC21" s="45">
        <f>янв!BC21+фев!BC21+март!BC21+апр!BC21+май!BC21+июнь!BC21</f>
        <v>0</v>
      </c>
      <c r="BD21" s="45">
        <f>янв!BD21+фев!BD21+март!BD21+апр!BD21+май!BD21+июнь!BD21</f>
        <v>0</v>
      </c>
      <c r="BE21" s="45">
        <f>янв!BE21+фев!BE21+март!BE21+апр!BE21+май!BE21+июнь!BE21</f>
        <v>0</v>
      </c>
      <c r="BF21" s="46">
        <f t="shared" si="1"/>
        <v>111.93399999999998</v>
      </c>
      <c r="BG21" s="45"/>
      <c r="BH21" s="35" t="e">
        <f t="shared" si="0"/>
        <v>#DIV/0!</v>
      </c>
      <c r="BI21" s="115" t="s">
        <v>195</v>
      </c>
      <c r="BJ21" s="16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7" s="18" customFormat="1" ht="21" customHeight="1">
      <c r="A22" s="90">
        <v>19</v>
      </c>
      <c r="B22" s="14" t="s">
        <v>41</v>
      </c>
      <c r="C22" s="45">
        <f>янв!C22+фев!C22+март!C22+апр!C22+май!C22+июнь!C22</f>
        <v>0</v>
      </c>
      <c r="D22" s="45">
        <f>янв!D22+фев!D22+март!D22+апр!D22+май!D22+июнь!D22</f>
        <v>0</v>
      </c>
      <c r="E22" s="45">
        <f>янв!E22+фев!E22+март!E22+апр!E22+май!E22+июнь!E22</f>
        <v>69</v>
      </c>
      <c r="F22" s="45">
        <f>янв!F22+фев!F22+март!F22+апр!F22+май!F22+июнь!F22</f>
        <v>17.248000000000001</v>
      </c>
      <c r="G22" s="45">
        <f>янв!G22+фев!G22+март!G22+апр!G22+май!G22+июнь!G22</f>
        <v>0</v>
      </c>
      <c r="H22" s="45">
        <f>янв!H22+фев!H22+март!H22+апр!H22+май!H22+июнь!H22</f>
        <v>0</v>
      </c>
      <c r="I22" s="45">
        <f>янв!I22+фев!I22+март!I22+апр!I22+май!I22+июнь!I22</f>
        <v>1</v>
      </c>
      <c r="J22" s="45">
        <f>янв!J22+фев!J22+март!J22+апр!J22+май!J22+июнь!J22</f>
        <v>235.73500000000001</v>
      </c>
      <c r="K22" s="45">
        <f>янв!K22+фев!K22+март!K22+апр!K22+май!K22+июнь!K22</f>
        <v>0</v>
      </c>
      <c r="L22" s="45">
        <f>янв!L22+фев!L22+март!L22+апр!L22+май!L22+июнь!L22</f>
        <v>0</v>
      </c>
      <c r="M22" s="45">
        <f>янв!M22+фев!M22+март!M22+апр!M22+май!M22+июнь!M22</f>
        <v>0</v>
      </c>
      <c r="N22" s="45">
        <f>янв!N22+фев!N22+март!N22+апр!N22+май!N22+июнь!N22</f>
        <v>0</v>
      </c>
      <c r="O22" s="45">
        <f>янв!O22+фев!O22+март!O22+апр!O22+май!O22+июнь!O22</f>
        <v>0</v>
      </c>
      <c r="P22" s="45">
        <f>янв!P22+фев!P22+март!P22+апр!P22+май!P22+июнь!P22</f>
        <v>0</v>
      </c>
      <c r="Q22" s="45">
        <f>янв!Q22+фев!Q22+март!Q22+апр!Q22+май!Q22+июнь!Q22</f>
        <v>0</v>
      </c>
      <c r="R22" s="45">
        <f>янв!R22+фев!R22+март!R22+апр!R22+май!R22+июнь!R22</f>
        <v>0</v>
      </c>
      <c r="S22" s="45">
        <f>янв!S22+фев!S22+март!S22+апр!S22+май!S22+июнь!S22</f>
        <v>0</v>
      </c>
      <c r="T22" s="45">
        <f>янв!T22+фев!T22+март!T22+апр!T22+май!T22+июнь!T22</f>
        <v>0</v>
      </c>
      <c r="U22" s="45">
        <f>янв!U22+фев!U22+март!U22+апр!U22+май!U22+июнь!U22</f>
        <v>21</v>
      </c>
      <c r="V22" s="45">
        <f>янв!V22+фев!V22+март!V22+апр!V22+май!V22+июнь!V22</f>
        <v>194.583</v>
      </c>
      <c r="W22" s="45">
        <f>янв!W22+фев!W22+март!W22+апр!W22+май!W22+июнь!W22</f>
        <v>0</v>
      </c>
      <c r="X22" s="45">
        <f>янв!X22+фев!X22+март!X22+апр!X22+май!X22+июнь!X22</f>
        <v>0</v>
      </c>
      <c r="Y22" s="45">
        <f>янв!Y22+фев!Y22+март!Y22+апр!Y22+май!Y22+июнь!Y22</f>
        <v>0</v>
      </c>
      <c r="Z22" s="45">
        <f>янв!Z22+фев!Z22+март!Z22+апр!Z22+май!Z22+июнь!Z22</f>
        <v>0</v>
      </c>
      <c r="AA22" s="45">
        <f>янв!AA22+фев!AA22+март!AA22+апр!AA22+май!AA22+июнь!AA22</f>
        <v>0</v>
      </c>
      <c r="AB22" s="45">
        <f>янв!AB22+фев!AB22+март!AB22+апр!AB22+май!AB22+июнь!AB22</f>
        <v>0</v>
      </c>
      <c r="AC22" s="45">
        <f>янв!AC22+фев!AC22+март!AC22+апр!AC22+май!AC22+июнь!AC22</f>
        <v>0</v>
      </c>
      <c r="AD22" s="45">
        <f>янв!AD22+фев!AD22+март!AD22+апр!AD22+май!AD22+июнь!AD22</f>
        <v>0</v>
      </c>
      <c r="AE22" s="45">
        <f>янв!AE22+фев!AE22+март!AE22+апр!AE22+май!AE22+июнь!AE22</f>
        <v>0</v>
      </c>
      <c r="AF22" s="45">
        <f>янв!AF22+фев!AF22+март!AF22+апр!AF22+май!AF22+июнь!AF22</f>
        <v>0</v>
      </c>
      <c r="AG22" s="45">
        <f>янв!AG22+фев!AG22+март!AG22+апр!AG22+май!AG22+июнь!AG22</f>
        <v>174.8</v>
      </c>
      <c r="AH22" s="45">
        <f>янв!AH22+фев!AH22+март!AH22+апр!AH22+май!AH22+июнь!AH22</f>
        <v>249.34</v>
      </c>
      <c r="AI22" s="45">
        <f>янв!AI22+фев!AI22+март!AI22+апр!AI22+май!AI22+июнь!AI22</f>
        <v>9</v>
      </c>
      <c r="AJ22" s="45">
        <f>янв!AJ22+фев!AJ22+март!AJ22+апр!AJ22+май!AJ22+июнь!AJ22</f>
        <v>7.0670000000000002</v>
      </c>
      <c r="AK22" s="45">
        <f>янв!AK22+фев!AK22+март!AK22+апр!AK22+май!AK22+июнь!AK22</f>
        <v>0</v>
      </c>
      <c r="AL22" s="45">
        <f>янв!AL22+фев!AL22+март!AL22+апр!AL22+май!AL22+июнь!AL22</f>
        <v>0</v>
      </c>
      <c r="AM22" s="45">
        <f>янв!AM22+фев!AM22+март!AM22+апр!AM22+май!AM22+июнь!AM22</f>
        <v>0</v>
      </c>
      <c r="AN22" s="45">
        <f>янв!AN22+фев!AN22+март!AN22+апр!AN22+май!AN22+июнь!AN22</f>
        <v>0</v>
      </c>
      <c r="AO22" s="45">
        <f>янв!AO22+фев!AO22+март!AO22+апр!AO22+май!AO22+июнь!AO22</f>
        <v>4</v>
      </c>
      <c r="AP22" s="45">
        <f>янв!AP22+фев!AP22+март!AP22+апр!AP22+май!AP22+июнь!AP22</f>
        <v>12.257</v>
      </c>
      <c r="AQ22" s="45">
        <f>янв!AQ22+фев!AQ22+март!AQ22+апр!AQ22+май!AQ22+июнь!AQ22</f>
        <v>16</v>
      </c>
      <c r="AR22" s="45">
        <f>янв!AR22+фев!AR22+март!AR22+апр!AR22+май!AR22+июнь!AR22</f>
        <v>12.241000000000001</v>
      </c>
      <c r="AS22" s="45">
        <f>янв!AS22+фев!AS22+март!AS22+апр!AS22+май!AS22+июнь!AS22</f>
        <v>0</v>
      </c>
      <c r="AT22" s="45">
        <f>янв!AT22+фев!AT22+март!AT22+апр!AT22+май!AT22+июнь!AT22</f>
        <v>0</v>
      </c>
      <c r="AU22" s="45">
        <f>янв!AU22+фев!AU22+март!AU22+апр!AU22+май!AU22+июнь!AU22</f>
        <v>9.6999999999999993</v>
      </c>
      <c r="AV22" s="45">
        <f>янв!AV22+фев!AV22+март!AV22+апр!AV22+май!AV22+июнь!AV22</f>
        <v>1.1599999999999999</v>
      </c>
      <c r="AW22" s="45">
        <f>янв!AW22+фев!AW22+март!AW22+апр!AW22+май!AW22+июнь!AW22</f>
        <v>35</v>
      </c>
      <c r="AX22" s="45">
        <f>янв!AX22+фев!AX22+март!AX22+апр!AX22+май!AX22+июнь!AX22</f>
        <v>20.249000000000002</v>
      </c>
      <c r="AY22" s="45">
        <f>янв!AY22+фев!AY22+март!AY22+апр!AY22+май!AY22+июнь!AY22</f>
        <v>0</v>
      </c>
      <c r="AZ22" s="45">
        <f>янв!AZ22+фев!AZ22+март!AZ22+апр!AZ22+май!AZ22+июнь!AZ22</f>
        <v>0</v>
      </c>
      <c r="BA22" s="45">
        <f>янв!BA22+фев!BA22+март!BA22+апр!BA22+май!BA22+июнь!BA22</f>
        <v>0</v>
      </c>
      <c r="BB22" s="45">
        <f>янв!BB22+фев!BB22+март!BB22+апр!BB22+май!BB22+июнь!BB22</f>
        <v>0</v>
      </c>
      <c r="BC22" s="45">
        <f>янв!BC22+фев!BC22+март!BC22+апр!BC22+май!BC22+июнь!BC22</f>
        <v>0</v>
      </c>
      <c r="BD22" s="45">
        <f>янв!BD22+фев!BD22+март!BD22+апр!BD22+май!BD22+июнь!BD22</f>
        <v>0</v>
      </c>
      <c r="BE22" s="45">
        <f>янв!BE22+фев!BE22+март!BE22+апр!BE22+май!BE22+июнь!BE22</f>
        <v>3.3230000000000004</v>
      </c>
      <c r="BF22" s="46">
        <f t="shared" si="1"/>
        <v>753.20299999999997</v>
      </c>
      <c r="BG22" s="45"/>
      <c r="BH22" s="35" t="e">
        <f t="shared" si="0"/>
        <v>#DIV/0!</v>
      </c>
      <c r="BI22" s="115">
        <v>124</v>
      </c>
      <c r="BJ22" s="16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</row>
    <row r="23" spans="1:77" s="18" customFormat="1" ht="21" customHeight="1">
      <c r="A23" s="90">
        <v>20</v>
      </c>
      <c r="B23" s="14" t="s">
        <v>179</v>
      </c>
      <c r="C23" s="45">
        <f>янв!C23+фев!C23+март!C23+апр!C23+май!C23+июнь!C23</f>
        <v>0</v>
      </c>
      <c r="D23" s="45">
        <f>янв!D23+фев!D23+март!D23+апр!D23+май!D23+июнь!D23</f>
        <v>0</v>
      </c>
      <c r="E23" s="45">
        <f>янв!E23+фев!E23+март!E23+апр!E23+май!E23+июнь!E23</f>
        <v>0</v>
      </c>
      <c r="F23" s="45">
        <f>янв!F23+фев!F23+март!F23+апр!F23+май!F23+июнь!F23</f>
        <v>0</v>
      </c>
      <c r="G23" s="45">
        <f>янв!G23+фев!G23+март!G23+апр!G23+май!G23+июнь!G23</f>
        <v>0</v>
      </c>
      <c r="H23" s="45">
        <f>янв!H23+фев!H23+март!H23+апр!H23+май!H23+июнь!H23</f>
        <v>0</v>
      </c>
      <c r="I23" s="45">
        <f>янв!I23+фев!I23+март!I23+апр!I23+май!I23+июнь!I23</f>
        <v>0</v>
      </c>
      <c r="J23" s="45">
        <f>янв!J23+фев!J23+март!J23+апр!J23+май!J23+июнь!J23</f>
        <v>0</v>
      </c>
      <c r="K23" s="45">
        <f>янв!K23+фев!K23+март!K23+апр!K23+май!K23+июнь!K23</f>
        <v>0</v>
      </c>
      <c r="L23" s="45">
        <f>янв!L23+фев!L23+март!L23+апр!L23+май!L23+июнь!L23</f>
        <v>0</v>
      </c>
      <c r="M23" s="45">
        <f>янв!M23+фев!M23+март!M23+апр!M23+май!M23+июнь!M23</f>
        <v>0</v>
      </c>
      <c r="N23" s="45">
        <f>янв!N23+фев!N23+март!N23+апр!N23+май!N23+июнь!N23</f>
        <v>0</v>
      </c>
      <c r="O23" s="45">
        <f>янв!O23+фев!O23+март!O23+апр!O23+май!O23+июнь!O23</f>
        <v>0</v>
      </c>
      <c r="P23" s="45">
        <f>янв!P23+фев!P23+март!P23+апр!P23+май!P23+июнь!P23</f>
        <v>0</v>
      </c>
      <c r="Q23" s="45">
        <f>янв!Q23+фев!Q23+март!Q23+апр!Q23+май!Q23+июнь!Q23</f>
        <v>0</v>
      </c>
      <c r="R23" s="45">
        <f>янв!R23+фев!R23+март!R23+апр!R23+май!R23+июнь!R23</f>
        <v>0</v>
      </c>
      <c r="S23" s="45">
        <f>янв!S23+фев!S23+март!S23+апр!S23+май!S23+июнь!S23</f>
        <v>0</v>
      </c>
      <c r="T23" s="45">
        <f>янв!T23+фев!T23+март!T23+апр!T23+май!T23+июнь!T23</f>
        <v>0</v>
      </c>
      <c r="U23" s="45">
        <f>янв!U23+фев!U23+март!U23+апр!U23+май!U23+июнь!U23</f>
        <v>1</v>
      </c>
      <c r="V23" s="45">
        <f>янв!V23+фев!V23+март!V23+апр!V23+май!V23+июнь!V23</f>
        <v>5.8840000000000003</v>
      </c>
      <c r="W23" s="45">
        <f>янв!W23+фев!W23+март!W23+апр!W23+май!W23+июнь!W23</f>
        <v>0</v>
      </c>
      <c r="X23" s="45">
        <f>янв!X23+фев!X23+март!X23+апр!X23+май!X23+июнь!X23</f>
        <v>0</v>
      </c>
      <c r="Y23" s="45">
        <f>янв!Y23+фев!Y23+март!Y23+апр!Y23+май!Y23+июнь!Y23</f>
        <v>0</v>
      </c>
      <c r="Z23" s="45">
        <f>янв!Z23+фев!Z23+март!Z23+апр!Z23+май!Z23+июнь!Z23</f>
        <v>0</v>
      </c>
      <c r="AA23" s="45">
        <f>янв!AA23+фев!AA23+март!AA23+апр!AA23+май!AA23+июнь!AA23</f>
        <v>0</v>
      </c>
      <c r="AB23" s="45">
        <f>янв!AB23+фев!AB23+март!AB23+апр!AB23+май!AB23+июнь!AB23</f>
        <v>0</v>
      </c>
      <c r="AC23" s="45">
        <f>янв!AC23+фев!AC23+март!AC23+апр!AC23+май!AC23+июнь!AC23</f>
        <v>0</v>
      </c>
      <c r="AD23" s="45">
        <f>янв!AD23+фев!AD23+март!AD23+апр!AD23+май!AD23+июнь!AD23</f>
        <v>0</v>
      </c>
      <c r="AE23" s="45">
        <f>янв!AE23+фев!AE23+март!AE23+апр!AE23+май!AE23+июнь!AE23</f>
        <v>0</v>
      </c>
      <c r="AF23" s="45">
        <f>янв!AF23+фев!AF23+март!AF23+апр!AF23+май!AF23+июнь!AF23</f>
        <v>0</v>
      </c>
      <c r="AG23" s="45">
        <f>янв!AG23+фев!AG23+март!AG23+апр!AG23+май!AG23+июнь!AG23</f>
        <v>0</v>
      </c>
      <c r="AH23" s="45">
        <f>янв!AH23+фев!AH23+март!AH23+апр!AH23+май!AH23+июнь!AH23</f>
        <v>0</v>
      </c>
      <c r="AI23" s="45">
        <f>янв!AI23+фев!AI23+март!AI23+апр!AI23+май!AI23+июнь!AI23</f>
        <v>0</v>
      </c>
      <c r="AJ23" s="45">
        <f>янв!AJ23+фев!AJ23+март!AJ23+апр!AJ23+май!AJ23+июнь!AJ23</f>
        <v>0</v>
      </c>
      <c r="AK23" s="45">
        <f>янв!AK23+фев!AK23+март!AK23+апр!AK23+май!AK23+июнь!AK23</f>
        <v>0</v>
      </c>
      <c r="AL23" s="45">
        <f>янв!AL23+фев!AL23+март!AL23+апр!AL23+май!AL23+июнь!AL23</f>
        <v>0</v>
      </c>
      <c r="AM23" s="45">
        <f>янв!AM23+фев!AM23+март!AM23+апр!AM23+май!AM23+июнь!AM23</f>
        <v>0</v>
      </c>
      <c r="AN23" s="45">
        <f>янв!AN23+фев!AN23+март!AN23+апр!AN23+май!AN23+июнь!AN23</f>
        <v>0</v>
      </c>
      <c r="AO23" s="45">
        <f>янв!AO23+фев!AO23+март!AO23+апр!AO23+май!AO23+июнь!AO23</f>
        <v>0</v>
      </c>
      <c r="AP23" s="45">
        <f>янв!AP23+фев!AP23+март!AP23+апр!AP23+май!AP23+июнь!AP23</f>
        <v>0</v>
      </c>
      <c r="AQ23" s="45">
        <f>янв!AQ23+фев!AQ23+март!AQ23+апр!AQ23+май!AQ23+июнь!AQ23</f>
        <v>0</v>
      </c>
      <c r="AR23" s="45">
        <f>янв!AR23+фев!AR23+март!AR23+апр!AR23+май!AR23+июнь!AR23</f>
        <v>0</v>
      </c>
      <c r="AS23" s="45">
        <f>янв!AS23+фев!AS23+март!AS23+апр!AS23+май!AS23+июнь!AS23</f>
        <v>0</v>
      </c>
      <c r="AT23" s="45">
        <f>янв!AT23+фев!AT23+март!AT23+апр!AT23+май!AT23+июнь!AT23</f>
        <v>0</v>
      </c>
      <c r="AU23" s="45">
        <f>янв!AU23+фев!AU23+март!AU23+апр!AU23+май!AU23+июнь!AU23</f>
        <v>0</v>
      </c>
      <c r="AV23" s="45">
        <f>янв!AV23+фев!AV23+март!AV23+апр!AV23+май!AV23+июнь!AV23</f>
        <v>0</v>
      </c>
      <c r="AW23" s="45">
        <f>янв!AW23+фев!AW23+март!AW23+апр!AW23+май!AW23+июнь!AW23</f>
        <v>0</v>
      </c>
      <c r="AX23" s="45">
        <f>янв!AX23+фев!AX23+март!AX23+апр!AX23+май!AX23+июнь!AX23</f>
        <v>0</v>
      </c>
      <c r="AY23" s="45">
        <f>янв!AY23+фев!AY23+март!AY23+апр!AY23+май!AY23+июнь!AY23</f>
        <v>0</v>
      </c>
      <c r="AZ23" s="45">
        <f>янв!AZ23+фев!AZ23+март!AZ23+апр!AZ23+май!AZ23+июнь!AZ23</f>
        <v>0</v>
      </c>
      <c r="BA23" s="45">
        <f>янв!BA23+фев!BA23+март!BA23+апр!BA23+май!BA23+июнь!BA23</f>
        <v>0</v>
      </c>
      <c r="BB23" s="45">
        <f>янв!BB23+фев!BB23+март!BB23+апр!BB23+май!BB23+июнь!BB23</f>
        <v>0</v>
      </c>
      <c r="BC23" s="45">
        <f>янв!BC23+фев!BC23+март!BC23+апр!BC23+май!BC23+июнь!BC23</f>
        <v>0</v>
      </c>
      <c r="BD23" s="45">
        <f>янв!BD23+фев!BD23+март!BD23+апр!BD23+май!BD23+июнь!BD23</f>
        <v>0</v>
      </c>
      <c r="BE23" s="45">
        <f>янв!BE23+фев!BE23+март!BE23+апр!BE23+май!BE23+июнь!BE23</f>
        <v>0</v>
      </c>
      <c r="BF23" s="46">
        <f t="shared" si="1"/>
        <v>5.8840000000000003</v>
      </c>
      <c r="BG23" s="45"/>
      <c r="BH23" s="35" t="e">
        <f t="shared" si="0"/>
        <v>#DIV/0!</v>
      </c>
      <c r="BI23" s="115">
        <v>2</v>
      </c>
      <c r="BJ23" s="16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</row>
    <row r="24" spans="1:77" s="18" customFormat="1" ht="21" customHeight="1">
      <c r="A24" s="90">
        <v>21</v>
      </c>
      <c r="B24" s="14" t="s">
        <v>180</v>
      </c>
      <c r="C24" s="45">
        <f>янв!C24+фев!C24+март!C24+апр!C24+май!C24+июнь!C24</f>
        <v>0</v>
      </c>
      <c r="D24" s="45">
        <f>янв!D24+фев!D24+март!D24+апр!D24+май!D24+июнь!D24</f>
        <v>0</v>
      </c>
      <c r="E24" s="45">
        <f>янв!E24+фев!E24+март!E24+апр!E24+май!E24+июнь!E24</f>
        <v>0</v>
      </c>
      <c r="F24" s="45">
        <f>янв!F24+фев!F24+март!F24+апр!F24+май!F24+июнь!F24</f>
        <v>0</v>
      </c>
      <c r="G24" s="45">
        <f>янв!G24+фев!G24+март!G24+апр!G24+май!G24+июнь!G24</f>
        <v>0</v>
      </c>
      <c r="H24" s="45">
        <f>янв!H24+фев!H24+март!H24+апр!H24+май!H24+июнь!H24</f>
        <v>0</v>
      </c>
      <c r="I24" s="45">
        <f>янв!I24+фев!I24+март!I24+апр!I24+май!I24+июнь!I24</f>
        <v>0</v>
      </c>
      <c r="J24" s="45">
        <f>янв!J24+фев!J24+март!J24+апр!J24+май!J24+июнь!J24</f>
        <v>0</v>
      </c>
      <c r="K24" s="45">
        <f>янв!K24+фев!K24+март!K24+апр!K24+май!K24+июнь!K24</f>
        <v>0</v>
      </c>
      <c r="L24" s="45">
        <f>янв!L24+фев!L24+март!L24+апр!L24+май!L24+июнь!L24</f>
        <v>0</v>
      </c>
      <c r="M24" s="45">
        <f>янв!M24+фев!M24+март!M24+апр!M24+май!M24+июнь!M24</f>
        <v>0</v>
      </c>
      <c r="N24" s="45">
        <f>янв!N24+фев!N24+март!N24+апр!N24+май!N24+июнь!N24</f>
        <v>0</v>
      </c>
      <c r="O24" s="45">
        <f>янв!O24+фев!O24+март!O24+апр!O24+май!O24+июнь!O24</f>
        <v>0</v>
      </c>
      <c r="P24" s="45">
        <f>янв!P24+фев!P24+март!P24+апр!P24+май!P24+июнь!P24</f>
        <v>0</v>
      </c>
      <c r="Q24" s="45">
        <f>янв!Q24+фев!Q24+март!Q24+апр!Q24+май!Q24+июнь!Q24</f>
        <v>0</v>
      </c>
      <c r="R24" s="45">
        <f>янв!R24+фев!R24+март!R24+апр!R24+май!R24+июнь!R24</f>
        <v>0</v>
      </c>
      <c r="S24" s="45">
        <f>янв!S24+фев!S24+март!S24+апр!S24+май!S24+июнь!S24</f>
        <v>0</v>
      </c>
      <c r="T24" s="45">
        <f>янв!T24+фев!T24+март!T24+апр!T24+май!T24+июнь!T24</f>
        <v>0</v>
      </c>
      <c r="U24" s="45">
        <f>янв!U24+фев!U24+март!U24+апр!U24+май!U24+июнь!U24</f>
        <v>1</v>
      </c>
      <c r="V24" s="45">
        <f>янв!V24+фев!V24+март!V24+апр!V24+май!V24+июнь!V24</f>
        <v>5.8840000000000003</v>
      </c>
      <c r="W24" s="45">
        <f>янв!W24+фев!W24+март!W24+апр!W24+май!W24+июнь!W24</f>
        <v>0</v>
      </c>
      <c r="X24" s="45">
        <f>янв!X24+фев!X24+март!X24+апр!X24+май!X24+июнь!X24</f>
        <v>0</v>
      </c>
      <c r="Y24" s="45">
        <f>янв!Y24+фев!Y24+март!Y24+апр!Y24+май!Y24+июнь!Y24</f>
        <v>0</v>
      </c>
      <c r="Z24" s="45">
        <f>янв!Z24+фев!Z24+март!Z24+апр!Z24+май!Z24+июнь!Z24</f>
        <v>0</v>
      </c>
      <c r="AA24" s="45">
        <f>янв!AA24+фев!AA24+март!AA24+апр!AA24+май!AA24+июнь!AA24</f>
        <v>0</v>
      </c>
      <c r="AB24" s="45">
        <f>янв!AB24+фев!AB24+март!AB24+апр!AB24+май!AB24+июнь!AB24</f>
        <v>0</v>
      </c>
      <c r="AC24" s="45">
        <f>янв!AC24+фев!AC24+март!AC24+апр!AC24+май!AC24+июнь!AC24</f>
        <v>0</v>
      </c>
      <c r="AD24" s="45">
        <f>янв!AD24+фев!AD24+март!AD24+апр!AD24+май!AD24+июнь!AD24</f>
        <v>0</v>
      </c>
      <c r="AE24" s="45">
        <f>янв!AE24+фев!AE24+март!AE24+апр!AE24+май!AE24+июнь!AE24</f>
        <v>0</v>
      </c>
      <c r="AF24" s="45">
        <f>янв!AF24+фев!AF24+март!AF24+апр!AF24+май!AF24+июнь!AF24</f>
        <v>0</v>
      </c>
      <c r="AG24" s="45">
        <f>янв!AG24+фев!AG24+март!AG24+апр!AG24+май!AG24+июнь!AG24</f>
        <v>0</v>
      </c>
      <c r="AH24" s="45">
        <f>янв!AH24+фев!AH24+март!AH24+апр!AH24+май!AH24+июнь!AH24</f>
        <v>0</v>
      </c>
      <c r="AI24" s="45">
        <f>янв!AI24+фев!AI24+март!AI24+апр!AI24+май!AI24+июнь!AI24</f>
        <v>0</v>
      </c>
      <c r="AJ24" s="45">
        <f>янв!AJ24+фев!AJ24+март!AJ24+апр!AJ24+май!AJ24+июнь!AJ24</f>
        <v>0</v>
      </c>
      <c r="AK24" s="45">
        <f>янв!AK24+фев!AK24+март!AK24+апр!AK24+май!AK24+июнь!AK24</f>
        <v>0</v>
      </c>
      <c r="AL24" s="45">
        <f>янв!AL24+фев!AL24+март!AL24+апр!AL24+май!AL24+июнь!AL24</f>
        <v>0</v>
      </c>
      <c r="AM24" s="45">
        <f>янв!AM24+фев!AM24+март!AM24+апр!AM24+май!AM24+июнь!AM24</f>
        <v>0</v>
      </c>
      <c r="AN24" s="45">
        <f>янв!AN24+фев!AN24+март!AN24+апр!AN24+май!AN24+июнь!AN24</f>
        <v>0</v>
      </c>
      <c r="AO24" s="45">
        <f>янв!AO24+фев!AO24+март!AO24+апр!AO24+май!AO24+июнь!AO24</f>
        <v>0</v>
      </c>
      <c r="AP24" s="45">
        <f>янв!AP24+фев!AP24+март!AP24+апр!AP24+май!AP24+июнь!AP24</f>
        <v>0</v>
      </c>
      <c r="AQ24" s="45">
        <f>янв!AQ24+фев!AQ24+март!AQ24+апр!AQ24+май!AQ24+июнь!AQ24</f>
        <v>0</v>
      </c>
      <c r="AR24" s="45">
        <f>янв!AR24+фев!AR24+март!AR24+апр!AR24+май!AR24+июнь!AR24</f>
        <v>0</v>
      </c>
      <c r="AS24" s="45">
        <f>янв!AS24+фев!AS24+март!AS24+апр!AS24+май!AS24+июнь!AS24</f>
        <v>0</v>
      </c>
      <c r="AT24" s="45">
        <f>янв!AT24+фев!AT24+март!AT24+апр!AT24+май!AT24+июнь!AT24</f>
        <v>0</v>
      </c>
      <c r="AU24" s="45">
        <f>янв!AU24+фев!AU24+март!AU24+апр!AU24+май!AU24+июнь!AU24</f>
        <v>0</v>
      </c>
      <c r="AV24" s="45">
        <f>янв!AV24+фев!AV24+март!AV24+апр!AV24+май!AV24+июнь!AV24</f>
        <v>0</v>
      </c>
      <c r="AW24" s="45">
        <f>янв!AW24+фев!AW24+март!AW24+апр!AW24+май!AW24+июнь!AW24</f>
        <v>0</v>
      </c>
      <c r="AX24" s="45">
        <f>янв!AX24+фев!AX24+март!AX24+апр!AX24+май!AX24+июнь!AX24</f>
        <v>0</v>
      </c>
      <c r="AY24" s="45">
        <f>янв!AY24+фев!AY24+март!AY24+апр!AY24+май!AY24+июнь!AY24</f>
        <v>0</v>
      </c>
      <c r="AZ24" s="45">
        <f>янв!AZ24+фев!AZ24+март!AZ24+апр!AZ24+май!AZ24+июнь!AZ24</f>
        <v>0</v>
      </c>
      <c r="BA24" s="45">
        <f>янв!BA24+фев!BA24+март!BA24+апр!BA24+май!BA24+июнь!BA24</f>
        <v>0</v>
      </c>
      <c r="BB24" s="45">
        <f>янв!BB24+фев!BB24+март!BB24+апр!BB24+май!BB24+июнь!BB24</f>
        <v>0</v>
      </c>
      <c r="BC24" s="45">
        <f>янв!BC24+фев!BC24+март!BC24+апр!BC24+май!BC24+июнь!BC24</f>
        <v>0</v>
      </c>
      <c r="BD24" s="45">
        <f>янв!BD24+фев!BD24+март!BD24+апр!BD24+май!BD24+июнь!BD24</f>
        <v>0</v>
      </c>
      <c r="BE24" s="45">
        <f>янв!BE24+фев!BE24+март!BE24+апр!BE24+май!BE24+июнь!BE24</f>
        <v>0</v>
      </c>
      <c r="BF24" s="46">
        <f t="shared" si="1"/>
        <v>5.8840000000000003</v>
      </c>
      <c r="BG24" s="45"/>
      <c r="BH24" s="35" t="e">
        <f t="shared" si="0"/>
        <v>#DIV/0!</v>
      </c>
      <c r="BI24" s="115">
        <v>4</v>
      </c>
      <c r="BJ24" s="16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 s="18" customFormat="1" ht="21" customHeight="1">
      <c r="A25" s="90">
        <v>22</v>
      </c>
      <c r="B25" s="14" t="s">
        <v>181</v>
      </c>
      <c r="C25" s="45">
        <f>янв!C25+фев!C25+март!C25+апр!C25+май!C25+июнь!C25</f>
        <v>0</v>
      </c>
      <c r="D25" s="45">
        <f>янв!D25+фев!D25+март!D25+апр!D25+май!D25+июнь!D25</f>
        <v>0</v>
      </c>
      <c r="E25" s="45">
        <f>янв!E25+фев!E25+март!E25+апр!E25+май!E25+июнь!E25</f>
        <v>0</v>
      </c>
      <c r="F25" s="45">
        <f>янв!F25+фев!F25+март!F25+апр!F25+май!F25+июнь!F25</f>
        <v>0</v>
      </c>
      <c r="G25" s="45">
        <f>янв!G25+фев!G25+март!G25+апр!G25+май!G25+июнь!G25</f>
        <v>0</v>
      </c>
      <c r="H25" s="45">
        <f>янв!H25+фев!H25+март!H25+апр!H25+май!H25+июнь!H25</f>
        <v>0</v>
      </c>
      <c r="I25" s="45">
        <f>янв!I25+фев!I25+март!I25+апр!I25+май!I25+июнь!I25</f>
        <v>0</v>
      </c>
      <c r="J25" s="45">
        <f>янв!J25+фев!J25+март!J25+апр!J25+май!J25+июнь!J25</f>
        <v>0</v>
      </c>
      <c r="K25" s="45">
        <f>янв!K25+фев!K25+март!K25+апр!K25+май!K25+июнь!K25</f>
        <v>0</v>
      </c>
      <c r="L25" s="45">
        <f>янв!L25+фев!L25+март!L25+апр!L25+май!L25+июнь!L25</f>
        <v>0</v>
      </c>
      <c r="M25" s="45">
        <f>янв!M25+фев!M25+март!M25+апр!M25+май!M25+июнь!M25</f>
        <v>0</v>
      </c>
      <c r="N25" s="45">
        <f>янв!N25+фев!N25+март!N25+апр!N25+май!N25+июнь!N25</f>
        <v>0</v>
      </c>
      <c r="O25" s="45">
        <f>янв!O25+фев!O25+март!O25+апр!O25+май!O25+июнь!O25</f>
        <v>0</v>
      </c>
      <c r="P25" s="45">
        <f>янв!P25+фев!P25+март!P25+апр!P25+май!P25+июнь!P25</f>
        <v>0</v>
      </c>
      <c r="Q25" s="45">
        <f>янв!Q25+фев!Q25+март!Q25+апр!Q25+май!Q25+июнь!Q25</f>
        <v>0</v>
      </c>
      <c r="R25" s="45">
        <f>янв!R25+фев!R25+март!R25+апр!R25+май!R25+июнь!R25</f>
        <v>0</v>
      </c>
      <c r="S25" s="45">
        <f>янв!S25+фев!S25+март!S25+апр!S25+май!S25+июнь!S25</f>
        <v>0</v>
      </c>
      <c r="T25" s="45">
        <f>янв!T25+фев!T25+март!T25+апр!T25+май!T25+июнь!T25</f>
        <v>0</v>
      </c>
      <c r="U25" s="45">
        <f>янв!U25+фев!U25+март!U25+апр!U25+май!U25+июнь!U25</f>
        <v>0</v>
      </c>
      <c r="V25" s="45">
        <f>янв!V25+фев!V25+март!V25+апр!V25+май!V25+июнь!V25</f>
        <v>0</v>
      </c>
      <c r="W25" s="45">
        <f>янв!W25+фев!W25+март!W25+апр!W25+май!W25+июнь!W25</f>
        <v>0</v>
      </c>
      <c r="X25" s="45">
        <f>янв!X25+фев!X25+март!X25+апр!X25+май!X25+июнь!X25</f>
        <v>0</v>
      </c>
      <c r="Y25" s="45">
        <f>янв!Y25+фев!Y25+март!Y25+апр!Y25+май!Y25+июнь!Y25</f>
        <v>0</v>
      </c>
      <c r="Z25" s="45">
        <f>янв!Z25+фев!Z25+март!Z25+апр!Z25+май!Z25+июнь!Z25</f>
        <v>0</v>
      </c>
      <c r="AA25" s="45">
        <f>янв!AA25+фев!AA25+март!AA25+апр!AA25+май!AA25+июнь!AA25</f>
        <v>0</v>
      </c>
      <c r="AB25" s="45">
        <f>янв!AB25+фев!AB25+март!AB25+апр!AB25+май!AB25+июнь!AB25</f>
        <v>0</v>
      </c>
      <c r="AC25" s="45">
        <f>янв!AC25+фев!AC25+март!AC25+апр!AC25+май!AC25+июнь!AC25</f>
        <v>0</v>
      </c>
      <c r="AD25" s="45">
        <f>янв!AD25+фев!AD25+март!AD25+апр!AD25+май!AD25+июнь!AD25</f>
        <v>0</v>
      </c>
      <c r="AE25" s="45">
        <f>янв!AE25+фев!AE25+март!AE25+апр!AE25+май!AE25+июнь!AE25</f>
        <v>0</v>
      </c>
      <c r="AF25" s="45">
        <f>янв!AF25+фев!AF25+март!AF25+апр!AF25+май!AF25+июнь!AF25</f>
        <v>0</v>
      </c>
      <c r="AG25" s="45">
        <f>янв!AG25+фев!AG25+март!AG25+апр!AG25+май!AG25+июнь!AG25</f>
        <v>0</v>
      </c>
      <c r="AH25" s="45">
        <f>янв!AH25+фев!AH25+март!AH25+апр!AH25+май!AH25+июнь!AH25</f>
        <v>0</v>
      </c>
      <c r="AI25" s="45">
        <f>янв!AI25+фев!AI25+март!AI25+апр!AI25+май!AI25+июнь!AI25</f>
        <v>0</v>
      </c>
      <c r="AJ25" s="45">
        <f>янв!AJ25+фев!AJ25+март!AJ25+апр!AJ25+май!AJ25+июнь!AJ25</f>
        <v>0</v>
      </c>
      <c r="AK25" s="45">
        <f>янв!AK25+фев!AK25+март!AK25+апр!AK25+май!AK25+июнь!AK25</f>
        <v>0</v>
      </c>
      <c r="AL25" s="45">
        <f>янв!AL25+фев!AL25+март!AL25+апр!AL25+май!AL25+июнь!AL25</f>
        <v>0</v>
      </c>
      <c r="AM25" s="45">
        <f>янв!AM25+фев!AM25+март!AM25+апр!AM25+май!AM25+июнь!AM25</f>
        <v>0</v>
      </c>
      <c r="AN25" s="45">
        <f>янв!AN25+фев!AN25+март!AN25+апр!AN25+май!AN25+июнь!AN25</f>
        <v>0</v>
      </c>
      <c r="AO25" s="45">
        <f>янв!AO25+фев!AO25+март!AO25+апр!AO25+май!AO25+июнь!AO25</f>
        <v>0</v>
      </c>
      <c r="AP25" s="45">
        <f>янв!AP25+фев!AP25+март!AP25+апр!AP25+май!AP25+июнь!AP25</f>
        <v>0</v>
      </c>
      <c r="AQ25" s="45">
        <f>янв!AQ25+фев!AQ25+март!AQ25+апр!AQ25+май!AQ25+июнь!AQ25</f>
        <v>0</v>
      </c>
      <c r="AR25" s="45">
        <f>янв!AR25+фев!AR25+март!AR25+апр!AR25+май!AR25+июнь!AR25</f>
        <v>0</v>
      </c>
      <c r="AS25" s="45">
        <f>янв!AS25+фев!AS25+март!AS25+апр!AS25+май!AS25+июнь!AS25</f>
        <v>0</v>
      </c>
      <c r="AT25" s="45">
        <f>янв!AT25+фев!AT25+март!AT25+апр!AT25+май!AT25+июнь!AT25</f>
        <v>0</v>
      </c>
      <c r="AU25" s="45">
        <f>янв!AU25+фев!AU25+март!AU25+апр!AU25+май!AU25+июнь!AU25</f>
        <v>0</v>
      </c>
      <c r="AV25" s="45">
        <f>янв!AV25+фев!AV25+март!AV25+апр!AV25+май!AV25+июнь!AV25</f>
        <v>0</v>
      </c>
      <c r="AW25" s="45">
        <f>янв!AW25+фев!AW25+март!AW25+апр!AW25+май!AW25+июнь!AW25</f>
        <v>2</v>
      </c>
      <c r="AX25" s="45">
        <f>янв!AX25+фев!AX25+март!AX25+апр!AX25+май!AX25+июнь!AX25</f>
        <v>1.53</v>
      </c>
      <c r="AY25" s="45">
        <f>янв!AY25+фев!AY25+март!AY25+апр!AY25+май!AY25+июнь!AY25</f>
        <v>0</v>
      </c>
      <c r="AZ25" s="45">
        <f>янв!AZ25+фев!AZ25+март!AZ25+апр!AZ25+май!AZ25+июнь!AZ25</f>
        <v>0</v>
      </c>
      <c r="BA25" s="45">
        <f>янв!BA25+фев!BA25+март!BA25+апр!BA25+май!BA25+июнь!BA25</f>
        <v>0</v>
      </c>
      <c r="BB25" s="45">
        <f>янв!BB25+фев!BB25+март!BB25+апр!BB25+май!BB25+июнь!BB25</f>
        <v>0</v>
      </c>
      <c r="BC25" s="45">
        <f>янв!BC25+фев!BC25+март!BC25+апр!BC25+май!BC25+июнь!BC25</f>
        <v>0</v>
      </c>
      <c r="BD25" s="45">
        <f>янв!BD25+фев!BD25+март!BD25+апр!BD25+май!BD25+июнь!BD25</f>
        <v>0</v>
      </c>
      <c r="BE25" s="45">
        <f>янв!BE25+фев!BE25+март!BE25+апр!BE25+май!BE25+июнь!BE25</f>
        <v>0</v>
      </c>
      <c r="BF25" s="46">
        <f t="shared" si="1"/>
        <v>1.53</v>
      </c>
      <c r="BG25" s="45"/>
      <c r="BH25" s="35" t="e">
        <f t="shared" si="0"/>
        <v>#DIV/0!</v>
      </c>
      <c r="BI25" s="115">
        <v>10</v>
      </c>
      <c r="BJ25" s="16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s="18" customFormat="1" ht="21" customHeight="1">
      <c r="A26" s="90">
        <v>23</v>
      </c>
      <c r="B26" s="14" t="s">
        <v>182</v>
      </c>
      <c r="C26" s="45">
        <f>янв!C26+фев!C26+март!C26+апр!C26+май!C26+июнь!C26</f>
        <v>0</v>
      </c>
      <c r="D26" s="45">
        <f>янв!D26+фев!D26+март!D26+апр!D26+май!D26+июнь!D26</f>
        <v>0</v>
      </c>
      <c r="E26" s="45">
        <f>янв!E26+фев!E26+март!E26+апр!E26+май!E26+июнь!E26</f>
        <v>0</v>
      </c>
      <c r="F26" s="45">
        <f>янв!F26+фев!F26+март!F26+апр!F26+май!F26+июнь!F26</f>
        <v>0</v>
      </c>
      <c r="G26" s="45">
        <f>янв!G26+фев!G26+март!G26+апр!G26+май!G26+июнь!G26</f>
        <v>0</v>
      </c>
      <c r="H26" s="45">
        <f>янв!H26+фев!H26+март!H26+апр!H26+май!H26+июнь!H26</f>
        <v>0</v>
      </c>
      <c r="I26" s="45">
        <f>янв!I26+фев!I26+март!I26+апр!I26+май!I26+июнь!I26</f>
        <v>0</v>
      </c>
      <c r="J26" s="45">
        <f>янв!J26+фев!J26+март!J26+апр!J26+май!J26+июнь!J26</f>
        <v>0</v>
      </c>
      <c r="K26" s="45">
        <f>янв!K26+фев!K26+март!K26+апр!K26+май!K26+июнь!K26</f>
        <v>0</v>
      </c>
      <c r="L26" s="45">
        <f>янв!L26+фев!L26+март!L26+апр!L26+май!L26+июнь!L26</f>
        <v>0</v>
      </c>
      <c r="M26" s="45">
        <f>янв!M26+фев!M26+март!M26+апр!M26+май!M26+июнь!M26</f>
        <v>0</v>
      </c>
      <c r="N26" s="45">
        <f>янв!N26+фев!N26+март!N26+апр!N26+май!N26+июнь!N26</f>
        <v>0</v>
      </c>
      <c r="O26" s="45">
        <f>янв!O26+фев!O26+март!O26+апр!O26+май!O26+июнь!O26</f>
        <v>0</v>
      </c>
      <c r="P26" s="45">
        <f>янв!P26+фев!P26+март!P26+апр!P26+май!P26+июнь!P26</f>
        <v>0</v>
      </c>
      <c r="Q26" s="45">
        <f>янв!Q26+фев!Q26+март!Q26+апр!Q26+май!Q26+июнь!Q26</f>
        <v>0</v>
      </c>
      <c r="R26" s="45">
        <f>янв!R26+фев!R26+март!R26+апр!R26+май!R26+июнь!R26</f>
        <v>0</v>
      </c>
      <c r="S26" s="45">
        <f>янв!S26+фев!S26+март!S26+апр!S26+май!S26+июнь!S26</f>
        <v>0</v>
      </c>
      <c r="T26" s="45">
        <f>янв!T26+фев!T26+март!T26+апр!T26+май!T26+июнь!T26</f>
        <v>0</v>
      </c>
      <c r="U26" s="45">
        <f>янв!U26+фев!U26+март!U26+апр!U26+май!U26+июнь!U26</f>
        <v>0</v>
      </c>
      <c r="V26" s="45">
        <f>янв!V26+фев!V26+март!V26+апр!V26+май!V26+июнь!V26</f>
        <v>0</v>
      </c>
      <c r="W26" s="45">
        <f>янв!W26+фев!W26+март!W26+апр!W26+май!W26+июнь!W26</f>
        <v>0</v>
      </c>
      <c r="X26" s="45">
        <f>янв!X26+фев!X26+март!X26+апр!X26+май!X26+июнь!X26</f>
        <v>0</v>
      </c>
      <c r="Y26" s="45">
        <f>янв!Y26+фев!Y26+март!Y26+апр!Y26+май!Y26+июнь!Y26</f>
        <v>0</v>
      </c>
      <c r="Z26" s="45">
        <f>янв!Z26+фев!Z26+март!Z26+апр!Z26+май!Z26+июнь!Z26</f>
        <v>0</v>
      </c>
      <c r="AA26" s="45">
        <f>янв!AA26+фев!AA26+март!AA26+апр!AA26+май!AA26+июнь!AA26</f>
        <v>0</v>
      </c>
      <c r="AB26" s="45">
        <f>янв!AB26+фев!AB26+март!AB26+апр!AB26+май!AB26+июнь!AB26</f>
        <v>0</v>
      </c>
      <c r="AC26" s="45">
        <f>янв!AC26+фев!AC26+март!AC26+апр!AC26+май!AC26+июнь!AC26</f>
        <v>0</v>
      </c>
      <c r="AD26" s="45">
        <f>янв!AD26+фев!AD26+март!AD26+апр!AD26+май!AD26+июнь!AD26</f>
        <v>0</v>
      </c>
      <c r="AE26" s="45">
        <f>янв!AE26+фев!AE26+март!AE26+апр!AE26+май!AE26+июнь!AE26</f>
        <v>0</v>
      </c>
      <c r="AF26" s="45">
        <f>янв!AF26+фев!AF26+март!AF26+апр!AF26+май!AF26+июнь!AF26</f>
        <v>0</v>
      </c>
      <c r="AG26" s="45">
        <f>янв!AG26+фев!AG26+март!AG26+апр!AG26+май!AG26+июнь!AG26</f>
        <v>0</v>
      </c>
      <c r="AH26" s="45">
        <f>янв!AH26+фев!AH26+март!AH26+апр!AH26+май!AH26+июнь!AH26</f>
        <v>0</v>
      </c>
      <c r="AI26" s="45">
        <f>янв!AI26+фев!AI26+март!AI26+апр!AI26+май!AI26+июнь!AI26</f>
        <v>0</v>
      </c>
      <c r="AJ26" s="45">
        <f>янв!AJ26+фев!AJ26+март!AJ26+апр!AJ26+май!AJ26+июнь!AJ26</f>
        <v>0</v>
      </c>
      <c r="AK26" s="45">
        <f>янв!AK26+фев!AK26+март!AK26+апр!AK26+май!AK26+июнь!AK26</f>
        <v>0</v>
      </c>
      <c r="AL26" s="45">
        <f>янв!AL26+фев!AL26+март!AL26+апр!AL26+май!AL26+июнь!AL26</f>
        <v>0</v>
      </c>
      <c r="AM26" s="45">
        <f>янв!AM26+фев!AM26+март!AM26+апр!AM26+май!AM26+июнь!AM26</f>
        <v>3</v>
      </c>
      <c r="AN26" s="45">
        <f>янв!AN26+фев!AN26+март!AN26+апр!AN26+май!AN26+июнь!AN26</f>
        <v>3.266</v>
      </c>
      <c r="AO26" s="45">
        <f>янв!AO26+фев!AO26+март!AO26+апр!AO26+май!AO26+июнь!AO26</f>
        <v>1</v>
      </c>
      <c r="AP26" s="45">
        <f>янв!AP26+фев!AP26+март!AP26+апр!AP26+май!AP26+июнь!AP26</f>
        <v>4.6980000000000004</v>
      </c>
      <c r="AQ26" s="45">
        <f>янв!AQ26+фев!AQ26+март!AQ26+апр!AQ26+май!AQ26+июнь!AQ26</f>
        <v>0</v>
      </c>
      <c r="AR26" s="45">
        <f>янв!AR26+фев!AR26+март!AR26+апр!AR26+май!AR26+июнь!AR26</f>
        <v>0</v>
      </c>
      <c r="AS26" s="45">
        <f>янв!AS26+фев!AS26+март!AS26+апр!AS26+май!AS26+июнь!AS26</f>
        <v>0</v>
      </c>
      <c r="AT26" s="45">
        <f>янв!AT26+фев!AT26+март!AT26+апр!AT26+май!AT26+июнь!AT26</f>
        <v>0</v>
      </c>
      <c r="AU26" s="45">
        <f>янв!AU26+фев!AU26+март!AU26+апр!AU26+май!AU26+июнь!AU26</f>
        <v>0</v>
      </c>
      <c r="AV26" s="45">
        <f>янв!AV26+фев!AV26+март!AV26+апр!AV26+май!AV26+июнь!AV26</f>
        <v>0</v>
      </c>
      <c r="AW26" s="45">
        <f>янв!AW26+фев!AW26+март!AW26+апр!AW26+май!AW26+июнь!AW26</f>
        <v>4</v>
      </c>
      <c r="AX26" s="45">
        <f>янв!AX26+фев!AX26+март!AX26+апр!AX26+май!AX26+июнь!AX26</f>
        <v>1.5920000000000001</v>
      </c>
      <c r="AY26" s="45">
        <f>янв!AY26+фев!AY26+март!AY26+апр!AY26+май!AY26+июнь!AY26</f>
        <v>0</v>
      </c>
      <c r="AZ26" s="45">
        <f>янв!AZ26+фев!AZ26+март!AZ26+апр!AZ26+май!AZ26+июнь!AZ26</f>
        <v>0</v>
      </c>
      <c r="BA26" s="45">
        <f>янв!BA26+фев!BA26+март!BA26+апр!BA26+май!BA26+июнь!BA26</f>
        <v>0</v>
      </c>
      <c r="BB26" s="45">
        <f>янв!BB26+фев!BB26+март!BB26+апр!BB26+май!BB26+июнь!BB26</f>
        <v>0</v>
      </c>
      <c r="BC26" s="45">
        <f>янв!BC26+фев!BC26+март!BC26+апр!BC26+май!BC26+июнь!BC26</f>
        <v>0</v>
      </c>
      <c r="BD26" s="45">
        <f>янв!BD26+фев!BD26+март!BD26+апр!BD26+май!BD26+июнь!BD26</f>
        <v>0</v>
      </c>
      <c r="BE26" s="45">
        <f>янв!BE26+фев!BE26+март!BE26+апр!BE26+май!BE26+июнь!BE26</f>
        <v>0.34499999999999997</v>
      </c>
      <c r="BF26" s="46">
        <f t="shared" si="1"/>
        <v>9.9010000000000016</v>
      </c>
      <c r="BG26" s="45"/>
      <c r="BH26" s="35" t="e">
        <f t="shared" si="0"/>
        <v>#DIV/0!</v>
      </c>
      <c r="BI26" s="115">
        <v>12</v>
      </c>
      <c r="BJ26" s="16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s="18" customFormat="1" ht="21" customHeight="1">
      <c r="A27" s="90">
        <v>24</v>
      </c>
      <c r="B27" s="14" t="s">
        <v>183</v>
      </c>
      <c r="C27" s="45">
        <f>янв!C27+фев!C27+март!C27+апр!C27+май!C27+июнь!C27</f>
        <v>0</v>
      </c>
      <c r="D27" s="45">
        <f>янв!D27+фев!D27+март!D27+апр!D27+май!D27+июнь!D27</f>
        <v>0</v>
      </c>
      <c r="E27" s="45">
        <f>янв!E27+фев!E27+март!E27+апр!E27+май!E27+июнь!E27</f>
        <v>0</v>
      </c>
      <c r="F27" s="45">
        <f>янв!F27+фев!F27+март!F27+апр!F27+май!F27+июнь!F27</f>
        <v>0</v>
      </c>
      <c r="G27" s="45">
        <f>янв!G27+фев!G27+март!G27+апр!G27+май!G27+июнь!G27</f>
        <v>0</v>
      </c>
      <c r="H27" s="45">
        <f>янв!H27+фев!H27+март!H27+апр!H27+май!H27+июнь!H27</f>
        <v>0</v>
      </c>
      <c r="I27" s="45">
        <f>янв!I27+фев!I27+март!I27+апр!I27+май!I27+июнь!I27</f>
        <v>0</v>
      </c>
      <c r="J27" s="45">
        <f>янв!J27+фев!J27+март!J27+апр!J27+май!J27+июнь!J27</f>
        <v>0</v>
      </c>
      <c r="K27" s="45">
        <f>янв!K27+фев!K27+март!K27+апр!K27+май!K27+июнь!K27</f>
        <v>0</v>
      </c>
      <c r="L27" s="45">
        <f>янв!L27+фев!L27+март!L27+апр!L27+май!L27+июнь!L27</f>
        <v>0</v>
      </c>
      <c r="M27" s="45">
        <f>янв!M27+фев!M27+март!M27+апр!M27+май!M27+июнь!M27</f>
        <v>0</v>
      </c>
      <c r="N27" s="45">
        <f>янв!N27+фев!N27+март!N27+апр!N27+май!N27+июнь!N27</f>
        <v>0</v>
      </c>
      <c r="O27" s="45">
        <f>янв!O27+фев!O27+март!O27+апр!O27+май!O27+июнь!O27</f>
        <v>0</v>
      </c>
      <c r="P27" s="45">
        <f>янв!P27+фев!P27+март!P27+апр!P27+май!P27+июнь!P27</f>
        <v>0</v>
      </c>
      <c r="Q27" s="45">
        <f>янв!Q27+фев!Q27+март!Q27+апр!Q27+май!Q27+июнь!Q27</f>
        <v>0</v>
      </c>
      <c r="R27" s="45">
        <f>янв!R27+фев!R27+март!R27+апр!R27+май!R27+июнь!R27</f>
        <v>0</v>
      </c>
      <c r="S27" s="45">
        <f>янв!S27+фев!S27+март!S27+апр!S27+май!S27+июнь!S27</f>
        <v>0</v>
      </c>
      <c r="T27" s="45">
        <f>янв!T27+фев!T27+март!T27+апр!T27+май!T27+июнь!T27</f>
        <v>0</v>
      </c>
      <c r="U27" s="45">
        <f>янв!U27+фев!U27+март!U27+апр!U27+май!U27+июнь!U27</f>
        <v>0</v>
      </c>
      <c r="V27" s="45">
        <f>янв!V27+фев!V27+март!V27+апр!V27+май!V27+июнь!V27</f>
        <v>0</v>
      </c>
      <c r="W27" s="45">
        <f>янв!W27+фев!W27+март!W27+апр!W27+май!W27+июнь!W27</f>
        <v>0</v>
      </c>
      <c r="X27" s="45">
        <f>янв!X27+фев!X27+март!X27+апр!X27+май!X27+июнь!X27</f>
        <v>0</v>
      </c>
      <c r="Y27" s="45">
        <f>янв!Y27+фев!Y27+март!Y27+апр!Y27+май!Y27+июнь!Y27</f>
        <v>0</v>
      </c>
      <c r="Z27" s="45">
        <f>янв!Z27+фев!Z27+март!Z27+апр!Z27+май!Z27+июнь!Z27</f>
        <v>0</v>
      </c>
      <c r="AA27" s="45">
        <f>янв!AA27+фев!AA27+март!AA27+апр!AA27+май!AA27+июнь!AA27</f>
        <v>0</v>
      </c>
      <c r="AB27" s="45">
        <f>янв!AB27+фев!AB27+март!AB27+апр!AB27+май!AB27+июнь!AB27</f>
        <v>0</v>
      </c>
      <c r="AC27" s="45">
        <f>янв!AC27+фев!AC27+март!AC27+апр!AC27+май!AC27+июнь!AC27</f>
        <v>0</v>
      </c>
      <c r="AD27" s="45">
        <f>янв!AD27+фев!AD27+март!AD27+апр!AD27+май!AD27+июнь!AD27</f>
        <v>0</v>
      </c>
      <c r="AE27" s="45">
        <f>янв!AE27+фев!AE27+март!AE27+апр!AE27+май!AE27+июнь!AE27</f>
        <v>0</v>
      </c>
      <c r="AF27" s="45">
        <f>янв!AF27+фев!AF27+март!AF27+апр!AF27+май!AF27+июнь!AF27</f>
        <v>0</v>
      </c>
      <c r="AG27" s="45">
        <f>янв!AG27+фев!AG27+март!AG27+апр!AG27+май!AG27+июнь!AG27</f>
        <v>0</v>
      </c>
      <c r="AH27" s="45">
        <f>янв!AH27+фев!AH27+март!AH27+апр!AH27+май!AH27+июнь!AH27</f>
        <v>0</v>
      </c>
      <c r="AI27" s="45">
        <f>янв!AI27+фев!AI27+март!AI27+апр!AI27+май!AI27+июнь!AI27</f>
        <v>0</v>
      </c>
      <c r="AJ27" s="45">
        <f>янв!AJ27+фев!AJ27+март!AJ27+апр!AJ27+май!AJ27+июнь!AJ27</f>
        <v>0</v>
      </c>
      <c r="AK27" s="45">
        <f>янв!AK27+фев!AK27+март!AK27+апр!AK27+май!AK27+июнь!AK27</f>
        <v>0</v>
      </c>
      <c r="AL27" s="45">
        <f>янв!AL27+фев!AL27+март!AL27+апр!AL27+май!AL27+июнь!AL27</f>
        <v>0</v>
      </c>
      <c r="AM27" s="45">
        <f>янв!AM27+фев!AM27+март!AM27+апр!AM27+май!AM27+июнь!AM27</f>
        <v>0</v>
      </c>
      <c r="AN27" s="45">
        <f>янв!AN27+фев!AN27+март!AN27+апр!AN27+май!AN27+июнь!AN27</f>
        <v>0</v>
      </c>
      <c r="AO27" s="45">
        <f>янв!AO27+фев!AO27+март!AO27+апр!AO27+май!AO27+июнь!AO27</f>
        <v>0</v>
      </c>
      <c r="AP27" s="45">
        <f>янв!AP27+фев!AP27+март!AP27+апр!AP27+май!AP27+июнь!AP27</f>
        <v>0</v>
      </c>
      <c r="AQ27" s="45">
        <f>янв!AQ27+фев!AQ27+март!AQ27+апр!AQ27+май!AQ27+июнь!AQ27</f>
        <v>0</v>
      </c>
      <c r="AR27" s="45">
        <f>янв!AR27+фев!AR27+март!AR27+апр!AR27+май!AR27+июнь!AR27</f>
        <v>0</v>
      </c>
      <c r="AS27" s="45">
        <f>янв!AS27+фев!AS27+март!AS27+апр!AS27+май!AS27+июнь!AS27</f>
        <v>0</v>
      </c>
      <c r="AT27" s="45">
        <f>янв!AT27+фев!AT27+март!AT27+апр!AT27+май!AT27+июнь!AT27</f>
        <v>0</v>
      </c>
      <c r="AU27" s="45">
        <f>янв!AU27+фев!AU27+март!AU27+апр!AU27+май!AU27+июнь!AU27</f>
        <v>0</v>
      </c>
      <c r="AV27" s="45">
        <f>янв!AV27+фев!AV27+март!AV27+апр!AV27+май!AV27+июнь!AV27</f>
        <v>0</v>
      </c>
      <c r="AW27" s="45">
        <f>янв!AW27+фев!AW27+март!AW27+апр!AW27+май!AW27+июнь!AW27</f>
        <v>0</v>
      </c>
      <c r="AX27" s="45">
        <f>янв!AX27+фев!AX27+март!AX27+апр!AX27+май!AX27+июнь!AX27</f>
        <v>0</v>
      </c>
      <c r="AY27" s="45">
        <f>янв!AY27+фев!AY27+март!AY27+апр!AY27+май!AY27+июнь!AY27</f>
        <v>0</v>
      </c>
      <c r="AZ27" s="45">
        <f>янв!AZ27+фев!AZ27+март!AZ27+апр!AZ27+май!AZ27+июнь!AZ27</f>
        <v>0</v>
      </c>
      <c r="BA27" s="45">
        <f>янв!BA27+фев!BA27+март!BA27+апр!BA27+май!BA27+июнь!BA27</f>
        <v>0</v>
      </c>
      <c r="BB27" s="45">
        <f>янв!BB27+фев!BB27+март!BB27+апр!BB27+май!BB27+июнь!BB27</f>
        <v>0</v>
      </c>
      <c r="BC27" s="45">
        <f>янв!BC27+фев!BC27+март!BC27+апр!BC27+май!BC27+июнь!BC27</f>
        <v>0</v>
      </c>
      <c r="BD27" s="45">
        <f>янв!BD27+фев!BD27+март!BD27+апр!BD27+май!BD27+июнь!BD27</f>
        <v>0</v>
      </c>
      <c r="BE27" s="45">
        <f>янв!BE27+фев!BE27+март!BE27+апр!BE27+май!BE27+июнь!BE27</f>
        <v>0</v>
      </c>
      <c r="BF27" s="46">
        <f t="shared" si="1"/>
        <v>0</v>
      </c>
      <c r="BG27" s="45"/>
      <c r="BH27" s="35" t="e">
        <f t="shared" si="0"/>
        <v>#DIV/0!</v>
      </c>
      <c r="BI27" s="115">
        <v>14</v>
      </c>
      <c r="BJ27" s="16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</row>
    <row r="28" spans="1:77" s="18" customFormat="1" ht="21" customHeight="1">
      <c r="A28" s="90">
        <v>25</v>
      </c>
      <c r="B28" s="14" t="s">
        <v>184</v>
      </c>
      <c r="C28" s="45">
        <f>янв!C28+фев!C28+март!C28+апр!C28+май!C28+июнь!C28</f>
        <v>0</v>
      </c>
      <c r="D28" s="45">
        <f>янв!D28+фев!D28+март!D28+апр!D28+май!D28+июнь!D28</f>
        <v>0</v>
      </c>
      <c r="E28" s="45">
        <f>янв!E28+фев!E28+март!E28+апр!E28+май!E28+июнь!E28</f>
        <v>0</v>
      </c>
      <c r="F28" s="45">
        <f>янв!F28+фев!F28+март!F28+апр!F28+май!F28+июнь!F28</f>
        <v>0</v>
      </c>
      <c r="G28" s="45">
        <f>янв!G28+фев!G28+март!G28+апр!G28+май!G28+июнь!G28</f>
        <v>43</v>
      </c>
      <c r="H28" s="45">
        <f>янв!H28+фев!H28+март!H28+апр!H28+май!H28+июнь!H28</f>
        <v>4.3730000000000002</v>
      </c>
      <c r="I28" s="45">
        <f>янв!I28+фев!I28+март!I28+апр!I28+май!I28+июнь!I28</f>
        <v>0</v>
      </c>
      <c r="J28" s="45">
        <f>янв!J28+фев!J28+март!J28+апр!J28+май!J28+июнь!J28</f>
        <v>0</v>
      </c>
      <c r="K28" s="45">
        <f>янв!K28+фев!K28+март!K28+апр!K28+май!K28+июнь!K28</f>
        <v>0</v>
      </c>
      <c r="L28" s="45">
        <f>янв!L28+фев!L28+март!L28+апр!L28+май!L28+июнь!L28</f>
        <v>0</v>
      </c>
      <c r="M28" s="45">
        <f>янв!M28+фев!M28+март!M28+апр!M28+май!M28+июнь!M28</f>
        <v>0</v>
      </c>
      <c r="N28" s="45">
        <f>янв!N28+фев!N28+март!N28+апр!N28+май!N28+июнь!N28</f>
        <v>0</v>
      </c>
      <c r="O28" s="45">
        <f>янв!O28+фев!O28+март!O28+апр!O28+май!O28+июнь!O28</f>
        <v>0</v>
      </c>
      <c r="P28" s="45">
        <f>янв!P28+фев!P28+март!P28+апр!P28+май!P28+июнь!P28</f>
        <v>0</v>
      </c>
      <c r="Q28" s="45">
        <f>янв!Q28+фев!Q28+март!Q28+апр!Q28+май!Q28+июнь!Q28</f>
        <v>0</v>
      </c>
      <c r="R28" s="45">
        <f>янв!R28+фев!R28+март!R28+апр!R28+май!R28+июнь!R28</f>
        <v>0</v>
      </c>
      <c r="S28" s="45">
        <f>янв!S28+фев!S28+март!S28+апр!S28+май!S28+июнь!S28</f>
        <v>0</v>
      </c>
      <c r="T28" s="45">
        <f>янв!T28+фев!T28+март!T28+апр!T28+май!T28+июнь!T28</f>
        <v>0</v>
      </c>
      <c r="U28" s="45">
        <f>янв!U28+фев!U28+март!U28+апр!U28+май!U28+июнь!U28</f>
        <v>0</v>
      </c>
      <c r="V28" s="45">
        <f>янв!V28+фев!V28+март!V28+апр!V28+май!V28+июнь!V28</f>
        <v>0</v>
      </c>
      <c r="W28" s="45">
        <f>янв!W28+фев!W28+март!W28+апр!W28+май!W28+июнь!W28</f>
        <v>0</v>
      </c>
      <c r="X28" s="45">
        <f>янв!X28+фев!X28+март!X28+апр!X28+май!X28+июнь!X28</f>
        <v>0</v>
      </c>
      <c r="Y28" s="45">
        <f>янв!Y28+фев!Y28+март!Y28+апр!Y28+май!Y28+июнь!Y28</f>
        <v>0</v>
      </c>
      <c r="Z28" s="45">
        <f>янв!Z28+фев!Z28+март!Z28+апр!Z28+май!Z28+июнь!Z28</f>
        <v>0</v>
      </c>
      <c r="AA28" s="45">
        <f>янв!AA28+фев!AA28+март!AA28+апр!AA28+май!AA28+июнь!AA28</f>
        <v>0</v>
      </c>
      <c r="AB28" s="45">
        <f>янв!AB28+фев!AB28+март!AB28+апр!AB28+май!AB28+июнь!AB28</f>
        <v>0</v>
      </c>
      <c r="AC28" s="45">
        <f>янв!AC28+фев!AC28+март!AC28+апр!AC28+май!AC28+июнь!AC28</f>
        <v>0</v>
      </c>
      <c r="AD28" s="45">
        <f>янв!AD28+фев!AD28+март!AD28+апр!AD28+май!AD28+июнь!AD28</f>
        <v>0</v>
      </c>
      <c r="AE28" s="45">
        <f>янв!AE28+фев!AE28+март!AE28+апр!AE28+май!AE28+июнь!AE28</f>
        <v>0</v>
      </c>
      <c r="AF28" s="45">
        <f>янв!AF28+фев!AF28+март!AF28+апр!AF28+май!AF28+июнь!AF28</f>
        <v>0</v>
      </c>
      <c r="AG28" s="45">
        <f>янв!AG28+фев!AG28+март!AG28+апр!AG28+май!AG28+июнь!AG28</f>
        <v>0</v>
      </c>
      <c r="AH28" s="45">
        <f>янв!AH28+фев!AH28+март!AH28+апр!AH28+май!AH28+июнь!AH28</f>
        <v>0</v>
      </c>
      <c r="AI28" s="45">
        <f>янв!AI28+фев!AI28+март!AI28+апр!AI28+май!AI28+июнь!AI28</f>
        <v>0</v>
      </c>
      <c r="AJ28" s="45">
        <f>янв!AJ28+фев!AJ28+март!AJ28+апр!AJ28+май!AJ28+июнь!AJ28</f>
        <v>0</v>
      </c>
      <c r="AK28" s="45">
        <f>янв!AK28+фев!AK28+март!AK28+апр!AK28+май!AK28+июнь!AK28</f>
        <v>2</v>
      </c>
      <c r="AL28" s="45">
        <f>янв!AL28+фев!AL28+март!AL28+апр!AL28+май!AL28+июнь!AL28</f>
        <v>2.4489999999999998</v>
      </c>
      <c r="AM28" s="45">
        <f>янв!AM28+фев!AM28+март!AM28+апр!AM28+май!AM28+июнь!AM28</f>
        <v>0</v>
      </c>
      <c r="AN28" s="45">
        <f>янв!AN28+фев!AN28+март!AN28+апр!AN28+май!AN28+июнь!AN28</f>
        <v>0</v>
      </c>
      <c r="AO28" s="45">
        <f>янв!AO28+фев!AO28+март!AO28+апр!AO28+май!AO28+июнь!AO28</f>
        <v>1</v>
      </c>
      <c r="AP28" s="45">
        <f>янв!AP28+фев!AP28+март!AP28+апр!AP28+май!AP28+июнь!AP28</f>
        <v>4.8630000000000004</v>
      </c>
      <c r="AQ28" s="45">
        <f>янв!AQ28+фев!AQ28+март!AQ28+апр!AQ28+май!AQ28+июнь!AQ28</f>
        <v>0</v>
      </c>
      <c r="AR28" s="45">
        <f>янв!AR28+фев!AR28+март!AR28+апр!AR28+май!AR28+июнь!AR28</f>
        <v>0</v>
      </c>
      <c r="AS28" s="45">
        <f>янв!AS28+фев!AS28+март!AS28+апр!AS28+май!AS28+июнь!AS28</f>
        <v>0</v>
      </c>
      <c r="AT28" s="45">
        <f>янв!AT28+фев!AT28+март!AT28+апр!AT28+май!AT28+июнь!AT28</f>
        <v>0</v>
      </c>
      <c r="AU28" s="45">
        <f>янв!AU28+фев!AU28+март!AU28+апр!AU28+май!AU28+июнь!AU28</f>
        <v>0</v>
      </c>
      <c r="AV28" s="45">
        <f>янв!AV28+фев!AV28+март!AV28+апр!AV28+май!AV28+июнь!AV28</f>
        <v>0</v>
      </c>
      <c r="AW28" s="45">
        <f>янв!AW28+фев!AW28+март!AW28+апр!AW28+май!AW28+июнь!AW28</f>
        <v>2</v>
      </c>
      <c r="AX28" s="45">
        <f>янв!AX28+фев!AX28+март!AX28+апр!AX28+май!AX28+июнь!AX28</f>
        <v>1.206</v>
      </c>
      <c r="AY28" s="45">
        <f>янв!AY28+фев!AY28+март!AY28+апр!AY28+май!AY28+июнь!AY28</f>
        <v>0</v>
      </c>
      <c r="AZ28" s="45">
        <f>янв!AZ28+фев!AZ28+март!AZ28+апр!AZ28+май!AZ28+июнь!AZ28</f>
        <v>0</v>
      </c>
      <c r="BA28" s="45">
        <f>янв!BA28+фев!BA28+март!BA28+апр!BA28+май!BA28+июнь!BA28</f>
        <v>0</v>
      </c>
      <c r="BB28" s="45">
        <f>янв!BB28+фев!BB28+март!BB28+апр!BB28+май!BB28+июнь!BB28</f>
        <v>0</v>
      </c>
      <c r="BC28" s="45">
        <f>янв!BC28+фев!BC28+март!BC28+апр!BC28+май!BC28+июнь!BC28</f>
        <v>0</v>
      </c>
      <c r="BD28" s="45">
        <f>янв!BD28+фев!BD28+март!BD28+апр!BD28+май!BD28+июнь!BD28</f>
        <v>0</v>
      </c>
      <c r="BE28" s="45">
        <f>янв!BE28+фев!BE28+март!BE28+апр!BE28+май!BE28+июнь!BE28</f>
        <v>0</v>
      </c>
      <c r="BF28" s="46">
        <f t="shared" si="1"/>
        <v>12.891</v>
      </c>
      <c r="BG28" s="45"/>
      <c r="BH28" s="35" t="e">
        <f t="shared" si="0"/>
        <v>#DIV/0!</v>
      </c>
      <c r="BI28" s="115">
        <v>16</v>
      </c>
      <c r="BJ28" s="16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</row>
    <row r="29" spans="1:77" s="18" customFormat="1" ht="21" customHeight="1">
      <c r="A29" s="90">
        <v>26</v>
      </c>
      <c r="B29" s="14" t="s">
        <v>185</v>
      </c>
      <c r="C29" s="45">
        <f>янв!C29+фев!C29+март!C29+апр!C29+май!C29+июнь!C29</f>
        <v>0</v>
      </c>
      <c r="D29" s="45">
        <f>янв!D29+фев!D29+март!D29+апр!D29+май!D29+июнь!D29</f>
        <v>0</v>
      </c>
      <c r="E29" s="45">
        <f>янв!E29+фев!E29+март!E29+апр!E29+май!E29+июнь!E29</f>
        <v>28</v>
      </c>
      <c r="F29" s="45">
        <f>янв!F29+фев!F29+март!F29+апр!F29+май!F29+июнь!F29</f>
        <v>6.9989999999999997</v>
      </c>
      <c r="G29" s="45">
        <f>янв!G29+фев!G29+март!G29+апр!G29+май!G29+июнь!G29</f>
        <v>32.6</v>
      </c>
      <c r="H29" s="45">
        <f>янв!H29+фев!H29+март!H29+апр!H29+май!H29+июнь!H29</f>
        <v>3.3340000000000001</v>
      </c>
      <c r="I29" s="45">
        <f>янв!I29+фев!I29+март!I29+апр!I29+май!I29+июнь!I29</f>
        <v>0</v>
      </c>
      <c r="J29" s="45">
        <f>янв!J29+фев!J29+март!J29+апр!J29+май!J29+июнь!J29</f>
        <v>0</v>
      </c>
      <c r="K29" s="45">
        <f>янв!K29+фев!K29+март!K29+апр!K29+май!K29+июнь!K29</f>
        <v>0</v>
      </c>
      <c r="L29" s="45">
        <f>янв!L29+фев!L29+март!L29+апр!L29+май!L29+июнь!L29</f>
        <v>0</v>
      </c>
      <c r="M29" s="45">
        <f>янв!M29+фев!M29+март!M29+апр!M29+май!M29+июнь!M29</f>
        <v>0</v>
      </c>
      <c r="N29" s="45">
        <f>янв!N29+фев!N29+март!N29+апр!N29+май!N29+июнь!N29</f>
        <v>0</v>
      </c>
      <c r="O29" s="45">
        <f>янв!O29+фев!O29+март!O29+апр!O29+май!O29+июнь!O29</f>
        <v>0</v>
      </c>
      <c r="P29" s="45">
        <f>янв!P29+фев!P29+март!P29+апр!P29+май!P29+июнь!P29</f>
        <v>0</v>
      </c>
      <c r="Q29" s="45">
        <f>янв!Q29+фев!Q29+март!Q29+апр!Q29+май!Q29+июнь!Q29</f>
        <v>0</v>
      </c>
      <c r="R29" s="45">
        <f>янв!R29+фев!R29+март!R29+апр!R29+май!R29+июнь!R29</f>
        <v>0</v>
      </c>
      <c r="S29" s="45">
        <f>янв!S29+фев!S29+март!S29+апр!S29+май!S29+июнь!S29</f>
        <v>1</v>
      </c>
      <c r="T29" s="45">
        <f>янв!T29+фев!T29+март!T29+апр!T29+май!T29+июнь!T29</f>
        <v>1.6</v>
      </c>
      <c r="U29" s="45">
        <f>янв!U29+фев!U29+март!U29+апр!U29+май!U29+июнь!U29</f>
        <v>0</v>
      </c>
      <c r="V29" s="45">
        <f>янв!V29+фев!V29+март!V29+апр!V29+май!V29+июнь!V29</f>
        <v>0</v>
      </c>
      <c r="W29" s="45">
        <f>янв!W29+фев!W29+март!W29+апр!W29+май!W29+июнь!W29</f>
        <v>0</v>
      </c>
      <c r="X29" s="45">
        <f>янв!X29+фев!X29+март!X29+апр!X29+май!X29+июнь!X29</f>
        <v>0</v>
      </c>
      <c r="Y29" s="45">
        <f>янв!Y29+фев!Y29+март!Y29+апр!Y29+май!Y29+июнь!Y29</f>
        <v>4.5</v>
      </c>
      <c r="Z29" s="45">
        <f>янв!Z29+фев!Z29+март!Z29+апр!Z29+май!Z29+июнь!Z29</f>
        <v>1.4379999999999999</v>
      </c>
      <c r="AA29" s="45">
        <f>янв!AA29+фев!AA29+март!AA29+апр!AA29+май!AA29+июнь!AA29</f>
        <v>0</v>
      </c>
      <c r="AB29" s="45">
        <f>янв!AB29+фев!AB29+март!AB29+апр!AB29+май!AB29+июнь!AB29</f>
        <v>0</v>
      </c>
      <c r="AC29" s="45">
        <f>янв!AC29+фев!AC29+март!AC29+апр!AC29+май!AC29+июнь!AC29</f>
        <v>0</v>
      </c>
      <c r="AD29" s="45">
        <f>янв!AD29+фев!AD29+март!AD29+апр!AD29+май!AD29+июнь!AD29</f>
        <v>0</v>
      </c>
      <c r="AE29" s="45">
        <f>янв!AE29+фев!AE29+март!AE29+апр!AE29+май!AE29+июнь!AE29</f>
        <v>0</v>
      </c>
      <c r="AF29" s="45">
        <f>янв!AF29+фев!AF29+март!AF29+апр!AF29+май!AF29+июнь!AF29</f>
        <v>0</v>
      </c>
      <c r="AG29" s="45">
        <f>янв!AG29+фев!AG29+март!AG29+апр!AG29+май!AG29+июнь!AG29</f>
        <v>0</v>
      </c>
      <c r="AH29" s="45">
        <f>янв!AH29+фев!AH29+март!AH29+апр!AH29+май!AH29+июнь!AH29</f>
        <v>0</v>
      </c>
      <c r="AI29" s="45">
        <f>янв!AI29+фев!AI29+март!AI29+апр!AI29+май!AI29+июнь!AI29</f>
        <v>140</v>
      </c>
      <c r="AJ29" s="45">
        <f>янв!AJ29+фев!AJ29+март!AJ29+апр!AJ29+май!AJ29+июнь!AJ29</f>
        <v>317.86500000000001</v>
      </c>
      <c r="AK29" s="45">
        <f>янв!AK29+фев!AK29+март!AK29+апр!AK29+май!AK29+июнь!AK29</f>
        <v>0</v>
      </c>
      <c r="AL29" s="45">
        <f>янв!AL29+фев!AL29+март!AL29+апр!AL29+май!AL29+июнь!AL29</f>
        <v>0</v>
      </c>
      <c r="AM29" s="45">
        <f>янв!AM29+фев!AM29+март!AM29+апр!AM29+май!AM29+июнь!AM29</f>
        <v>0</v>
      </c>
      <c r="AN29" s="45">
        <f>янв!AN29+фев!AN29+март!AN29+апр!AN29+май!AN29+июнь!AN29</f>
        <v>0</v>
      </c>
      <c r="AO29" s="45">
        <f>янв!AO29+фев!AO29+март!AO29+апр!AO29+май!AO29+июнь!AO29</f>
        <v>8</v>
      </c>
      <c r="AP29" s="45">
        <f>янв!AP29+фев!AP29+март!AP29+апр!AP29+май!AP29+июнь!AP29</f>
        <v>33.475000000000001</v>
      </c>
      <c r="AQ29" s="45">
        <f>янв!AQ29+фев!AQ29+март!AQ29+апр!AQ29+май!AQ29+июнь!AQ29</f>
        <v>2</v>
      </c>
      <c r="AR29" s="45">
        <f>янв!AR29+фев!AR29+март!AR29+апр!AR29+май!AR29+июнь!AR29</f>
        <v>1.766</v>
      </c>
      <c r="AS29" s="45">
        <f>янв!AS29+фев!AS29+март!AS29+апр!AS29+май!AS29+июнь!AS29</f>
        <v>0</v>
      </c>
      <c r="AT29" s="45">
        <f>янв!AT29+фев!AT29+март!AT29+апр!AT29+май!AT29+июнь!AT29</f>
        <v>0</v>
      </c>
      <c r="AU29" s="45">
        <f>янв!AU29+фев!AU29+март!AU29+апр!AU29+май!AU29+июнь!AU29</f>
        <v>0</v>
      </c>
      <c r="AV29" s="45">
        <f>янв!AV29+фев!AV29+март!AV29+апр!AV29+май!AV29+июнь!AV29</f>
        <v>0</v>
      </c>
      <c r="AW29" s="45">
        <f>янв!AW29+фев!AW29+март!AW29+апр!AW29+май!AW29+июнь!AW29</f>
        <v>18</v>
      </c>
      <c r="AX29" s="45">
        <f>янв!AX29+фев!AX29+март!AX29+апр!AX29+май!AX29+июнь!AX29</f>
        <v>7.4349999999999996</v>
      </c>
      <c r="AY29" s="45">
        <f>янв!AY29+фев!AY29+март!AY29+апр!AY29+май!AY29+июнь!AY29</f>
        <v>0</v>
      </c>
      <c r="AZ29" s="45">
        <f>янв!AZ29+фев!AZ29+март!AZ29+апр!AZ29+май!AZ29+июнь!AZ29</f>
        <v>0</v>
      </c>
      <c r="BA29" s="45">
        <f>янв!BA29+фев!BA29+март!BA29+апр!BA29+май!BA29+июнь!BA29</f>
        <v>0</v>
      </c>
      <c r="BB29" s="45">
        <f>янв!BB29+фев!BB29+март!BB29+апр!BB29+май!BB29+июнь!BB29</f>
        <v>0</v>
      </c>
      <c r="BC29" s="45">
        <f>янв!BC29+фев!BC29+март!BC29+апр!BC29+май!BC29+июнь!BC29</f>
        <v>0</v>
      </c>
      <c r="BD29" s="45">
        <f>янв!BD29+фев!BD29+март!BD29+апр!BD29+май!BD29+июнь!BD29</f>
        <v>0</v>
      </c>
      <c r="BE29" s="45">
        <f>янв!BE29+фев!BE29+март!BE29+апр!BE29+май!BE29+июнь!BE29</f>
        <v>13.919</v>
      </c>
      <c r="BF29" s="46">
        <f t="shared" si="1"/>
        <v>387.83100000000002</v>
      </c>
      <c r="BG29" s="45"/>
      <c r="BH29" s="35" t="e">
        <f t="shared" si="0"/>
        <v>#DIV/0!</v>
      </c>
      <c r="BI29" s="115">
        <v>43</v>
      </c>
      <c r="BJ29" s="16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s="26" customFormat="1" ht="21" customHeight="1" thickBot="1">
      <c r="A30" s="91"/>
      <c r="B30" s="62" t="s">
        <v>42</v>
      </c>
      <c r="C30" s="47">
        <f>SUM(C4:C29)</f>
        <v>0</v>
      </c>
      <c r="D30" s="47">
        <f t="shared" ref="D30:BG30" si="2">SUM(D4:D29)</f>
        <v>0</v>
      </c>
      <c r="E30" s="47">
        <f t="shared" si="2"/>
        <v>430</v>
      </c>
      <c r="F30" s="47">
        <f t="shared" si="2"/>
        <v>124.88699999999999</v>
      </c>
      <c r="G30" s="47">
        <f t="shared" si="2"/>
        <v>348.31000000000006</v>
      </c>
      <c r="H30" s="47">
        <f t="shared" si="2"/>
        <v>29.365000000000002</v>
      </c>
      <c r="I30" s="47">
        <f t="shared" si="2"/>
        <v>4</v>
      </c>
      <c r="J30" s="47">
        <f t="shared" si="2"/>
        <v>802.07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58">
        <f t="shared" si="2"/>
        <v>0</v>
      </c>
      <c r="O30" s="47">
        <f t="shared" si="2"/>
        <v>0</v>
      </c>
      <c r="P30" s="47">
        <f t="shared" si="2"/>
        <v>0</v>
      </c>
      <c r="Q30" s="47">
        <f t="shared" si="2"/>
        <v>0</v>
      </c>
      <c r="R30" s="47">
        <f t="shared" si="2"/>
        <v>0</v>
      </c>
      <c r="S30" s="47">
        <f t="shared" si="2"/>
        <v>30</v>
      </c>
      <c r="T30" s="47">
        <f t="shared" si="2"/>
        <v>21.273000000000003</v>
      </c>
      <c r="U30" s="47">
        <f t="shared" si="2"/>
        <v>49</v>
      </c>
      <c r="V30" s="47">
        <f t="shared" si="2"/>
        <v>359.02700000000004</v>
      </c>
      <c r="W30" s="47">
        <f t="shared" si="2"/>
        <v>41</v>
      </c>
      <c r="X30" s="47">
        <f t="shared" si="2"/>
        <v>26.494</v>
      </c>
      <c r="Y30" s="47">
        <f t="shared" si="2"/>
        <v>4.5</v>
      </c>
      <c r="Z30" s="47">
        <f t="shared" si="2"/>
        <v>1.4379999999999999</v>
      </c>
      <c r="AA30" s="47">
        <f t="shared" si="2"/>
        <v>0</v>
      </c>
      <c r="AB30" s="47">
        <f t="shared" si="2"/>
        <v>0</v>
      </c>
      <c r="AC30" s="47">
        <f t="shared" si="2"/>
        <v>0</v>
      </c>
      <c r="AD30" s="47">
        <f t="shared" si="2"/>
        <v>0</v>
      </c>
      <c r="AE30" s="47">
        <f t="shared" si="2"/>
        <v>0</v>
      </c>
      <c r="AF30" s="47">
        <f t="shared" si="2"/>
        <v>0</v>
      </c>
      <c r="AG30" s="98">
        <f t="shared" si="2"/>
        <v>371.70000000000005</v>
      </c>
      <c r="AH30" s="47">
        <f t="shared" si="2"/>
        <v>853.83100000000002</v>
      </c>
      <c r="AI30" s="47">
        <f t="shared" si="2"/>
        <v>178.7</v>
      </c>
      <c r="AJ30" s="47">
        <f t="shared" si="2"/>
        <v>359.37299999999999</v>
      </c>
      <c r="AK30" s="98">
        <f t="shared" si="2"/>
        <v>8.5</v>
      </c>
      <c r="AL30" s="47">
        <f t="shared" si="2"/>
        <v>11.796000000000001</v>
      </c>
      <c r="AM30" s="47">
        <f t="shared" si="2"/>
        <v>359.90000000000003</v>
      </c>
      <c r="AN30" s="47">
        <f t="shared" si="2"/>
        <v>449.99500000000006</v>
      </c>
      <c r="AO30" s="47">
        <f t="shared" si="2"/>
        <v>28</v>
      </c>
      <c r="AP30" s="47">
        <f t="shared" si="2"/>
        <v>100.68</v>
      </c>
      <c r="AQ30" s="47">
        <f t="shared" si="2"/>
        <v>118</v>
      </c>
      <c r="AR30" s="47">
        <f t="shared" si="2"/>
        <v>103.191</v>
      </c>
      <c r="AS30" s="47">
        <f t="shared" si="2"/>
        <v>0</v>
      </c>
      <c r="AT30" s="47">
        <f t="shared" si="2"/>
        <v>0</v>
      </c>
      <c r="AU30" s="98">
        <f t="shared" si="2"/>
        <v>208.89999999999998</v>
      </c>
      <c r="AV30" s="47">
        <f t="shared" si="2"/>
        <v>137.892</v>
      </c>
      <c r="AW30" s="47">
        <f t="shared" si="2"/>
        <v>318</v>
      </c>
      <c r="AX30" s="47">
        <f t="shared" si="2"/>
        <v>206.67399999999998</v>
      </c>
      <c r="AY30" s="47">
        <f t="shared" si="2"/>
        <v>14</v>
      </c>
      <c r="AZ30" s="47">
        <f t="shared" si="2"/>
        <v>12.45</v>
      </c>
      <c r="BA30" s="47">
        <f t="shared" si="2"/>
        <v>0</v>
      </c>
      <c r="BB30" s="47">
        <f t="shared" si="2"/>
        <v>0</v>
      </c>
      <c r="BC30" s="47">
        <f t="shared" si="2"/>
        <v>0</v>
      </c>
      <c r="BD30" s="47">
        <f t="shared" si="2"/>
        <v>0</v>
      </c>
      <c r="BE30" s="97">
        <f t="shared" si="2"/>
        <v>73.05</v>
      </c>
      <c r="BF30" s="47">
        <f t="shared" si="2"/>
        <v>3673.4860000000008</v>
      </c>
      <c r="BG30" s="57">
        <f t="shared" si="2"/>
        <v>0</v>
      </c>
      <c r="BH30" s="96" t="e">
        <f t="shared" si="0"/>
        <v>#DIV/0!</v>
      </c>
      <c r="BI30" s="72"/>
      <c r="BJ30" s="16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</row>
    <row r="31" spans="1:77" s="9" customFormat="1" ht="72.75" customHeight="1">
      <c r="A31" s="7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100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 t="s">
        <v>98</v>
      </c>
      <c r="BD31" s="175"/>
      <c r="BE31" s="5" t="s">
        <v>59</v>
      </c>
      <c r="BF31" s="6" t="s">
        <v>105</v>
      </c>
      <c r="BG31" s="7" t="s">
        <v>61</v>
      </c>
      <c r="BH31" s="7" t="s">
        <v>96</v>
      </c>
      <c r="BI31" s="67" t="s">
        <v>62</v>
      </c>
      <c r="BJ31" s="8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</row>
    <row r="32" spans="1:77" s="9" customFormat="1" ht="28.5" customHeight="1" thickBot="1">
      <c r="A32" s="7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8"/>
      <c r="BJ32" s="68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</row>
    <row r="33" spans="1:77" s="18" customFormat="1" ht="27.75" customHeight="1">
      <c r="A33" s="90">
        <v>27</v>
      </c>
      <c r="B33" s="14" t="s">
        <v>165</v>
      </c>
      <c r="C33" s="45">
        <f>янв!C33+фев!C33+март!C33+апр!C33+май!C33+июнь!C33</f>
        <v>5</v>
      </c>
      <c r="D33" s="45">
        <f>янв!D33+фев!D33+март!D33+апр!D33+май!D33+июнь!D33</f>
        <v>0.91900000000000004</v>
      </c>
      <c r="E33" s="45">
        <f>янв!E33+фев!E33+март!E33+апр!E33+май!E33+июнь!E33</f>
        <v>0</v>
      </c>
      <c r="F33" s="45">
        <f>янв!F33+фев!F33+март!F33+апр!F33+май!F33+июнь!F33</f>
        <v>0</v>
      </c>
      <c r="G33" s="45">
        <f>янв!G33+фев!G33+март!G33+апр!G33+май!G33+июнь!G33</f>
        <v>0</v>
      </c>
      <c r="H33" s="45">
        <f>янв!H33+фев!H33+март!H33+апр!H33+май!H33+июнь!H33</f>
        <v>0</v>
      </c>
      <c r="I33" s="45">
        <f>янв!I33+фев!I33+март!I33+апр!I33+май!I33+июнь!I33</f>
        <v>0</v>
      </c>
      <c r="J33" s="45">
        <f>янв!J33+фев!J33+март!J33+апр!J33+май!J33+июнь!J33</f>
        <v>0</v>
      </c>
      <c r="K33" s="45">
        <f>янв!K33+фев!K33+март!K33+апр!K33+май!K33+июнь!K33</f>
        <v>5</v>
      </c>
      <c r="L33" s="45">
        <f>янв!L33+фев!L33+март!L33+апр!L33+май!L33+июнь!L33</f>
        <v>2.9660000000000002</v>
      </c>
      <c r="M33" s="45">
        <f>янв!M33+фев!M33+март!M33+апр!M33+май!M33+июнь!M33</f>
        <v>0</v>
      </c>
      <c r="N33" s="45">
        <f>янв!N33+фев!N33+март!N33+апр!N33+май!N33+июнь!N33</f>
        <v>0</v>
      </c>
      <c r="O33" s="45">
        <f>янв!O33+фев!O33+март!O33+апр!O33+май!O33+июнь!O33</f>
        <v>0</v>
      </c>
      <c r="P33" s="45">
        <f>янв!P33+фев!P33+март!P33+апр!P33+май!P33+июнь!P33</f>
        <v>0</v>
      </c>
      <c r="Q33" s="45">
        <f>янв!Q33+фев!Q33+март!Q33+апр!Q33+май!Q33+июнь!Q33</f>
        <v>0</v>
      </c>
      <c r="R33" s="45">
        <f>янв!R33+фев!R33+март!R33+апр!R33+май!R33+июнь!R33</f>
        <v>0</v>
      </c>
      <c r="S33" s="45">
        <f>янв!S33+фев!S33+март!S33+апр!S33+май!S33+июнь!S33</f>
        <v>1</v>
      </c>
      <c r="T33" s="45">
        <f>янв!T33+фев!T33+март!T33+апр!T33+май!T33+июнь!T33</f>
        <v>0.17699999999999999</v>
      </c>
      <c r="U33" s="45">
        <f>янв!U33+фев!U33+март!U33+апр!U33+май!U33+июнь!U33</f>
        <v>0</v>
      </c>
      <c r="V33" s="45">
        <f>янв!V33+фев!V33+март!V33+апр!V33+май!V33+июнь!V33</f>
        <v>0</v>
      </c>
      <c r="W33" s="45">
        <f>янв!W33+фев!W33+март!W33+апр!W33+май!W33+июнь!W33</f>
        <v>13</v>
      </c>
      <c r="X33" s="45">
        <f>янв!X33+фев!X33+март!X33+апр!X33+май!X33+июнь!X33</f>
        <v>21.274000000000001</v>
      </c>
      <c r="Y33" s="45">
        <f>янв!Y33+фев!Y33+март!Y33+апр!Y33+май!Y33+июнь!Y33</f>
        <v>0</v>
      </c>
      <c r="Z33" s="45">
        <f>янв!Z33+фев!Z33+март!Z33+апр!Z33+май!Z33+июнь!Z33</f>
        <v>0</v>
      </c>
      <c r="AA33" s="45">
        <f>янв!AA33+фев!AA33+март!AA33+апр!AA33+май!AA33+июнь!AA33</f>
        <v>0</v>
      </c>
      <c r="AB33" s="45">
        <f>янв!AB33+фев!AB33+март!AB33+апр!AB33+май!AB33+июнь!AB33</f>
        <v>0</v>
      </c>
      <c r="AC33" s="45">
        <f>янв!AC33+фев!AC33+март!AC33+апр!AC33+май!AC33+июнь!AC33</f>
        <v>0</v>
      </c>
      <c r="AD33" s="45">
        <f>янв!AD33+фев!AD33+март!AD33+апр!AD33+май!AD33+июнь!AD33</f>
        <v>0</v>
      </c>
      <c r="AE33" s="45">
        <f>янв!AE33+фев!AE33+март!AE33+апр!AE33+май!AE33+июнь!AE33</f>
        <v>2</v>
      </c>
      <c r="AF33" s="45">
        <f>янв!AF33+фев!AF33+март!AF33+апр!AF33+май!AF33+июнь!AF33</f>
        <v>30.965</v>
      </c>
      <c r="AG33" s="68">
        <f>янв!AG33+фев!AG33+март!AG33+апр!AG33+май!AG33+июнь!AG33</f>
        <v>0</v>
      </c>
      <c r="AH33" s="45">
        <f>янв!AH33+фев!AH33+март!AH33+апр!AH33+май!AH33+июнь!AH33</f>
        <v>0</v>
      </c>
      <c r="AI33" s="45">
        <f>янв!AI33+фев!AI33+март!AI33+апр!AI33+май!AI33+июнь!AI33</f>
        <v>0</v>
      </c>
      <c r="AJ33" s="45">
        <f>янв!AJ33+фев!AJ33+март!AJ33+апр!AJ33+май!AJ33+июнь!AJ33</f>
        <v>0</v>
      </c>
      <c r="AK33" s="45">
        <f>янв!AK33+фев!AK33+март!AK33+апр!AK33+май!AK33+июнь!AK33</f>
        <v>0</v>
      </c>
      <c r="AL33" s="45">
        <f>янв!AL33+фев!AL33+март!AL33+апр!AL33+май!AL33+июнь!AL33</f>
        <v>0</v>
      </c>
      <c r="AM33" s="45">
        <f>янв!AM33+фев!AM33+март!AM33+апр!AM33+май!AM33+июнь!AM33</f>
        <v>3</v>
      </c>
      <c r="AN33" s="45">
        <f>янв!AN33+фев!AN33+март!AN33+апр!AN33+май!AN33+июнь!AN33</f>
        <v>3.0979999999999999</v>
      </c>
      <c r="AO33" s="45">
        <f>янв!AO33+фев!AO33+март!AO33+апр!AO33+май!AO33+июнь!AO33</f>
        <v>0</v>
      </c>
      <c r="AP33" s="45">
        <f>янв!AP33+фев!AP33+март!AP33+апр!AP33+май!AP33+июнь!AP33</f>
        <v>0</v>
      </c>
      <c r="AQ33" s="45">
        <f>янв!AQ33+фев!AQ33+март!AQ33+апр!AQ33+май!AQ33+июнь!AQ33</f>
        <v>30</v>
      </c>
      <c r="AR33" s="45">
        <f>янв!AR33+фев!AR33+март!AR33+апр!AR33+май!AR33+июнь!AR33</f>
        <v>22.97</v>
      </c>
      <c r="AS33" s="45">
        <f>янв!AS33+фев!AS33+март!AS33+апр!AS33+май!AS33+июнь!AS33</f>
        <v>0</v>
      </c>
      <c r="AT33" s="45">
        <f>янв!AT33+фев!AT33+март!AT33+апр!AT33+май!AT33+июнь!AT33</f>
        <v>0</v>
      </c>
      <c r="AU33" s="45">
        <f>янв!AU33+фев!AU33+март!AU33+апр!AU33+май!AU33+июнь!AU33</f>
        <v>6</v>
      </c>
      <c r="AV33" s="45">
        <f>янв!AV33+фев!AV33+март!AV33+апр!AV33+май!AV33+июнь!AV33</f>
        <v>0.66900000000000004</v>
      </c>
      <c r="AW33" s="45">
        <f>янв!AW33+фев!AW33+март!AW33+апр!AW33+май!AW33+июнь!AW33</f>
        <v>0</v>
      </c>
      <c r="AX33" s="45">
        <f>янв!AX33+фев!AX33+март!AX33+апр!AX33+май!AX33+июнь!AX33</f>
        <v>0</v>
      </c>
      <c r="AY33" s="45">
        <f>янв!AY33+фев!AY33+март!AY33+апр!AY33+май!AY33+июнь!AY33</f>
        <v>1</v>
      </c>
      <c r="AZ33" s="45">
        <f>янв!AZ33+фев!AZ33+март!AZ33+апр!AZ33+май!AZ33+июнь!AZ33</f>
        <v>2.62</v>
      </c>
      <c r="BA33" s="45">
        <f>янв!BA33+фев!BA33+март!BA33+апр!BA33+май!BA33+июнь!BA33</f>
        <v>0</v>
      </c>
      <c r="BB33" s="45">
        <f>янв!BB33+фев!BB33+март!BB33+апр!BB33+май!BB33+июнь!BB33</f>
        <v>0</v>
      </c>
      <c r="BC33" s="45">
        <f>янв!BC33+фев!BC33+март!BC33+апр!BC33+май!BC33+июнь!BC33</f>
        <v>0</v>
      </c>
      <c r="BD33" s="45">
        <f>янв!BD33+фев!BD33+март!BD33+апр!BD33+май!BD33+июнь!BD33</f>
        <v>0</v>
      </c>
      <c r="BE33" s="45">
        <f>янв!BE33+фев!BE33+март!BE33+апр!BE33+май!BE33+июнь!BE33</f>
        <v>6.8279999999999994</v>
      </c>
      <c r="BF33" s="48">
        <f t="shared" si="1"/>
        <v>92.486000000000004</v>
      </c>
      <c r="BG33" s="61"/>
      <c r="BH33" s="17" t="e">
        <f t="shared" ref="BH33:BH52" si="3">BF33*100/BG33</f>
        <v>#DIV/0!</v>
      </c>
      <c r="BI33" s="73" t="s">
        <v>63</v>
      </c>
      <c r="BJ33" s="69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</row>
    <row r="34" spans="1:77" s="18" customFormat="1" ht="27.75" customHeight="1">
      <c r="A34" s="90">
        <v>28</v>
      </c>
      <c r="B34" s="14" t="s">
        <v>166</v>
      </c>
      <c r="C34" s="45">
        <f>янв!C34+фев!C34+март!C34+апр!C34+май!C34+июнь!C34</f>
        <v>0</v>
      </c>
      <c r="D34" s="45">
        <f>янв!D34+фев!D34+март!D34+апр!D34+май!D34+июнь!D34</f>
        <v>0</v>
      </c>
      <c r="E34" s="45">
        <f>янв!E34+фев!E34+март!E34+апр!E34+май!E34+июнь!E34</f>
        <v>0</v>
      </c>
      <c r="F34" s="45">
        <f>янв!F34+фев!F34+март!F34+апр!F34+май!F34+июнь!F34</f>
        <v>0</v>
      </c>
      <c r="G34" s="45">
        <f>янв!G34+фев!G34+март!G34+апр!G34+май!G34+июнь!G34</f>
        <v>0</v>
      </c>
      <c r="H34" s="45">
        <f>янв!H34+фев!H34+март!H34+апр!H34+май!H34+июнь!H34</f>
        <v>0</v>
      </c>
      <c r="I34" s="45">
        <f>янв!I34+фев!I34+март!I34+апр!I34+май!I34+июнь!I34</f>
        <v>0</v>
      </c>
      <c r="J34" s="45">
        <f>янв!J34+фев!J34+март!J34+апр!J34+май!J34+июнь!J34</f>
        <v>0</v>
      </c>
      <c r="K34" s="45">
        <f>янв!K34+фев!K34+март!K34+апр!K34+май!K34+июнь!K34</f>
        <v>1</v>
      </c>
      <c r="L34" s="45">
        <f>янв!L34+фев!L34+март!L34+апр!L34+май!L34+июнь!L34</f>
        <v>0.32600000000000001</v>
      </c>
      <c r="M34" s="45">
        <f>янв!M34+фев!M34+март!M34+апр!M34+май!M34+июнь!M34</f>
        <v>0</v>
      </c>
      <c r="N34" s="45">
        <f>янв!N34+фев!N34+март!N34+апр!N34+май!N34+июнь!N34</f>
        <v>0</v>
      </c>
      <c r="O34" s="45">
        <f>янв!O34+фев!O34+март!O34+апр!O34+май!O34+июнь!O34</f>
        <v>0</v>
      </c>
      <c r="P34" s="45">
        <f>янв!P34+фев!P34+март!P34+апр!P34+май!P34+июнь!P34</f>
        <v>0</v>
      </c>
      <c r="Q34" s="45">
        <f>янв!Q34+фев!Q34+март!Q34+апр!Q34+май!Q34+июнь!Q34</f>
        <v>0</v>
      </c>
      <c r="R34" s="45">
        <f>янв!R34+фев!R34+март!R34+апр!R34+май!R34+июнь!R34</f>
        <v>0</v>
      </c>
      <c r="S34" s="45">
        <f>янв!S34+фев!S34+март!S34+апр!S34+май!S34+июнь!S34</f>
        <v>0</v>
      </c>
      <c r="T34" s="45">
        <f>янв!T34+фев!T34+март!T34+апр!T34+май!T34+июнь!T34</f>
        <v>0</v>
      </c>
      <c r="U34" s="45">
        <f>янв!U34+фев!U34+март!U34+апр!U34+май!U34+июнь!U34</f>
        <v>0</v>
      </c>
      <c r="V34" s="45">
        <f>янв!V34+фев!V34+март!V34+апр!V34+май!V34+июнь!V34</f>
        <v>0</v>
      </c>
      <c r="W34" s="45">
        <f>янв!W34+фев!W34+март!W34+апр!W34+май!W34+июнь!W34</f>
        <v>22</v>
      </c>
      <c r="X34" s="45">
        <f>янв!X34+фев!X34+март!X34+апр!X34+май!X34+июнь!X34</f>
        <v>26.401</v>
      </c>
      <c r="Y34" s="45">
        <f>янв!Y34+фев!Y34+март!Y34+апр!Y34+май!Y34+июнь!Y34</f>
        <v>0</v>
      </c>
      <c r="Z34" s="45">
        <f>янв!Z34+фев!Z34+март!Z34+апр!Z34+май!Z34+июнь!Z34</f>
        <v>0</v>
      </c>
      <c r="AA34" s="45">
        <f>янв!AA34+фев!AA34+март!AA34+апр!AA34+май!AA34+июнь!AA34</f>
        <v>0</v>
      </c>
      <c r="AB34" s="45">
        <f>янв!AB34+фев!AB34+март!AB34+апр!AB34+май!AB34+июнь!AB34</f>
        <v>0</v>
      </c>
      <c r="AC34" s="45">
        <f>янв!AC34+фев!AC34+март!AC34+апр!AC34+май!AC34+июнь!AC34</f>
        <v>0</v>
      </c>
      <c r="AD34" s="45">
        <f>янв!AD34+фев!AD34+март!AD34+апр!AD34+май!AD34+июнь!AD34</f>
        <v>0</v>
      </c>
      <c r="AE34" s="45">
        <f>янв!AE34+фев!AE34+март!AE34+апр!AE34+май!AE34+июнь!AE34</f>
        <v>0</v>
      </c>
      <c r="AF34" s="45">
        <f>янв!AF34+фев!AF34+март!AF34+апр!AF34+май!AF34+июнь!AF34</f>
        <v>0</v>
      </c>
      <c r="AG34" s="45">
        <f>янв!AG34+фев!AG34+март!AG34+апр!AG34+май!AG34+июнь!AG34</f>
        <v>0.25</v>
      </c>
      <c r="AH34" s="45">
        <f>янв!AH34+фев!AH34+март!AH34+апр!AH34+май!AH34+июнь!AH34</f>
        <v>1.365</v>
      </c>
      <c r="AI34" s="45">
        <f>янв!AI34+фев!AI34+март!AI34+апр!AI34+май!AI34+июнь!AI34</f>
        <v>0</v>
      </c>
      <c r="AJ34" s="45">
        <f>янв!AJ34+фев!AJ34+март!AJ34+апр!AJ34+май!AJ34+июнь!AJ34</f>
        <v>0</v>
      </c>
      <c r="AK34" s="45">
        <f>янв!AK34+фев!AK34+март!AK34+апр!AK34+май!AK34+июнь!AK34</f>
        <v>0</v>
      </c>
      <c r="AL34" s="45">
        <f>янв!AL34+фев!AL34+март!AL34+апр!AL34+май!AL34+июнь!AL34</f>
        <v>0</v>
      </c>
      <c r="AM34" s="45">
        <f>янв!AM34+фев!AM34+март!AM34+апр!AM34+май!AM34+июнь!AM34</f>
        <v>3</v>
      </c>
      <c r="AN34" s="45">
        <f>янв!AN34+фев!AN34+март!AN34+апр!AN34+май!AN34+июнь!AN34</f>
        <v>3.407</v>
      </c>
      <c r="AO34" s="45">
        <f>янв!AO34+фев!AO34+март!AO34+апр!AO34+май!AO34+июнь!AO34</f>
        <v>0</v>
      </c>
      <c r="AP34" s="45">
        <f>янв!AP34+фев!AP34+март!AP34+апр!AP34+май!AP34+июнь!AP34</f>
        <v>0</v>
      </c>
      <c r="AQ34" s="45">
        <f>янв!AQ34+фев!AQ34+март!AQ34+апр!AQ34+май!AQ34+июнь!AQ34</f>
        <v>10</v>
      </c>
      <c r="AR34" s="45">
        <f>янв!AR34+фев!AR34+март!AR34+апр!AR34+май!AR34+июнь!AR34</f>
        <v>5.6970000000000001</v>
      </c>
      <c r="AS34" s="45">
        <f>янв!AS34+фев!AS34+март!AS34+апр!AS34+май!AS34+июнь!AS34</f>
        <v>0</v>
      </c>
      <c r="AT34" s="45">
        <f>янв!AT34+фев!AT34+март!AT34+апр!AT34+май!AT34+июнь!AT34</f>
        <v>0</v>
      </c>
      <c r="AU34" s="45">
        <f>янв!AU34+фев!AU34+март!AU34+апр!AU34+май!AU34+июнь!AU34</f>
        <v>0</v>
      </c>
      <c r="AV34" s="45">
        <f>янв!AV34+фев!AV34+март!AV34+апр!AV34+май!AV34+июнь!AV34</f>
        <v>0</v>
      </c>
      <c r="AW34" s="45">
        <f>янв!AW34+фев!AW34+март!AW34+апр!AW34+май!AW34+июнь!AW34</f>
        <v>49</v>
      </c>
      <c r="AX34" s="45">
        <f>янв!AX34+фев!AX34+март!AX34+апр!AX34+май!AX34+июнь!AX34</f>
        <v>36.228999999999999</v>
      </c>
      <c r="AY34" s="45">
        <f>янв!AY34+фев!AY34+март!AY34+апр!AY34+май!AY34+июнь!AY34</f>
        <v>0</v>
      </c>
      <c r="AZ34" s="45">
        <f>янв!AZ34+фев!AZ34+март!AZ34+апр!AZ34+май!AZ34+июнь!AZ34</f>
        <v>0</v>
      </c>
      <c r="BA34" s="45">
        <f>янв!BA34+фев!BA34+март!BA34+апр!BA34+май!BA34+июнь!BA34</f>
        <v>0</v>
      </c>
      <c r="BB34" s="45">
        <f>янв!BB34+фев!BB34+март!BB34+апр!BB34+май!BB34+июнь!BB34</f>
        <v>0</v>
      </c>
      <c r="BC34" s="45">
        <f>янв!BC34+фев!BC34+март!BC34+апр!BC34+май!BC34+июнь!BC34</f>
        <v>0</v>
      </c>
      <c r="BD34" s="45">
        <f>янв!BD34+фев!BD34+март!BD34+апр!BD34+май!BD34+июнь!BD34</f>
        <v>0</v>
      </c>
      <c r="BE34" s="45">
        <f>янв!BE34+фев!BE34+март!BE34+апр!BE34+май!BE34+июнь!BE34</f>
        <v>7.9260000000000002</v>
      </c>
      <c r="BF34" s="48">
        <f t="shared" si="1"/>
        <v>81.350999999999999</v>
      </c>
      <c r="BG34" s="61"/>
      <c r="BH34" s="17" t="e">
        <f t="shared" si="3"/>
        <v>#DIV/0!</v>
      </c>
      <c r="BI34" s="71" t="s">
        <v>64</v>
      </c>
      <c r="BJ34" s="1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</row>
    <row r="35" spans="1:77" s="18" customFormat="1" ht="27.75" customHeight="1">
      <c r="A35" s="90">
        <v>29</v>
      </c>
      <c r="B35" s="14" t="s">
        <v>43</v>
      </c>
      <c r="C35" s="45">
        <f>янв!C35+фев!C35+март!C35+апр!C35+май!C35+июнь!C35</f>
        <v>0</v>
      </c>
      <c r="D35" s="45">
        <f>янв!D35+фев!D35+март!D35+апр!D35+май!D35+июнь!D35</f>
        <v>0</v>
      </c>
      <c r="E35" s="45">
        <f>янв!E35+фев!E35+март!E35+апр!E35+май!E35+июнь!E35</f>
        <v>0</v>
      </c>
      <c r="F35" s="45">
        <f>янв!F35+фев!F35+март!F35+апр!F35+май!F35+июнь!F35</f>
        <v>0</v>
      </c>
      <c r="G35" s="45">
        <f>янв!G35+фев!G35+март!G35+апр!G35+май!G35+июнь!G35</f>
        <v>18.239999999999998</v>
      </c>
      <c r="H35" s="45">
        <f>янв!H35+фев!H35+март!H35+апр!H35+май!H35+июнь!H35</f>
        <v>1.865</v>
      </c>
      <c r="I35" s="45">
        <f>янв!I35+фев!I35+март!I35+апр!I35+май!I35+июнь!I35</f>
        <v>0</v>
      </c>
      <c r="J35" s="45">
        <f>янв!J35+фев!J35+март!J35+апр!J35+май!J35+июнь!J35</f>
        <v>0</v>
      </c>
      <c r="K35" s="45">
        <f>янв!K35+фев!K35+март!K35+апр!K35+май!K35+июнь!K35</f>
        <v>6</v>
      </c>
      <c r="L35" s="45">
        <f>янв!L35+фев!L35+март!L35+апр!L35+май!L35+июнь!L35</f>
        <v>1.958</v>
      </c>
      <c r="M35" s="45">
        <f>янв!M35+фев!M35+март!M35+апр!M35+май!M35+июнь!M35</f>
        <v>0</v>
      </c>
      <c r="N35" s="45">
        <f>янв!N35+фев!N35+март!N35+апр!N35+май!N35+июнь!N35</f>
        <v>0</v>
      </c>
      <c r="O35" s="45">
        <f>янв!O35+фев!O35+март!O35+апр!O35+май!O35+июнь!O35</f>
        <v>0</v>
      </c>
      <c r="P35" s="45">
        <f>янв!P35+фев!P35+март!P35+апр!P35+май!P35+июнь!P35</f>
        <v>0</v>
      </c>
      <c r="Q35" s="45">
        <f>янв!Q35+фев!Q35+март!Q35+апр!Q35+май!Q35+июнь!Q35</f>
        <v>0</v>
      </c>
      <c r="R35" s="45">
        <f>янв!R35+фев!R35+март!R35+апр!R35+май!R35+июнь!R35</f>
        <v>0</v>
      </c>
      <c r="S35" s="45">
        <f>янв!S35+фев!S35+март!S35+апр!S35+май!S35+июнь!S35</f>
        <v>4</v>
      </c>
      <c r="T35" s="45">
        <f>янв!T35+фев!T35+март!T35+апр!T35+май!T35+июнь!T35</f>
        <v>0.83799999999999997</v>
      </c>
      <c r="U35" s="45">
        <f>янв!U35+фев!U35+март!U35+апр!U35+май!U35+июнь!U35</f>
        <v>0</v>
      </c>
      <c r="V35" s="45">
        <f>янв!V35+фев!V35+март!V35+апр!V35+май!V35+июнь!V35</f>
        <v>0</v>
      </c>
      <c r="W35" s="45">
        <f>янв!W35+фев!W35+март!W35+апр!W35+май!W35+июнь!W35</f>
        <v>4</v>
      </c>
      <c r="X35" s="45">
        <f>янв!X35+фев!X35+март!X35+апр!X35+май!X35+июнь!X35</f>
        <v>9.0370000000000008</v>
      </c>
      <c r="Y35" s="45">
        <f>янв!Y35+фев!Y35+март!Y35+апр!Y35+май!Y35+июнь!Y35</f>
        <v>0</v>
      </c>
      <c r="Z35" s="45">
        <f>янв!Z35+фев!Z35+март!Z35+апр!Z35+май!Z35+июнь!Z35</f>
        <v>0</v>
      </c>
      <c r="AA35" s="45">
        <f>янв!AA35+фев!AA35+март!AA35+апр!AA35+май!AA35+июнь!AA35</f>
        <v>0</v>
      </c>
      <c r="AB35" s="45">
        <f>янв!AB35+фев!AB35+март!AB35+апр!AB35+май!AB35+июнь!AB35</f>
        <v>0</v>
      </c>
      <c r="AC35" s="45">
        <f>янв!AC35+фев!AC35+март!AC35+апр!AC35+май!AC35+июнь!AC35</f>
        <v>0</v>
      </c>
      <c r="AD35" s="45">
        <f>янв!AD35+фев!AD35+март!AD35+апр!AD35+май!AD35+июнь!AD35</f>
        <v>0</v>
      </c>
      <c r="AE35" s="45">
        <f>янв!AE35+фев!AE35+март!AE35+апр!AE35+май!AE35+июнь!AE35</f>
        <v>0</v>
      </c>
      <c r="AF35" s="45">
        <f>янв!AF35+фев!AF35+март!AF35+апр!AF35+май!AF35+июнь!AF35</f>
        <v>0</v>
      </c>
      <c r="AG35" s="45">
        <f>янв!AG35+фев!AG35+март!AG35+апр!AG35+май!AG35+июнь!AG35</f>
        <v>0</v>
      </c>
      <c r="AH35" s="45">
        <f>янв!AH35+фев!AH35+март!AH35+апр!AH35+май!AH35+июнь!AH35</f>
        <v>0</v>
      </c>
      <c r="AI35" s="45">
        <f>янв!AI35+фев!AI35+март!AI35+апр!AI35+май!AI35+июнь!AI35</f>
        <v>0</v>
      </c>
      <c r="AJ35" s="45">
        <f>янв!AJ35+фев!AJ35+март!AJ35+апр!AJ35+май!AJ35+июнь!AJ35</f>
        <v>0</v>
      </c>
      <c r="AK35" s="45">
        <f>янв!AK35+фев!AK35+март!AK35+апр!AK35+май!AK35+июнь!AK35</f>
        <v>0</v>
      </c>
      <c r="AL35" s="45">
        <f>янв!AL35+фев!AL35+март!AL35+апр!AL35+май!AL35+июнь!AL35</f>
        <v>0</v>
      </c>
      <c r="AM35" s="45">
        <f>янв!AM35+фев!AM35+март!AM35+апр!AM35+май!AM35+июнь!AM35</f>
        <v>0</v>
      </c>
      <c r="AN35" s="45">
        <f>янв!AN35+фев!AN35+март!AN35+апр!AN35+май!AN35+июнь!AN35</f>
        <v>0</v>
      </c>
      <c r="AO35" s="45">
        <f>янв!AO35+фев!AO35+март!AO35+апр!AO35+май!AO35+июнь!AO35</f>
        <v>0</v>
      </c>
      <c r="AP35" s="45">
        <f>янв!AP35+фев!AP35+март!AP35+апр!AP35+май!AP35+июнь!AP35</f>
        <v>0</v>
      </c>
      <c r="AQ35" s="45">
        <f>янв!AQ35+фев!AQ35+март!AQ35+апр!AQ35+май!AQ35+июнь!AQ35</f>
        <v>0</v>
      </c>
      <c r="AR35" s="45">
        <f>янв!AR35+фев!AR35+март!AR35+апр!AR35+май!AR35+июнь!AR35</f>
        <v>0</v>
      </c>
      <c r="AS35" s="45">
        <f>янв!AS35+фев!AS35+март!AS35+апр!AS35+май!AS35+июнь!AS35</f>
        <v>0</v>
      </c>
      <c r="AT35" s="45">
        <f>янв!AT35+фев!AT35+март!AT35+апр!AT35+май!AT35+июнь!AT35</f>
        <v>0</v>
      </c>
      <c r="AU35" s="45">
        <f>янв!AU35+фев!AU35+март!AU35+апр!AU35+май!AU35+июнь!AU35</f>
        <v>0</v>
      </c>
      <c r="AV35" s="45">
        <f>янв!AV35+фев!AV35+март!AV35+апр!AV35+май!AV35+июнь!AV35</f>
        <v>0</v>
      </c>
      <c r="AW35" s="45">
        <f>янв!AW35+фев!AW35+март!AW35+апр!AW35+май!AW35+июнь!AW35</f>
        <v>7</v>
      </c>
      <c r="AX35" s="45">
        <f>янв!AX35+фев!AX35+март!AX35+апр!AX35+май!AX35+июнь!AX35</f>
        <v>3.2160000000000002</v>
      </c>
      <c r="AY35" s="45">
        <f>янв!AY35+фев!AY35+март!AY35+апр!AY35+май!AY35+июнь!AY35</f>
        <v>0</v>
      </c>
      <c r="AZ35" s="45">
        <f>янв!AZ35+фев!AZ35+март!AZ35+апр!AZ35+май!AZ35+июнь!AZ35</f>
        <v>0</v>
      </c>
      <c r="BA35" s="45">
        <f>янв!BA35+фев!BA35+март!BA35+апр!BA35+май!BA35+июнь!BA35</f>
        <v>0</v>
      </c>
      <c r="BB35" s="45">
        <f>янв!BB35+фев!BB35+март!BB35+апр!BB35+май!BB35+июнь!BB35</f>
        <v>0</v>
      </c>
      <c r="BC35" s="45">
        <f>янв!BC35+фев!BC35+март!BC35+апр!BC35+май!BC35+июнь!BC35</f>
        <v>0</v>
      </c>
      <c r="BD35" s="45">
        <f>янв!BD35+фев!BD35+март!BD35+апр!BD35+май!BD35+июнь!BD35</f>
        <v>0</v>
      </c>
      <c r="BE35" s="45">
        <f>янв!BE35+фев!BE35+март!BE35+апр!BE35+май!BE35+июнь!BE35</f>
        <v>2.0489999999999999</v>
      </c>
      <c r="BF35" s="48">
        <f t="shared" si="1"/>
        <v>18.963000000000001</v>
      </c>
      <c r="BG35" s="61"/>
      <c r="BH35" s="17" t="e">
        <f t="shared" si="3"/>
        <v>#DIV/0!</v>
      </c>
      <c r="BI35" s="71">
        <v>2</v>
      </c>
      <c r="BJ35" s="16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</row>
    <row r="36" spans="1:77" ht="27.75" customHeight="1">
      <c r="A36" s="90">
        <v>30</v>
      </c>
      <c r="B36" s="14" t="s">
        <v>44</v>
      </c>
      <c r="C36" s="45">
        <f>янв!C36+фев!C36+март!C36+апр!C36+май!C36+июнь!C36</f>
        <v>0</v>
      </c>
      <c r="D36" s="45">
        <f>янв!D36+фев!D36+март!D36+апр!D36+май!D36+июнь!D36</f>
        <v>0</v>
      </c>
      <c r="E36" s="45">
        <f>янв!E36+фев!E36+март!E36+апр!E36+май!E36+июнь!E36</f>
        <v>0</v>
      </c>
      <c r="F36" s="45">
        <f>янв!F36+фев!F36+март!F36+апр!F36+май!F36+июнь!F36</f>
        <v>0</v>
      </c>
      <c r="G36" s="45">
        <f>янв!G36+фев!G36+март!G36+апр!G36+май!G36+июнь!G36</f>
        <v>20</v>
      </c>
      <c r="H36" s="45">
        <f>янв!H36+фев!H36+март!H36+апр!H36+май!H36+июнь!H36</f>
        <v>2.0449999999999999</v>
      </c>
      <c r="I36" s="45">
        <f>янв!I36+фев!I36+март!I36+апр!I36+май!I36+июнь!I36</f>
        <v>1</v>
      </c>
      <c r="J36" s="45">
        <f>янв!J36+фев!J36+март!J36+апр!J36+май!J36+июнь!J36</f>
        <v>89.926000000000002</v>
      </c>
      <c r="K36" s="45">
        <f>янв!K36+фев!K36+март!K36+апр!K36+май!K36+июнь!K36</f>
        <v>0</v>
      </c>
      <c r="L36" s="45">
        <f>янв!L36+фев!L36+март!L36+апр!L36+май!L36+июнь!L36</f>
        <v>0</v>
      </c>
      <c r="M36" s="45">
        <f>янв!M36+фев!M36+март!M36+апр!M36+май!M36+июнь!M36</f>
        <v>0</v>
      </c>
      <c r="N36" s="45">
        <f>янв!N36+фев!N36+март!N36+апр!N36+май!N36+июнь!N36</f>
        <v>0</v>
      </c>
      <c r="O36" s="45">
        <f>янв!O36+фев!O36+март!O36+апр!O36+май!O36+июнь!O36</f>
        <v>0</v>
      </c>
      <c r="P36" s="45">
        <f>янв!P36+фев!P36+март!P36+апр!P36+май!P36+июнь!P36</f>
        <v>0</v>
      </c>
      <c r="Q36" s="45">
        <f>янв!Q36+фев!Q36+март!Q36+апр!Q36+май!Q36+июнь!Q36</f>
        <v>0</v>
      </c>
      <c r="R36" s="45">
        <f>янв!R36+фев!R36+март!R36+апр!R36+май!R36+июнь!R36</f>
        <v>0</v>
      </c>
      <c r="S36" s="45">
        <f>янв!S36+фев!S36+март!S36+апр!S36+май!S36+июнь!S36</f>
        <v>2</v>
      </c>
      <c r="T36" s="45">
        <f>янв!T36+фев!T36+март!T36+апр!T36+май!T36+июнь!T36</f>
        <v>0.41799999999999998</v>
      </c>
      <c r="U36" s="45">
        <f>янв!U36+фев!U36+март!U36+апр!U36+май!U36+июнь!U36</f>
        <v>0</v>
      </c>
      <c r="V36" s="45">
        <f>янв!V36+фев!V36+март!V36+апр!V36+май!V36+июнь!V36</f>
        <v>0</v>
      </c>
      <c r="W36" s="45">
        <f>янв!W36+фев!W36+март!W36+апр!W36+май!W36+июнь!W36</f>
        <v>0</v>
      </c>
      <c r="X36" s="45">
        <f>янв!X36+фев!X36+март!X36+апр!X36+май!X36+июнь!X36</f>
        <v>0</v>
      </c>
      <c r="Y36" s="45">
        <f>янв!Y36+фев!Y36+март!Y36+апр!Y36+май!Y36+июнь!Y36</f>
        <v>0</v>
      </c>
      <c r="Z36" s="45">
        <f>янв!Z36+фев!Z36+март!Z36+апр!Z36+май!Z36+июнь!Z36</f>
        <v>0</v>
      </c>
      <c r="AA36" s="45">
        <f>янв!AA36+фев!AA36+март!AA36+апр!AA36+май!AA36+июнь!AA36</f>
        <v>0</v>
      </c>
      <c r="AB36" s="45">
        <f>янв!AB36+фев!AB36+март!AB36+апр!AB36+май!AB36+июнь!AB36</f>
        <v>0</v>
      </c>
      <c r="AC36" s="45">
        <f>янв!AC36+фев!AC36+март!AC36+апр!AC36+май!AC36+июнь!AC36</f>
        <v>0</v>
      </c>
      <c r="AD36" s="45">
        <f>янв!AD36+фев!AD36+март!AD36+апр!AD36+май!AD36+июнь!AD36</f>
        <v>0</v>
      </c>
      <c r="AE36" s="45">
        <f>янв!AE36+фев!AE36+март!AE36+апр!AE36+май!AE36+июнь!AE36</f>
        <v>0</v>
      </c>
      <c r="AF36" s="45">
        <f>янв!AF36+фев!AF36+март!AF36+апр!AF36+май!AF36+июнь!AF36</f>
        <v>0</v>
      </c>
      <c r="AG36" s="45">
        <f>янв!AG36+фев!AG36+март!AG36+апр!AG36+май!AG36+июнь!AG36</f>
        <v>0</v>
      </c>
      <c r="AH36" s="45">
        <f>янв!AH36+фев!AH36+март!AH36+апр!AH36+май!AH36+июнь!AH36</f>
        <v>0</v>
      </c>
      <c r="AI36" s="45">
        <f>янв!AI36+фев!AI36+март!AI36+апр!AI36+май!AI36+июнь!AI36</f>
        <v>0</v>
      </c>
      <c r="AJ36" s="45">
        <f>янв!AJ36+фев!AJ36+март!AJ36+апр!AJ36+май!AJ36+июнь!AJ36</f>
        <v>0</v>
      </c>
      <c r="AK36" s="45">
        <f>янв!AK36+фев!AK36+март!AK36+апр!AK36+май!AK36+июнь!AK36</f>
        <v>0</v>
      </c>
      <c r="AL36" s="45">
        <f>янв!AL36+фев!AL36+март!AL36+апр!AL36+май!AL36+июнь!AL36</f>
        <v>0</v>
      </c>
      <c r="AM36" s="45">
        <f>янв!AM36+фев!AM36+март!AM36+апр!AM36+май!AM36+июнь!AM36</f>
        <v>0</v>
      </c>
      <c r="AN36" s="45">
        <f>янв!AN36+фев!AN36+март!AN36+апр!AN36+май!AN36+июнь!AN36</f>
        <v>0</v>
      </c>
      <c r="AO36" s="45">
        <f>янв!AO36+фев!AO36+март!AO36+апр!AO36+май!AO36+июнь!AO36</f>
        <v>0</v>
      </c>
      <c r="AP36" s="45">
        <f>янв!AP36+фев!AP36+март!AP36+апр!AP36+май!AP36+июнь!AP36</f>
        <v>0</v>
      </c>
      <c r="AQ36" s="45">
        <f>янв!AQ36+фев!AQ36+март!AQ36+апр!AQ36+май!AQ36+июнь!AQ36</f>
        <v>0</v>
      </c>
      <c r="AR36" s="45">
        <f>янв!AR36+фев!AR36+март!AR36+апр!AR36+май!AR36+июнь!AR36</f>
        <v>0</v>
      </c>
      <c r="AS36" s="45">
        <f>янв!AS36+фев!AS36+март!AS36+апр!AS36+май!AS36+июнь!AS36</f>
        <v>0</v>
      </c>
      <c r="AT36" s="45">
        <f>янв!AT36+фев!AT36+март!AT36+апр!AT36+май!AT36+июнь!AT36</f>
        <v>0</v>
      </c>
      <c r="AU36" s="45">
        <f>янв!AU36+фев!AU36+март!AU36+апр!AU36+май!AU36+июнь!AU36</f>
        <v>0</v>
      </c>
      <c r="AV36" s="45">
        <f>янв!AV36+фев!AV36+март!AV36+апр!AV36+май!AV36+июнь!AV36</f>
        <v>0</v>
      </c>
      <c r="AW36" s="45">
        <f>янв!AW36+фев!AW36+март!AW36+апр!AW36+май!AW36+июнь!AW36</f>
        <v>0</v>
      </c>
      <c r="AX36" s="45">
        <f>янв!AX36+фев!AX36+март!AX36+апр!AX36+май!AX36+июнь!AX36</f>
        <v>0</v>
      </c>
      <c r="AY36" s="45">
        <f>янв!AY36+фев!AY36+март!AY36+апр!AY36+май!AY36+июнь!AY36</f>
        <v>0</v>
      </c>
      <c r="AZ36" s="45">
        <f>янв!AZ36+фев!AZ36+март!AZ36+апр!AZ36+май!AZ36+июнь!AZ36</f>
        <v>0</v>
      </c>
      <c r="BA36" s="45">
        <f>янв!BA36+фев!BA36+март!BA36+апр!BA36+май!BA36+июнь!BA36</f>
        <v>0</v>
      </c>
      <c r="BB36" s="45">
        <f>янв!BB36+фев!BB36+март!BB36+апр!BB36+май!BB36+июнь!BB36</f>
        <v>0</v>
      </c>
      <c r="BC36" s="45">
        <f>янв!BC36+фев!BC36+март!BC36+апр!BC36+май!BC36+июнь!BC36</f>
        <v>0</v>
      </c>
      <c r="BD36" s="45">
        <f>янв!BD36+фев!BD36+март!BD36+апр!BD36+май!BD36+июнь!BD36</f>
        <v>0</v>
      </c>
      <c r="BE36" s="45">
        <f>янв!BE36+фев!BE36+март!BE36+апр!BE36+май!BE36+июнь!BE36</f>
        <v>2.5609999999999999</v>
      </c>
      <c r="BF36" s="48">
        <f t="shared" si="1"/>
        <v>94.950000000000017</v>
      </c>
      <c r="BG36" s="61"/>
      <c r="BH36" s="17" t="e">
        <f t="shared" si="3"/>
        <v>#DIV/0!</v>
      </c>
      <c r="BI36" s="71">
        <v>4</v>
      </c>
      <c r="BJ36" s="16"/>
    </row>
    <row r="37" spans="1:77" ht="27.75" customHeight="1">
      <c r="A37" s="90">
        <v>31</v>
      </c>
      <c r="B37" s="14" t="s">
        <v>167</v>
      </c>
      <c r="C37" s="45">
        <f>янв!C37+фев!C37+март!C37+апр!C37+май!C37+июнь!C37</f>
        <v>0</v>
      </c>
      <c r="D37" s="45">
        <f>янв!D37+фев!D37+март!D37+апр!D37+май!D37+июнь!D37</f>
        <v>0</v>
      </c>
      <c r="E37" s="45">
        <f>янв!E37+фев!E37+март!E37+апр!E37+май!E37+июнь!E37</f>
        <v>0</v>
      </c>
      <c r="F37" s="45">
        <f>янв!F37+фев!F37+март!F37+апр!F37+май!F37+июнь!F37</f>
        <v>0</v>
      </c>
      <c r="G37" s="45">
        <f>янв!G37+фев!G37+март!G37+апр!G37+май!G37+июнь!G37</f>
        <v>9</v>
      </c>
      <c r="H37" s="45">
        <f>янв!H37+фев!H37+март!H37+апр!H37+май!H37+июнь!H37</f>
        <v>0.92</v>
      </c>
      <c r="I37" s="45">
        <f>янв!I37+фев!I37+март!I37+апр!I37+май!I37+июнь!I37</f>
        <v>1</v>
      </c>
      <c r="J37" s="45">
        <f>янв!J37+фев!J37+март!J37+апр!J37+май!J37+июнь!J37</f>
        <v>91.075999999999993</v>
      </c>
      <c r="K37" s="45">
        <f>янв!K37+фев!K37+март!K37+апр!K37+май!K37+июнь!K37</f>
        <v>0</v>
      </c>
      <c r="L37" s="45">
        <f>янв!L37+фев!L37+март!L37+апр!L37+май!L37+июнь!L37</f>
        <v>0</v>
      </c>
      <c r="M37" s="45">
        <f>янв!M37+фев!M37+март!M37+апр!M37+май!M37+июнь!M37</f>
        <v>0</v>
      </c>
      <c r="N37" s="45">
        <f>янв!N37+фев!N37+март!N37+апр!N37+май!N37+июнь!N37</f>
        <v>0</v>
      </c>
      <c r="O37" s="45">
        <f>янв!O37+фев!O37+март!O37+апр!O37+май!O37+июнь!O37</f>
        <v>0</v>
      </c>
      <c r="P37" s="45">
        <f>янв!P37+фев!P37+март!P37+апр!P37+май!P37+июнь!P37</f>
        <v>0</v>
      </c>
      <c r="Q37" s="45">
        <f>янв!Q37+фев!Q37+март!Q37+апр!Q37+май!Q37+июнь!Q37</f>
        <v>0</v>
      </c>
      <c r="R37" s="45">
        <f>янв!R37+фев!R37+март!R37+апр!R37+май!R37+июнь!R37</f>
        <v>0</v>
      </c>
      <c r="S37" s="45">
        <f>янв!S37+фев!S37+март!S37+апр!S37+май!S37+июнь!S37</f>
        <v>1</v>
      </c>
      <c r="T37" s="45">
        <f>янв!T37+фев!T37+март!T37+апр!T37+май!T37+июнь!T37</f>
        <v>1.0649999999999999</v>
      </c>
      <c r="U37" s="45">
        <f>янв!U37+фев!U37+март!U37+апр!U37+май!U37+июнь!U37</f>
        <v>0</v>
      </c>
      <c r="V37" s="45">
        <f>янв!V37+фев!V37+март!V37+апр!V37+май!V37+июнь!V37</f>
        <v>0</v>
      </c>
      <c r="W37" s="45">
        <f>янв!W37+фев!W37+март!W37+апр!W37+май!W37+июнь!W37</f>
        <v>1</v>
      </c>
      <c r="X37" s="45">
        <f>янв!X37+фев!X37+март!X37+апр!X37+май!X37+июнь!X37</f>
        <v>1.5169999999999999</v>
      </c>
      <c r="Y37" s="45">
        <f>янв!Y37+фев!Y37+март!Y37+апр!Y37+май!Y37+июнь!Y37</f>
        <v>0</v>
      </c>
      <c r="Z37" s="45">
        <f>янв!Z37+фев!Z37+март!Z37+апр!Z37+май!Z37+июнь!Z37</f>
        <v>0</v>
      </c>
      <c r="AA37" s="45">
        <f>янв!AA37+фев!AA37+март!AA37+апр!AA37+май!AA37+июнь!AA37</f>
        <v>0</v>
      </c>
      <c r="AB37" s="45">
        <f>янв!AB37+фев!AB37+март!AB37+апр!AB37+май!AB37+июнь!AB37</f>
        <v>0</v>
      </c>
      <c r="AC37" s="45">
        <f>янв!AC37+фев!AC37+март!AC37+апр!AC37+май!AC37+июнь!AC37</f>
        <v>0</v>
      </c>
      <c r="AD37" s="45">
        <f>янв!AD37+фев!AD37+март!AD37+апр!AD37+май!AD37+июнь!AD37</f>
        <v>0</v>
      </c>
      <c r="AE37" s="45">
        <f>янв!AE37+фев!AE37+март!AE37+апр!AE37+май!AE37+июнь!AE37</f>
        <v>0</v>
      </c>
      <c r="AF37" s="45">
        <f>янв!AF37+фев!AF37+март!AF37+апр!AF37+май!AF37+июнь!AF37</f>
        <v>0</v>
      </c>
      <c r="AG37" s="45">
        <f>янв!AG37+фев!AG37+март!AG37+апр!AG37+май!AG37+июнь!AG37</f>
        <v>0</v>
      </c>
      <c r="AH37" s="45">
        <f>янв!AH37+фев!AH37+март!AH37+апр!AH37+май!AH37+июнь!AH37</f>
        <v>0</v>
      </c>
      <c r="AI37" s="45">
        <f>янв!AI37+фев!AI37+март!AI37+апр!AI37+май!AI37+июнь!AI37</f>
        <v>0</v>
      </c>
      <c r="AJ37" s="45">
        <f>янв!AJ37+фев!AJ37+март!AJ37+апр!AJ37+май!AJ37+июнь!AJ37</f>
        <v>0</v>
      </c>
      <c r="AK37" s="45">
        <f>янв!AK37+фев!AK37+март!AK37+апр!AK37+май!AK37+июнь!AK37</f>
        <v>0</v>
      </c>
      <c r="AL37" s="45">
        <f>янв!AL37+фев!AL37+март!AL37+апр!AL37+май!AL37+июнь!AL37</f>
        <v>0</v>
      </c>
      <c r="AM37" s="45">
        <f>янв!AM37+фев!AM37+март!AM37+апр!AM37+май!AM37+июнь!AM37</f>
        <v>0</v>
      </c>
      <c r="AN37" s="45">
        <f>янв!AN37+фев!AN37+март!AN37+апр!AN37+май!AN37+июнь!AN37</f>
        <v>0</v>
      </c>
      <c r="AO37" s="45">
        <f>янв!AO37+фев!AO37+март!AO37+апр!AO37+май!AO37+июнь!AO37</f>
        <v>0</v>
      </c>
      <c r="AP37" s="45">
        <f>янв!AP37+фев!AP37+март!AP37+апр!AP37+май!AP37+июнь!AP37</f>
        <v>0</v>
      </c>
      <c r="AQ37" s="45">
        <f>янв!AQ37+фев!AQ37+март!AQ37+апр!AQ37+май!AQ37+июнь!AQ37</f>
        <v>0</v>
      </c>
      <c r="AR37" s="45">
        <f>янв!AR37+фев!AR37+март!AR37+апр!AR37+май!AR37+июнь!AR37</f>
        <v>0</v>
      </c>
      <c r="AS37" s="45">
        <f>янв!AS37+фев!AS37+март!AS37+апр!AS37+май!AS37+июнь!AS37</f>
        <v>0</v>
      </c>
      <c r="AT37" s="45">
        <f>янв!AT37+фев!AT37+март!AT37+апр!AT37+май!AT37+июнь!AT37</f>
        <v>0</v>
      </c>
      <c r="AU37" s="45">
        <f>янв!AU37+фев!AU37+март!AU37+апр!AU37+май!AU37+июнь!AU37</f>
        <v>0</v>
      </c>
      <c r="AV37" s="45">
        <f>янв!AV37+фев!AV37+март!AV37+апр!AV37+май!AV37+июнь!AV37</f>
        <v>0</v>
      </c>
      <c r="AW37" s="45">
        <f>янв!AW37+фев!AW37+март!AW37+апр!AW37+май!AW37+июнь!AW37</f>
        <v>0</v>
      </c>
      <c r="AX37" s="45">
        <f>янв!AX37+фев!AX37+март!AX37+апр!AX37+май!AX37+июнь!AX37</f>
        <v>0</v>
      </c>
      <c r="AY37" s="45">
        <f>янв!AY37+фев!AY37+март!AY37+апр!AY37+май!AY37+июнь!AY37</f>
        <v>0</v>
      </c>
      <c r="AZ37" s="45">
        <f>янв!AZ37+фев!AZ37+март!AZ37+апр!AZ37+май!AZ37+июнь!AZ37</f>
        <v>0</v>
      </c>
      <c r="BA37" s="45">
        <f>янв!BA37+фев!BA37+март!BA37+апр!BA37+май!BA37+июнь!BA37</f>
        <v>0</v>
      </c>
      <c r="BB37" s="45">
        <f>янв!BB37+фев!BB37+март!BB37+апр!BB37+май!BB37+июнь!BB37</f>
        <v>0</v>
      </c>
      <c r="BC37" s="45">
        <f>янв!BC37+фев!BC37+март!BC37+апр!BC37+май!BC37+июнь!BC37</f>
        <v>0</v>
      </c>
      <c r="BD37" s="45">
        <f>янв!BD37+фев!BD37+март!BD37+апр!BD37+май!BD37+июнь!BD37</f>
        <v>0</v>
      </c>
      <c r="BE37" s="45">
        <f>янв!BE37+фев!BE37+март!BE37+апр!BE37+май!BE37+июнь!BE37</f>
        <v>0</v>
      </c>
      <c r="BF37" s="48">
        <f t="shared" si="1"/>
        <v>94.577999999999989</v>
      </c>
      <c r="BG37" s="61"/>
      <c r="BH37" s="17" t="e">
        <f t="shared" si="3"/>
        <v>#DIV/0!</v>
      </c>
      <c r="BI37" s="71" t="s">
        <v>65</v>
      </c>
      <c r="BJ37" s="16"/>
    </row>
    <row r="38" spans="1:77" ht="27.75" customHeight="1">
      <c r="A38" s="90">
        <v>32</v>
      </c>
      <c r="B38" s="14" t="s">
        <v>168</v>
      </c>
      <c r="C38" s="45">
        <f>янв!C38+фев!C38+март!C38+апр!C38+май!C38+июнь!C38</f>
        <v>0</v>
      </c>
      <c r="D38" s="45">
        <f>янв!D38+фев!D38+март!D38+апр!D38+май!D38+июнь!D38</f>
        <v>0</v>
      </c>
      <c r="E38" s="45">
        <f>янв!E38+фев!E38+март!E38+апр!E38+май!E38+июнь!E38</f>
        <v>0</v>
      </c>
      <c r="F38" s="45">
        <f>янв!F38+фев!F38+март!F38+апр!F38+май!F38+июнь!F38</f>
        <v>0</v>
      </c>
      <c r="G38" s="45">
        <f>янв!G38+фев!G38+март!G38+апр!G38+май!G38+июнь!G38</f>
        <v>0</v>
      </c>
      <c r="H38" s="45">
        <f>янв!H38+фев!H38+март!H38+апр!H38+май!H38+июнь!H38</f>
        <v>0</v>
      </c>
      <c r="I38" s="45">
        <f>янв!I38+фев!I38+март!I38+апр!I38+май!I38+июнь!I38</f>
        <v>0</v>
      </c>
      <c r="J38" s="45">
        <f>янв!J38+фев!J38+март!J38+апр!J38+май!J38+июнь!J38</f>
        <v>0</v>
      </c>
      <c r="K38" s="45">
        <f>янв!K38+фев!K38+март!K38+апр!K38+май!K38+июнь!K38</f>
        <v>0</v>
      </c>
      <c r="L38" s="45">
        <f>янв!L38+фев!L38+март!L38+апр!L38+май!L38+июнь!L38</f>
        <v>0</v>
      </c>
      <c r="M38" s="45">
        <f>янв!M38+фев!M38+март!M38+апр!M38+май!M38+июнь!M38</f>
        <v>0</v>
      </c>
      <c r="N38" s="45">
        <f>янв!N38+фев!N38+март!N38+апр!N38+май!N38+июнь!N38</f>
        <v>0</v>
      </c>
      <c r="O38" s="45">
        <f>янв!O38+фев!O38+март!O38+апр!O38+май!O38+июнь!O38</f>
        <v>0</v>
      </c>
      <c r="P38" s="45">
        <f>янв!P38+фев!P38+март!P38+апр!P38+май!P38+июнь!P38</f>
        <v>0</v>
      </c>
      <c r="Q38" s="45">
        <f>янв!Q38+фев!Q38+март!Q38+апр!Q38+май!Q38+июнь!Q38</f>
        <v>0</v>
      </c>
      <c r="R38" s="45">
        <f>янв!R38+фев!R38+март!R38+апр!R38+май!R38+июнь!R38</f>
        <v>0</v>
      </c>
      <c r="S38" s="45">
        <f>янв!S38+фев!S38+март!S38+апр!S38+май!S38+июнь!S38</f>
        <v>0</v>
      </c>
      <c r="T38" s="45">
        <f>янв!T38+фев!T38+март!T38+апр!T38+май!T38+июнь!T38</f>
        <v>0</v>
      </c>
      <c r="U38" s="45">
        <f>янв!U38+фев!U38+март!U38+апр!U38+май!U38+июнь!U38</f>
        <v>0</v>
      </c>
      <c r="V38" s="45">
        <f>янв!V38+фев!V38+март!V38+апр!V38+май!V38+июнь!V38</f>
        <v>0</v>
      </c>
      <c r="W38" s="45">
        <f>янв!W38+фев!W38+март!W38+апр!W38+май!W38+июнь!W38</f>
        <v>0</v>
      </c>
      <c r="X38" s="45">
        <f>янв!X38+фев!X38+март!X38+апр!X38+май!X38+июнь!X38</f>
        <v>0</v>
      </c>
      <c r="Y38" s="45">
        <f>янв!Y38+фев!Y38+март!Y38+апр!Y38+май!Y38+июнь!Y38</f>
        <v>0</v>
      </c>
      <c r="Z38" s="45">
        <f>янв!Z38+фев!Z38+март!Z38+апр!Z38+май!Z38+июнь!Z38</f>
        <v>0</v>
      </c>
      <c r="AA38" s="45">
        <f>янв!AA38+фев!AA38+март!AA38+апр!AA38+май!AA38+июнь!AA38</f>
        <v>0</v>
      </c>
      <c r="AB38" s="45">
        <f>янв!AB38+фев!AB38+март!AB38+апр!AB38+май!AB38+июнь!AB38</f>
        <v>0</v>
      </c>
      <c r="AC38" s="45">
        <f>янв!AC38+фев!AC38+март!AC38+апр!AC38+май!AC38+июнь!AC38</f>
        <v>0</v>
      </c>
      <c r="AD38" s="45">
        <f>янв!AD38+фев!AD38+март!AD38+апр!AD38+май!AD38+июнь!AD38</f>
        <v>0</v>
      </c>
      <c r="AE38" s="45">
        <f>янв!AE38+фев!AE38+март!AE38+апр!AE38+май!AE38+июнь!AE38</f>
        <v>0</v>
      </c>
      <c r="AF38" s="45">
        <f>янв!AF38+фев!AF38+март!AF38+апр!AF38+май!AF38+июнь!AF38</f>
        <v>0</v>
      </c>
      <c r="AG38" s="45">
        <f>янв!AG38+фев!AG38+март!AG38+апр!AG38+май!AG38+июнь!AG38</f>
        <v>0</v>
      </c>
      <c r="AH38" s="45">
        <f>янв!AH38+фев!AH38+март!AH38+апр!AH38+май!AH38+июнь!AH38</f>
        <v>0</v>
      </c>
      <c r="AI38" s="45">
        <f>янв!AI38+фев!AI38+март!AI38+апр!AI38+май!AI38+июнь!AI38</f>
        <v>0</v>
      </c>
      <c r="AJ38" s="45">
        <f>янв!AJ38+фев!AJ38+март!AJ38+апр!AJ38+май!AJ38+июнь!AJ38</f>
        <v>0</v>
      </c>
      <c r="AK38" s="45">
        <f>янв!AK38+фев!AK38+март!AK38+апр!AK38+май!AK38+июнь!AK38</f>
        <v>10.5</v>
      </c>
      <c r="AL38" s="45">
        <f>янв!AL38+фев!AL38+март!AL38+апр!AL38+май!AL38+июнь!AL38</f>
        <v>17.664999999999999</v>
      </c>
      <c r="AM38" s="45">
        <f>янв!AM38+фев!AM38+март!AM38+апр!AM38+май!AM38+июнь!AM38</f>
        <v>0</v>
      </c>
      <c r="AN38" s="45">
        <f>янв!AN38+фев!AN38+март!AN38+апр!AN38+май!AN38+июнь!AN38</f>
        <v>0</v>
      </c>
      <c r="AO38" s="45">
        <f>янв!AO38+фев!AO38+март!AO38+апр!AO38+май!AO38+июнь!AO38</f>
        <v>0</v>
      </c>
      <c r="AP38" s="45">
        <f>янв!AP38+фев!AP38+март!AP38+апр!AP38+май!AP38+июнь!AP38</f>
        <v>0</v>
      </c>
      <c r="AQ38" s="45">
        <f>янв!AQ38+фев!AQ38+март!AQ38+апр!AQ38+май!AQ38+июнь!AQ38</f>
        <v>0</v>
      </c>
      <c r="AR38" s="45">
        <f>янв!AR38+фев!AR38+март!AR38+апр!AR38+май!AR38+июнь!AR38</f>
        <v>0</v>
      </c>
      <c r="AS38" s="45">
        <f>янв!AS38+фев!AS38+март!AS38+апр!AS38+май!AS38+июнь!AS38</f>
        <v>0</v>
      </c>
      <c r="AT38" s="45">
        <f>янв!AT38+фев!AT38+март!AT38+апр!AT38+май!AT38+июнь!AT38</f>
        <v>0</v>
      </c>
      <c r="AU38" s="45">
        <f>янв!AU38+фев!AU38+март!AU38+апр!AU38+май!AU38+июнь!AU38</f>
        <v>39.21</v>
      </c>
      <c r="AV38" s="45">
        <f>янв!AV38+фев!AV38+март!AV38+апр!AV38+май!AV38+июнь!AV38</f>
        <v>6.0119999999999996</v>
      </c>
      <c r="AW38" s="45">
        <f>янв!AW38+фев!AW38+март!AW38+апр!AW38+май!AW38+июнь!AW38</f>
        <v>31</v>
      </c>
      <c r="AX38" s="45">
        <f>янв!AX38+фев!AX38+март!AX38+апр!AX38+май!AX38+июнь!AX38</f>
        <v>24.206</v>
      </c>
      <c r="AY38" s="45">
        <f>янв!AY38+фев!AY38+март!AY38+апр!AY38+май!AY38+июнь!AY38</f>
        <v>0</v>
      </c>
      <c r="AZ38" s="45">
        <f>янв!AZ38+фев!AZ38+март!AZ38+апр!AZ38+май!AZ38+июнь!AZ38</f>
        <v>0</v>
      </c>
      <c r="BA38" s="45">
        <f>янв!BA38+фев!BA38+март!BA38+апр!BA38+май!BA38+июнь!BA38</f>
        <v>0</v>
      </c>
      <c r="BB38" s="45">
        <f>янв!BB38+фев!BB38+март!BB38+апр!BB38+май!BB38+июнь!BB38</f>
        <v>0</v>
      </c>
      <c r="BC38" s="45">
        <f>янв!BC38+фев!BC38+март!BC38+апр!BC38+май!BC38+июнь!BC38</f>
        <v>0</v>
      </c>
      <c r="BD38" s="45">
        <f>янв!BD38+фев!BD38+март!BD38+апр!BD38+май!BD38+июнь!BD38</f>
        <v>0</v>
      </c>
      <c r="BE38" s="45">
        <f>янв!BE38+фев!BE38+март!BE38+апр!BE38+май!BE38+июнь!BE38</f>
        <v>1.4019999999999999</v>
      </c>
      <c r="BF38" s="48">
        <f t="shared" si="1"/>
        <v>49.284999999999997</v>
      </c>
      <c r="BG38" s="61"/>
      <c r="BH38" s="17" t="e">
        <f t="shared" si="3"/>
        <v>#DIV/0!</v>
      </c>
      <c r="BI38" s="71" t="s">
        <v>66</v>
      </c>
      <c r="BJ38" s="16"/>
    </row>
    <row r="39" spans="1:77" ht="27.75" customHeight="1">
      <c r="A39" s="90">
        <v>33</v>
      </c>
      <c r="B39" s="14" t="s">
        <v>45</v>
      </c>
      <c r="C39" s="45">
        <f>янв!C39+фев!C39+март!C39+апр!C39+май!C39+июнь!C39</f>
        <v>0</v>
      </c>
      <c r="D39" s="45">
        <f>янв!D39+фев!D39+март!D39+апр!D39+май!D39+июнь!D39</f>
        <v>0</v>
      </c>
      <c r="E39" s="45">
        <f>янв!E39+фев!E39+март!E39+апр!E39+май!E39+июнь!E39</f>
        <v>0</v>
      </c>
      <c r="F39" s="45">
        <f>янв!F39+фев!F39+март!F39+апр!F39+май!F39+июнь!F39</f>
        <v>0</v>
      </c>
      <c r="G39" s="45">
        <f>янв!G39+фев!G39+март!G39+апр!G39+май!G39+июнь!G39</f>
        <v>18.920000000000002</v>
      </c>
      <c r="H39" s="45">
        <f>янв!H39+фев!H39+март!H39+апр!H39+май!H39+июнь!H39</f>
        <v>1.9350000000000001</v>
      </c>
      <c r="I39" s="45">
        <f>янв!I39+фев!I39+март!I39+апр!I39+май!I39+июнь!I39</f>
        <v>0</v>
      </c>
      <c r="J39" s="45">
        <f>янв!J39+фев!J39+март!J39+апр!J39+май!J39+июнь!J39</f>
        <v>0</v>
      </c>
      <c r="K39" s="45">
        <f>янв!K39+фев!K39+март!K39+апр!K39+май!K39+июнь!K39</f>
        <v>0</v>
      </c>
      <c r="L39" s="45">
        <f>янв!L39+фев!L39+март!L39+апр!L39+май!L39+июнь!L39</f>
        <v>0</v>
      </c>
      <c r="M39" s="45">
        <f>янв!M39+фев!M39+март!M39+апр!M39+май!M39+июнь!M39</f>
        <v>0</v>
      </c>
      <c r="N39" s="45">
        <f>янв!N39+фев!N39+март!N39+апр!N39+май!N39+июнь!N39</f>
        <v>0</v>
      </c>
      <c r="O39" s="45">
        <f>янв!O39+фев!O39+март!O39+апр!O39+май!O39+июнь!O39</f>
        <v>1</v>
      </c>
      <c r="P39" s="45">
        <f>янв!P39+фев!P39+март!P39+апр!P39+май!P39+июнь!P39</f>
        <v>10.135999999999999</v>
      </c>
      <c r="Q39" s="45">
        <f>янв!Q39+фев!Q39+март!Q39+апр!Q39+май!Q39+июнь!Q39</f>
        <v>0</v>
      </c>
      <c r="R39" s="45">
        <f>янв!R39+фев!R39+март!R39+апр!R39+май!R39+июнь!R39</f>
        <v>0</v>
      </c>
      <c r="S39" s="45">
        <f>янв!S39+фев!S39+март!S39+апр!S39+май!S39+июнь!S39</f>
        <v>3</v>
      </c>
      <c r="T39" s="45">
        <f>янв!T39+фев!T39+март!T39+апр!T39+май!T39+июнь!T39</f>
        <v>0.53100000000000003</v>
      </c>
      <c r="U39" s="45">
        <f>янв!U39+фев!U39+март!U39+апр!U39+май!U39+июнь!U39</f>
        <v>0</v>
      </c>
      <c r="V39" s="45">
        <f>янв!V39+фев!V39+март!V39+апр!V39+май!V39+июнь!V39</f>
        <v>0</v>
      </c>
      <c r="W39" s="45">
        <f>янв!W39+фев!W39+март!W39+апр!W39+май!W39+июнь!W39</f>
        <v>0</v>
      </c>
      <c r="X39" s="45">
        <f>янв!X39+фев!X39+март!X39+апр!X39+май!X39+июнь!X39</f>
        <v>0</v>
      </c>
      <c r="Y39" s="45">
        <f>янв!Y39+фев!Y39+март!Y39+апр!Y39+май!Y39+июнь!Y39</f>
        <v>0</v>
      </c>
      <c r="Z39" s="45">
        <f>янв!Z39+фев!Z39+март!Z39+апр!Z39+май!Z39+июнь!Z39</f>
        <v>0</v>
      </c>
      <c r="AA39" s="45">
        <f>янв!AA39+фев!AA39+март!AA39+апр!AA39+май!AA39+июнь!AA39</f>
        <v>0</v>
      </c>
      <c r="AB39" s="45">
        <f>янв!AB39+фев!AB39+март!AB39+апр!AB39+май!AB39+июнь!AB39</f>
        <v>0</v>
      </c>
      <c r="AC39" s="45">
        <f>янв!AC39+фев!AC39+март!AC39+апр!AC39+май!AC39+июнь!AC39</f>
        <v>0</v>
      </c>
      <c r="AD39" s="45">
        <f>янв!AD39+фев!AD39+март!AD39+апр!AD39+май!AD39+июнь!AD39</f>
        <v>0</v>
      </c>
      <c r="AE39" s="45">
        <f>янв!AE39+фев!AE39+март!AE39+апр!AE39+май!AE39+июнь!AE39</f>
        <v>0</v>
      </c>
      <c r="AF39" s="45">
        <f>янв!AF39+фев!AF39+март!AF39+апр!AF39+май!AF39+июнь!AF39</f>
        <v>0</v>
      </c>
      <c r="AG39" s="45">
        <f>янв!AG39+фев!AG39+март!AG39+апр!AG39+май!AG39+июнь!AG39</f>
        <v>0</v>
      </c>
      <c r="AH39" s="45">
        <f>янв!AH39+фев!AH39+март!AH39+апр!AH39+май!AH39+июнь!AH39</f>
        <v>0</v>
      </c>
      <c r="AI39" s="45">
        <f>янв!AI39+фев!AI39+март!AI39+апр!AI39+май!AI39+июнь!AI39</f>
        <v>0</v>
      </c>
      <c r="AJ39" s="45">
        <f>янв!AJ39+фев!AJ39+март!AJ39+апр!AJ39+май!AJ39+июнь!AJ39</f>
        <v>0</v>
      </c>
      <c r="AK39" s="45">
        <f>янв!AK39+фев!AK39+март!AK39+апр!AK39+май!AK39+июнь!AK39</f>
        <v>0</v>
      </c>
      <c r="AL39" s="45">
        <f>янв!AL39+фев!AL39+март!AL39+апр!AL39+май!AL39+июнь!AL39</f>
        <v>0</v>
      </c>
      <c r="AM39" s="45">
        <f>янв!AM39+фев!AM39+март!AM39+апр!AM39+май!AM39+июнь!AM39</f>
        <v>0</v>
      </c>
      <c r="AN39" s="45">
        <f>янв!AN39+фев!AN39+март!AN39+апр!AN39+май!AN39+июнь!AN39</f>
        <v>0</v>
      </c>
      <c r="AO39" s="45">
        <f>янв!AO39+фев!AO39+март!AO39+апр!AO39+май!AO39+июнь!AO39</f>
        <v>0</v>
      </c>
      <c r="AP39" s="45">
        <f>янв!AP39+фев!AP39+март!AP39+апр!AP39+май!AP39+июнь!AP39</f>
        <v>0</v>
      </c>
      <c r="AQ39" s="45">
        <f>янв!AQ39+фев!AQ39+март!AQ39+апр!AQ39+май!AQ39+июнь!AQ39</f>
        <v>0</v>
      </c>
      <c r="AR39" s="45">
        <f>янв!AR39+фев!AR39+март!AR39+апр!AR39+май!AR39+июнь!AR39</f>
        <v>0</v>
      </c>
      <c r="AS39" s="45">
        <f>янв!AS39+фев!AS39+март!AS39+апр!AS39+май!AS39+июнь!AS39</f>
        <v>0</v>
      </c>
      <c r="AT39" s="45">
        <f>янв!AT39+фев!AT39+март!AT39+апр!AT39+май!AT39+июнь!AT39</f>
        <v>0</v>
      </c>
      <c r="AU39" s="45">
        <f>янв!AU39+фев!AU39+март!AU39+апр!AU39+май!AU39+июнь!AU39</f>
        <v>0</v>
      </c>
      <c r="AV39" s="45">
        <f>янв!AV39+фев!AV39+март!AV39+апр!AV39+май!AV39+июнь!AV39</f>
        <v>0</v>
      </c>
      <c r="AW39" s="45">
        <f>янв!AW39+фев!AW39+март!AW39+апр!AW39+май!AW39+июнь!AW39</f>
        <v>0</v>
      </c>
      <c r="AX39" s="45">
        <f>янв!AX39+фев!AX39+март!AX39+апр!AX39+май!AX39+июнь!AX39</f>
        <v>0</v>
      </c>
      <c r="AY39" s="45">
        <f>янв!AY39+фев!AY39+март!AY39+апр!AY39+май!AY39+июнь!AY39</f>
        <v>0</v>
      </c>
      <c r="AZ39" s="45">
        <f>янв!AZ39+фев!AZ39+март!AZ39+апр!AZ39+май!AZ39+июнь!AZ39</f>
        <v>0</v>
      </c>
      <c r="BA39" s="45">
        <f>янв!BA39+фев!BA39+март!BA39+апр!BA39+май!BA39+июнь!BA39</f>
        <v>0</v>
      </c>
      <c r="BB39" s="45">
        <f>янв!BB39+фев!BB39+март!BB39+апр!BB39+май!BB39+июнь!BB39</f>
        <v>0</v>
      </c>
      <c r="BC39" s="45">
        <f>янв!BC39+фев!BC39+март!BC39+апр!BC39+май!BC39+июнь!BC39</f>
        <v>0</v>
      </c>
      <c r="BD39" s="45">
        <f>янв!BD39+фев!BD39+март!BD39+апр!BD39+май!BD39+июнь!BD39</f>
        <v>0</v>
      </c>
      <c r="BE39" s="45">
        <f>янв!BE39+фев!BE39+март!BE39+апр!BE39+май!BE39+июнь!BE39</f>
        <v>0</v>
      </c>
      <c r="BF39" s="48">
        <f t="shared" si="1"/>
        <v>12.602</v>
      </c>
      <c r="BG39" s="61"/>
      <c r="BH39" s="17" t="e">
        <f t="shared" si="3"/>
        <v>#DIV/0!</v>
      </c>
      <c r="BI39" s="71">
        <v>6</v>
      </c>
      <c r="BJ39" s="16"/>
    </row>
    <row r="40" spans="1:77" ht="27.75" customHeight="1">
      <c r="A40" s="90">
        <v>34</v>
      </c>
      <c r="B40" s="14" t="s">
        <v>159</v>
      </c>
      <c r="C40" s="45">
        <f>янв!C40+фев!C40+март!C40+апр!C40+май!C40+июнь!C40</f>
        <v>0</v>
      </c>
      <c r="D40" s="45">
        <f>янв!D40+фев!D40+март!D40+апр!D40+май!D40+июнь!D40</f>
        <v>0</v>
      </c>
      <c r="E40" s="45">
        <f>янв!E40+фев!E40+март!E40+апр!E40+май!E40+июнь!E40</f>
        <v>0</v>
      </c>
      <c r="F40" s="45">
        <f>янв!F40+фев!F40+март!F40+апр!F40+май!F40+июнь!F40</f>
        <v>0</v>
      </c>
      <c r="G40" s="45">
        <f>янв!G40+фев!G40+март!G40+апр!G40+май!G40+июнь!G40</f>
        <v>0</v>
      </c>
      <c r="H40" s="45">
        <f>янв!H40+фев!H40+март!H40+апр!H40+май!H40+июнь!H40</f>
        <v>0</v>
      </c>
      <c r="I40" s="45">
        <f>янв!I40+фев!I40+март!I40+апр!I40+май!I40+июнь!I40</f>
        <v>0</v>
      </c>
      <c r="J40" s="45">
        <f>янв!J40+фев!J40+март!J40+апр!J40+май!J40+июнь!J40</f>
        <v>0</v>
      </c>
      <c r="K40" s="45">
        <f>янв!K40+фев!K40+март!K40+апр!K40+май!K40+июнь!K40</f>
        <v>0</v>
      </c>
      <c r="L40" s="45">
        <f>янв!L40+фев!L40+март!L40+апр!L40+май!L40+июнь!L40</f>
        <v>0</v>
      </c>
      <c r="M40" s="45">
        <f>янв!M40+фев!M40+март!M40+апр!M40+май!M40+июнь!M40</f>
        <v>0</v>
      </c>
      <c r="N40" s="45">
        <f>янв!N40+фев!N40+март!N40+апр!N40+май!N40+июнь!N40</f>
        <v>0</v>
      </c>
      <c r="O40" s="45">
        <f>янв!O40+фев!O40+март!O40+апр!O40+май!O40+июнь!O40</f>
        <v>0</v>
      </c>
      <c r="P40" s="45">
        <f>янв!P40+фев!P40+март!P40+апр!P40+май!P40+июнь!P40</f>
        <v>0</v>
      </c>
      <c r="Q40" s="45">
        <f>янв!Q40+фев!Q40+март!Q40+апр!Q40+май!Q40+июнь!Q40</f>
        <v>0</v>
      </c>
      <c r="R40" s="45">
        <f>янв!R40+фев!R40+март!R40+апр!R40+май!R40+июнь!R40</f>
        <v>0</v>
      </c>
      <c r="S40" s="45">
        <f>янв!S40+фев!S40+март!S40+апр!S40+май!S40+июнь!S40</f>
        <v>0</v>
      </c>
      <c r="T40" s="45">
        <f>янв!T40+фев!T40+март!T40+апр!T40+май!T40+июнь!T40</f>
        <v>0</v>
      </c>
      <c r="U40" s="45">
        <f>янв!U40+фев!U40+март!U40+апр!U40+май!U40+июнь!U40</f>
        <v>0</v>
      </c>
      <c r="V40" s="45">
        <f>янв!V40+фев!V40+март!V40+апр!V40+май!V40+июнь!V40</f>
        <v>0</v>
      </c>
      <c r="W40" s="45">
        <f>янв!W40+фев!W40+март!W40+апр!W40+май!W40+июнь!W40</f>
        <v>0</v>
      </c>
      <c r="X40" s="45">
        <f>янв!X40+фев!X40+март!X40+апр!X40+май!X40+июнь!X40</f>
        <v>0</v>
      </c>
      <c r="Y40" s="45">
        <f>янв!Y40+фев!Y40+март!Y40+апр!Y40+май!Y40+июнь!Y40</f>
        <v>0</v>
      </c>
      <c r="Z40" s="45">
        <f>янв!Z40+фев!Z40+март!Z40+апр!Z40+май!Z40+июнь!Z40</f>
        <v>0</v>
      </c>
      <c r="AA40" s="45">
        <f>янв!AA40+фев!AA40+март!AA40+апр!AA40+май!AA40+июнь!AA40</f>
        <v>0</v>
      </c>
      <c r="AB40" s="45">
        <f>янв!AB40+фев!AB40+март!AB40+апр!AB40+май!AB40+июнь!AB40</f>
        <v>0</v>
      </c>
      <c r="AC40" s="45">
        <f>янв!AC40+фев!AC40+март!AC40+апр!AC40+май!AC40+июнь!AC40</f>
        <v>0</v>
      </c>
      <c r="AD40" s="45">
        <f>янв!AD40+фев!AD40+март!AD40+апр!AD40+май!AD40+июнь!AD40</f>
        <v>0</v>
      </c>
      <c r="AE40" s="45">
        <f>янв!AE40+фев!AE40+март!AE40+апр!AE40+май!AE40+июнь!AE40</f>
        <v>0</v>
      </c>
      <c r="AF40" s="45">
        <f>янв!AF40+фев!AF40+март!AF40+апр!AF40+май!AF40+июнь!AF40</f>
        <v>0</v>
      </c>
      <c r="AG40" s="45">
        <f>янв!AG40+фев!AG40+март!AG40+апр!AG40+май!AG40+июнь!AG40</f>
        <v>0</v>
      </c>
      <c r="AH40" s="45">
        <f>янв!AH40+фев!AH40+март!AH40+апр!AH40+май!AH40+июнь!AH40</f>
        <v>0</v>
      </c>
      <c r="AI40" s="45">
        <f>янв!AI40+фев!AI40+март!AI40+апр!AI40+май!AI40+июнь!AI40</f>
        <v>0</v>
      </c>
      <c r="AJ40" s="45">
        <f>янв!AJ40+фев!AJ40+март!AJ40+апр!AJ40+май!AJ40+июнь!AJ40</f>
        <v>0</v>
      </c>
      <c r="AK40" s="45">
        <f>янв!AK40+фев!AK40+март!AK40+апр!AK40+май!AK40+июнь!AK40</f>
        <v>0</v>
      </c>
      <c r="AL40" s="45">
        <f>янв!AL40+фев!AL40+март!AL40+апр!AL40+май!AL40+июнь!AL40</f>
        <v>0</v>
      </c>
      <c r="AM40" s="45">
        <f>янв!AM40+фев!AM40+март!AM40+апр!AM40+май!AM40+июнь!AM40</f>
        <v>0</v>
      </c>
      <c r="AN40" s="45">
        <f>янв!AN40+фев!AN40+март!AN40+апр!AN40+май!AN40+июнь!AN40</f>
        <v>0</v>
      </c>
      <c r="AO40" s="45">
        <f>янв!AO40+фев!AO40+март!AO40+апр!AO40+май!AO40+июнь!AO40</f>
        <v>0</v>
      </c>
      <c r="AP40" s="45">
        <f>янв!AP40+фев!AP40+март!AP40+апр!AP40+май!AP40+июнь!AP40</f>
        <v>0</v>
      </c>
      <c r="AQ40" s="45">
        <f>янв!AQ40+фев!AQ40+март!AQ40+апр!AQ40+май!AQ40+июнь!AQ40</f>
        <v>54</v>
      </c>
      <c r="AR40" s="45">
        <f>янв!AR40+фев!AR40+март!AR40+апр!AR40+май!AR40+июнь!AR40</f>
        <v>59.829000000000001</v>
      </c>
      <c r="AS40" s="45">
        <f>янв!AS40+фев!AS40+март!AS40+апр!AS40+май!AS40+июнь!AS40</f>
        <v>0</v>
      </c>
      <c r="AT40" s="45">
        <f>янв!AT40+фев!AT40+март!AT40+апр!AT40+май!AT40+июнь!AT40</f>
        <v>0</v>
      </c>
      <c r="AU40" s="45">
        <f>янв!AU40+фев!AU40+март!AU40+апр!AU40+май!AU40+июнь!AU40</f>
        <v>0</v>
      </c>
      <c r="AV40" s="45">
        <f>янв!AV40+фев!AV40+март!AV40+апр!AV40+май!AV40+июнь!AV40</f>
        <v>0</v>
      </c>
      <c r="AW40" s="45">
        <f>янв!AW40+фев!AW40+март!AW40+апр!AW40+май!AW40+июнь!AW40</f>
        <v>3</v>
      </c>
      <c r="AX40" s="45">
        <f>янв!AX40+фев!AX40+март!AX40+апр!AX40+май!AX40+июнь!AX40</f>
        <v>1.5329999999999999</v>
      </c>
      <c r="AY40" s="45">
        <f>янв!AY40+фев!AY40+март!AY40+апр!AY40+май!AY40+июнь!AY40</f>
        <v>0</v>
      </c>
      <c r="AZ40" s="45">
        <f>янв!AZ40+фев!AZ40+март!AZ40+апр!AZ40+май!AZ40+июнь!AZ40</f>
        <v>0</v>
      </c>
      <c r="BA40" s="45">
        <f>янв!BA40+фев!BA40+март!BA40+апр!BA40+май!BA40+июнь!BA40</f>
        <v>0</v>
      </c>
      <c r="BB40" s="45">
        <f>янв!BB40+фев!BB40+март!BB40+апр!BB40+май!BB40+июнь!BB40</f>
        <v>0</v>
      </c>
      <c r="BC40" s="45">
        <f>янв!BC40+фев!BC40+март!BC40+апр!BC40+май!BC40+июнь!BC40</f>
        <v>0</v>
      </c>
      <c r="BD40" s="45">
        <f>янв!BD40+фев!BD40+март!BD40+апр!BD40+май!BD40+июнь!BD40</f>
        <v>0</v>
      </c>
      <c r="BE40" s="45">
        <f>янв!BE40+фев!BE40+март!BE40+апр!BE40+май!BE40+июнь!BE40</f>
        <v>310.20299999999997</v>
      </c>
      <c r="BF40" s="48">
        <f t="shared" si="1"/>
        <v>371.565</v>
      </c>
      <c r="BG40" s="61"/>
      <c r="BH40" s="17" t="e">
        <f t="shared" si="3"/>
        <v>#DIV/0!</v>
      </c>
      <c r="BI40" s="71" t="s">
        <v>70</v>
      </c>
      <c r="BJ40" s="16"/>
    </row>
    <row r="41" spans="1:77" ht="27.75" customHeight="1">
      <c r="A41" s="90">
        <v>35</v>
      </c>
      <c r="B41" s="14" t="s">
        <v>46</v>
      </c>
      <c r="C41" s="45">
        <f>янв!C41+фев!C41+март!C41+апр!C41+май!C41+июнь!C41</f>
        <v>0</v>
      </c>
      <c r="D41" s="45">
        <f>янв!D41+фев!D41+март!D41+апр!D41+май!D41+июнь!D41</f>
        <v>0</v>
      </c>
      <c r="E41" s="45">
        <f>янв!E41+фев!E41+март!E41+апр!E41+май!E41+июнь!E41</f>
        <v>0</v>
      </c>
      <c r="F41" s="45">
        <f>янв!F41+фев!F41+март!F41+апр!F41+май!F41+июнь!F41</f>
        <v>0</v>
      </c>
      <c r="G41" s="45">
        <f>янв!G41+фев!G41+март!G41+апр!G41+май!G41+июнь!G41</f>
        <v>10.89</v>
      </c>
      <c r="H41" s="45">
        <f>янв!H41+фев!H41+март!H41+апр!H41+май!H41+июнь!H41</f>
        <v>1.1140000000000001</v>
      </c>
      <c r="I41" s="45">
        <f>янв!I41+фев!I41+март!I41+апр!I41+май!I41+июнь!I41</f>
        <v>0</v>
      </c>
      <c r="J41" s="45">
        <f>янв!J41+фев!J41+март!J41+апр!J41+май!J41+июнь!J41</f>
        <v>0</v>
      </c>
      <c r="K41" s="45">
        <f>янв!K41+фев!K41+март!K41+апр!K41+май!K41+июнь!K41</f>
        <v>0</v>
      </c>
      <c r="L41" s="45">
        <f>янв!L41+фев!L41+март!L41+апр!L41+май!L41+июнь!L41</f>
        <v>0</v>
      </c>
      <c r="M41" s="45">
        <f>янв!M41+фев!M41+март!M41+апр!M41+май!M41+июнь!M41</f>
        <v>0</v>
      </c>
      <c r="N41" s="45">
        <f>янв!N41+фев!N41+март!N41+апр!N41+май!N41+июнь!N41</f>
        <v>0</v>
      </c>
      <c r="O41" s="45">
        <f>янв!O41+фев!O41+март!O41+апр!O41+май!O41+июнь!O41</f>
        <v>0</v>
      </c>
      <c r="P41" s="45">
        <f>янв!P41+фев!P41+март!P41+апр!P41+май!P41+июнь!P41</f>
        <v>0</v>
      </c>
      <c r="Q41" s="45">
        <f>янв!Q41+фев!Q41+март!Q41+апр!Q41+май!Q41+июнь!Q41</f>
        <v>0</v>
      </c>
      <c r="R41" s="45">
        <f>янв!R41+фев!R41+март!R41+апр!R41+май!R41+июнь!R41</f>
        <v>0</v>
      </c>
      <c r="S41" s="45">
        <f>янв!S41+фев!S41+март!S41+апр!S41+май!S41+июнь!S41</f>
        <v>0</v>
      </c>
      <c r="T41" s="45">
        <f>янв!T41+фев!T41+март!T41+апр!T41+май!T41+июнь!T41</f>
        <v>0</v>
      </c>
      <c r="U41" s="45">
        <f>янв!U41+фев!U41+март!U41+апр!U41+май!U41+июнь!U41</f>
        <v>0</v>
      </c>
      <c r="V41" s="45">
        <f>янв!V41+фев!V41+март!V41+апр!V41+май!V41+июнь!V41</f>
        <v>0</v>
      </c>
      <c r="W41" s="45">
        <f>янв!W41+фев!W41+март!W41+апр!W41+май!W41+июнь!W41</f>
        <v>0</v>
      </c>
      <c r="X41" s="45">
        <f>янв!X41+фев!X41+март!X41+апр!X41+май!X41+июнь!X41</f>
        <v>0</v>
      </c>
      <c r="Y41" s="45">
        <f>янв!Y41+фев!Y41+март!Y41+апр!Y41+май!Y41+июнь!Y41</f>
        <v>0</v>
      </c>
      <c r="Z41" s="45">
        <f>янв!Z41+фев!Z41+март!Z41+апр!Z41+май!Z41+июнь!Z41</f>
        <v>0</v>
      </c>
      <c r="AA41" s="45">
        <f>янв!AA41+фев!AA41+март!AA41+апр!AA41+май!AA41+июнь!AA41</f>
        <v>0</v>
      </c>
      <c r="AB41" s="45">
        <f>янв!AB41+фев!AB41+март!AB41+апр!AB41+май!AB41+июнь!AB41</f>
        <v>0</v>
      </c>
      <c r="AC41" s="45">
        <f>янв!AC41+фев!AC41+март!AC41+апр!AC41+май!AC41+июнь!AC41</f>
        <v>0</v>
      </c>
      <c r="AD41" s="45">
        <f>янв!AD41+фев!AD41+март!AD41+апр!AD41+май!AD41+июнь!AD41</f>
        <v>0</v>
      </c>
      <c r="AE41" s="45">
        <f>янв!AE41+фев!AE41+март!AE41+апр!AE41+май!AE41+июнь!AE41</f>
        <v>0</v>
      </c>
      <c r="AF41" s="45">
        <f>янв!AF41+фев!AF41+март!AF41+апр!AF41+май!AF41+июнь!AF41</f>
        <v>0</v>
      </c>
      <c r="AG41" s="45">
        <f>янв!AG41+фев!AG41+март!AG41+апр!AG41+май!AG41+июнь!AG41</f>
        <v>0</v>
      </c>
      <c r="AH41" s="45">
        <f>янв!AH41+фев!AH41+март!AH41+апр!AH41+май!AH41+июнь!AH41</f>
        <v>0</v>
      </c>
      <c r="AI41" s="45">
        <f>янв!AI41+фев!AI41+март!AI41+апр!AI41+май!AI41+июнь!AI41</f>
        <v>0</v>
      </c>
      <c r="AJ41" s="45">
        <f>янв!AJ41+фев!AJ41+март!AJ41+апр!AJ41+май!AJ41+июнь!AJ41</f>
        <v>0</v>
      </c>
      <c r="AK41" s="45">
        <f>янв!AK41+фев!AK41+март!AK41+апр!AK41+май!AK41+июнь!AK41</f>
        <v>0</v>
      </c>
      <c r="AL41" s="45">
        <f>янв!AL41+фев!AL41+март!AL41+апр!AL41+май!AL41+июнь!AL41</f>
        <v>0</v>
      </c>
      <c r="AM41" s="45">
        <f>янв!AM41+фев!AM41+март!AM41+апр!AM41+май!AM41+июнь!AM41</f>
        <v>0</v>
      </c>
      <c r="AN41" s="45">
        <f>янв!AN41+фев!AN41+март!AN41+апр!AN41+май!AN41+июнь!AN41</f>
        <v>0</v>
      </c>
      <c r="AO41" s="45">
        <f>янв!AO41+фев!AO41+март!AO41+апр!AO41+май!AO41+июнь!AO41</f>
        <v>0</v>
      </c>
      <c r="AP41" s="45">
        <f>янв!AP41+фев!AP41+март!AP41+апр!AP41+май!AP41+июнь!AP41</f>
        <v>0</v>
      </c>
      <c r="AQ41" s="45">
        <f>янв!AQ41+фев!AQ41+март!AQ41+апр!AQ41+май!AQ41+июнь!AQ41</f>
        <v>0</v>
      </c>
      <c r="AR41" s="45">
        <f>янв!AR41+фев!AR41+март!AR41+апр!AR41+май!AR41+июнь!AR41</f>
        <v>0</v>
      </c>
      <c r="AS41" s="45">
        <f>янв!AS41+фев!AS41+март!AS41+апр!AS41+май!AS41+июнь!AS41</f>
        <v>0</v>
      </c>
      <c r="AT41" s="45">
        <f>янв!AT41+фев!AT41+март!AT41+апр!AT41+май!AT41+июнь!AT41</f>
        <v>0</v>
      </c>
      <c r="AU41" s="45">
        <f>янв!AU41+фев!AU41+март!AU41+апр!AU41+май!AU41+июнь!AU41</f>
        <v>0</v>
      </c>
      <c r="AV41" s="45">
        <f>янв!AV41+фев!AV41+март!AV41+апр!AV41+май!AV41+июнь!AV41</f>
        <v>0</v>
      </c>
      <c r="AW41" s="45">
        <f>янв!AW41+фев!AW41+март!AW41+апр!AW41+май!AW41+июнь!AW41</f>
        <v>0</v>
      </c>
      <c r="AX41" s="45">
        <f>янв!AX41+фев!AX41+март!AX41+апр!AX41+май!AX41+июнь!AX41</f>
        <v>0</v>
      </c>
      <c r="AY41" s="45">
        <f>янв!AY41+фев!AY41+март!AY41+апр!AY41+май!AY41+июнь!AY41</f>
        <v>0</v>
      </c>
      <c r="AZ41" s="45">
        <f>янв!AZ41+фев!AZ41+март!AZ41+апр!AZ41+май!AZ41+июнь!AZ41</f>
        <v>0</v>
      </c>
      <c r="BA41" s="45">
        <f>янв!BA41+фев!BA41+март!BA41+апр!BA41+май!BA41+июнь!BA41</f>
        <v>0</v>
      </c>
      <c r="BB41" s="45">
        <f>янв!BB41+фев!BB41+март!BB41+апр!BB41+май!BB41+июнь!BB41</f>
        <v>0</v>
      </c>
      <c r="BC41" s="45">
        <f>янв!BC41+фев!BC41+март!BC41+апр!BC41+май!BC41+июнь!BC41</f>
        <v>0</v>
      </c>
      <c r="BD41" s="45">
        <f>янв!BD41+фев!BD41+март!BD41+апр!BD41+май!BD41+июнь!BD41</f>
        <v>0</v>
      </c>
      <c r="BE41" s="45">
        <f>янв!BE41+фев!BE41+март!BE41+апр!BE41+май!BE41+июнь!BE41</f>
        <v>0</v>
      </c>
      <c r="BF41" s="48">
        <f t="shared" si="1"/>
        <v>1.1140000000000001</v>
      </c>
      <c r="BG41" s="61"/>
      <c r="BH41" s="17" t="e">
        <f t="shared" si="3"/>
        <v>#DIV/0!</v>
      </c>
      <c r="BI41" s="71">
        <v>7</v>
      </c>
      <c r="BJ41" s="16"/>
    </row>
    <row r="42" spans="1:77" ht="27.75" customHeight="1">
      <c r="A42" s="90">
        <v>36</v>
      </c>
      <c r="B42" s="14" t="s">
        <v>47</v>
      </c>
      <c r="C42" s="45">
        <f>янв!C42+фев!C42+март!C42+апр!C42+май!C42+июнь!C42</f>
        <v>6.6</v>
      </c>
      <c r="D42" s="45">
        <f>янв!D42+фев!D42+март!D42+апр!D42+май!D42+июнь!D42</f>
        <v>0.55400000000000005</v>
      </c>
      <c r="E42" s="45">
        <f>янв!E42+фев!E42+март!E42+апр!E42+май!E42+июнь!E42</f>
        <v>0</v>
      </c>
      <c r="F42" s="45">
        <f>янв!F42+фев!F42+март!F42+апр!F42+май!F42+июнь!F42</f>
        <v>0</v>
      </c>
      <c r="G42" s="45">
        <f>янв!G42+фев!G42+март!G42+апр!G42+май!G42+июнь!G42</f>
        <v>10.76</v>
      </c>
      <c r="H42" s="45">
        <f>янв!H42+фев!H42+март!H42+апр!H42+май!H42+июнь!H42</f>
        <v>1.1100000000000001</v>
      </c>
      <c r="I42" s="45">
        <f>янв!I42+фев!I42+март!I42+апр!I42+май!I42+июнь!I42</f>
        <v>0</v>
      </c>
      <c r="J42" s="45">
        <f>янв!J42+фев!J42+март!J42+апр!J42+май!J42+июнь!J42</f>
        <v>0</v>
      </c>
      <c r="K42" s="45">
        <f>янв!K42+фев!K42+март!K42+апр!K42+май!K42+июнь!K42</f>
        <v>0</v>
      </c>
      <c r="L42" s="45">
        <f>янв!L42+фев!L42+март!L42+апр!L42+май!L42+июнь!L42</f>
        <v>0</v>
      </c>
      <c r="M42" s="45">
        <f>янв!M42+фев!M42+март!M42+апр!M42+май!M42+июнь!M42</f>
        <v>0</v>
      </c>
      <c r="N42" s="45">
        <f>янв!N42+фев!N42+март!N42+апр!N42+май!N42+июнь!N42</f>
        <v>0</v>
      </c>
      <c r="O42" s="45">
        <f>янв!O42+фев!O42+март!O42+апр!O42+май!O42+июнь!O42</f>
        <v>0</v>
      </c>
      <c r="P42" s="45">
        <f>янв!P42+фев!P42+март!P42+апр!P42+май!P42+июнь!P42</f>
        <v>0</v>
      </c>
      <c r="Q42" s="45">
        <f>янв!Q42+фев!Q42+март!Q42+апр!Q42+май!Q42+июнь!Q42</f>
        <v>0</v>
      </c>
      <c r="R42" s="45">
        <f>янв!R42+фев!R42+март!R42+апр!R42+май!R42+июнь!R42</f>
        <v>0</v>
      </c>
      <c r="S42" s="45">
        <f>янв!S42+фев!S42+март!S42+апр!S42+май!S42+июнь!S42</f>
        <v>0</v>
      </c>
      <c r="T42" s="45">
        <f>янв!T42+фев!T42+март!T42+апр!T42+май!T42+июнь!T42</f>
        <v>0</v>
      </c>
      <c r="U42" s="45">
        <f>янв!U42+фев!U42+март!U42+апр!U42+май!U42+июнь!U42</f>
        <v>0</v>
      </c>
      <c r="V42" s="45">
        <f>янв!V42+фев!V42+март!V42+апр!V42+май!V42+июнь!V42</f>
        <v>0</v>
      </c>
      <c r="W42" s="45">
        <f>янв!W42+фев!W42+март!W42+апр!W42+май!W42+июнь!W42</f>
        <v>2</v>
      </c>
      <c r="X42" s="45">
        <f>янв!X42+фев!X42+март!X42+апр!X42+май!X42+июнь!X42</f>
        <v>7.3019999999999996</v>
      </c>
      <c r="Y42" s="45">
        <f>янв!Y42+фев!Y42+март!Y42+апр!Y42+май!Y42+июнь!Y42</f>
        <v>0</v>
      </c>
      <c r="Z42" s="45">
        <f>янв!Z42+фев!Z42+март!Z42+апр!Z42+май!Z42+июнь!Z42</f>
        <v>0</v>
      </c>
      <c r="AA42" s="45">
        <f>янв!AA42+фев!AA42+март!AA42+апр!AA42+май!AA42+июнь!AA42</f>
        <v>0</v>
      </c>
      <c r="AB42" s="45">
        <f>янв!AB42+фев!AB42+март!AB42+апр!AB42+май!AB42+июнь!AB42</f>
        <v>0</v>
      </c>
      <c r="AC42" s="45">
        <f>янв!AC42+фев!AC42+март!AC42+апр!AC42+май!AC42+июнь!AC42</f>
        <v>0</v>
      </c>
      <c r="AD42" s="45">
        <f>янв!AD42+фев!AD42+март!AD42+апр!AD42+май!AD42+июнь!AD42</f>
        <v>0</v>
      </c>
      <c r="AE42" s="45">
        <f>янв!AE42+фев!AE42+март!AE42+апр!AE42+май!AE42+июнь!AE42</f>
        <v>0</v>
      </c>
      <c r="AF42" s="45">
        <f>янв!AF42+фев!AF42+март!AF42+апр!AF42+май!AF42+июнь!AF42</f>
        <v>0</v>
      </c>
      <c r="AG42" s="45">
        <f>янв!AG42+фев!AG42+март!AG42+апр!AG42+май!AG42+июнь!AG42</f>
        <v>39</v>
      </c>
      <c r="AH42" s="45">
        <f>янв!AH42+фев!AH42+март!AH42+апр!AH42+май!AH42+июнь!AH42</f>
        <v>130.90199999999999</v>
      </c>
      <c r="AI42" s="45">
        <f>янв!AI42+фев!AI42+март!AI42+апр!AI42+май!AI42+июнь!AI42</f>
        <v>0</v>
      </c>
      <c r="AJ42" s="45">
        <f>янв!AJ42+фев!AJ42+март!AJ42+апр!AJ42+май!AJ42+июнь!AJ42</f>
        <v>0</v>
      </c>
      <c r="AK42" s="45">
        <f>янв!AK42+фев!AK42+март!AK42+апр!AK42+май!AK42+июнь!AK42</f>
        <v>0</v>
      </c>
      <c r="AL42" s="45">
        <f>янв!AL42+фев!AL42+март!AL42+апр!AL42+май!AL42+июнь!AL42</f>
        <v>0</v>
      </c>
      <c r="AM42" s="45">
        <f>янв!AM42+фев!AM42+март!AM42+апр!AM42+май!AM42+июнь!AM42</f>
        <v>0</v>
      </c>
      <c r="AN42" s="45">
        <f>янв!AN42+фев!AN42+март!AN42+апр!AN42+май!AN42+июнь!AN42</f>
        <v>0</v>
      </c>
      <c r="AO42" s="45">
        <f>янв!AO42+фев!AO42+март!AO42+апр!AO42+май!AO42+июнь!AO42</f>
        <v>0</v>
      </c>
      <c r="AP42" s="45">
        <f>янв!AP42+фев!AP42+март!AP42+апр!AP42+май!AP42+июнь!AP42</f>
        <v>0</v>
      </c>
      <c r="AQ42" s="45">
        <f>янв!AQ42+фев!AQ42+март!AQ42+апр!AQ42+май!AQ42+июнь!AQ42</f>
        <v>3</v>
      </c>
      <c r="AR42" s="45">
        <f>янв!AR42+фев!AR42+март!AR42+апр!AR42+май!AR42+июнь!AR42</f>
        <v>18.448</v>
      </c>
      <c r="AS42" s="45">
        <f>янв!AS42+фев!AS42+март!AS42+апр!AS42+май!AS42+июнь!AS42</f>
        <v>0</v>
      </c>
      <c r="AT42" s="45">
        <f>янв!AT42+фев!AT42+март!AT42+апр!AT42+май!AT42+июнь!AT42</f>
        <v>0</v>
      </c>
      <c r="AU42" s="45">
        <f>янв!AU42+фев!AU42+март!AU42+апр!AU42+май!AU42+июнь!AU42</f>
        <v>0</v>
      </c>
      <c r="AV42" s="45">
        <f>янв!AV42+фев!AV42+март!AV42+апр!AV42+май!AV42+июнь!AV42</f>
        <v>0</v>
      </c>
      <c r="AW42" s="45">
        <f>янв!AW42+фев!AW42+март!AW42+апр!AW42+май!AW42+июнь!AW42</f>
        <v>0</v>
      </c>
      <c r="AX42" s="45">
        <f>янв!AX42+фев!AX42+март!AX42+апр!AX42+май!AX42+июнь!AX42</f>
        <v>0</v>
      </c>
      <c r="AY42" s="45">
        <f>янв!AY42+фев!AY42+март!AY42+апр!AY42+май!AY42+июнь!AY42</f>
        <v>0</v>
      </c>
      <c r="AZ42" s="45">
        <f>янв!AZ42+фев!AZ42+март!AZ42+апр!AZ42+май!AZ42+июнь!AZ42</f>
        <v>0</v>
      </c>
      <c r="BA42" s="45">
        <f>янв!BA42+фев!BA42+март!BA42+апр!BA42+май!BA42+июнь!BA42</f>
        <v>0</v>
      </c>
      <c r="BB42" s="45">
        <f>янв!BB42+фев!BB42+март!BB42+апр!BB42+май!BB42+июнь!BB42</f>
        <v>0</v>
      </c>
      <c r="BC42" s="45">
        <f>янв!BC42+фев!BC42+март!BC42+апр!BC42+май!BC42+июнь!BC42</f>
        <v>0</v>
      </c>
      <c r="BD42" s="45">
        <f>янв!BD42+фев!BD42+март!BD42+апр!BD42+май!BD42+июнь!BD42</f>
        <v>0</v>
      </c>
      <c r="BE42" s="45">
        <f>янв!BE42+фев!BE42+март!BE42+апр!BE42+май!BE42+июнь!BE42</f>
        <v>0</v>
      </c>
      <c r="BF42" s="48">
        <f t="shared" si="1"/>
        <v>158.316</v>
      </c>
      <c r="BG42" s="61"/>
      <c r="BH42" s="17" t="e">
        <f t="shared" si="3"/>
        <v>#DIV/0!</v>
      </c>
      <c r="BI42" s="71">
        <v>8</v>
      </c>
      <c r="BJ42" s="16"/>
    </row>
    <row r="43" spans="1:77" ht="27.75" customHeight="1">
      <c r="A43" s="90">
        <v>37</v>
      </c>
      <c r="B43" s="14" t="s">
        <v>160</v>
      </c>
      <c r="C43" s="45">
        <f>янв!C43+фев!C43+март!C43+апр!C43+май!C43+июнь!C43</f>
        <v>0</v>
      </c>
      <c r="D43" s="45">
        <f>янв!D43+фев!D43+март!D43+апр!D43+май!D43+июнь!D43</f>
        <v>0</v>
      </c>
      <c r="E43" s="45">
        <f>янв!E43+фев!E43+март!E43+апр!E43+май!E43+июнь!E43</f>
        <v>0</v>
      </c>
      <c r="F43" s="45">
        <f>янв!F43+фев!F43+март!F43+апр!F43+май!F43+июнь!F43</f>
        <v>0</v>
      </c>
      <c r="G43" s="45">
        <f>янв!G43+фев!G43+март!G43+апр!G43+май!G43+июнь!G43</f>
        <v>37.83</v>
      </c>
      <c r="H43" s="45">
        <f>янв!H43+фев!H43+март!H43+апр!H43+май!H43+июнь!H43</f>
        <v>11.755000000000001</v>
      </c>
      <c r="I43" s="45">
        <f>янв!I43+фев!I43+март!I43+апр!I43+май!I43+июнь!I43</f>
        <v>1</v>
      </c>
      <c r="J43" s="45">
        <f>янв!J43+фев!J43+март!J43+апр!J43+май!J43+июнь!J43</f>
        <v>100.82299999999999</v>
      </c>
      <c r="K43" s="45">
        <f>янв!K43+фев!K43+март!K43+апр!K43+май!K43+июнь!K43</f>
        <v>0</v>
      </c>
      <c r="L43" s="45">
        <f>янв!L43+фев!L43+март!L43+апр!L43+май!L43+июнь!L43</f>
        <v>0</v>
      </c>
      <c r="M43" s="45">
        <f>янв!M43+фев!M43+март!M43+апр!M43+май!M43+июнь!M43</f>
        <v>0</v>
      </c>
      <c r="N43" s="45">
        <f>янв!N43+фев!N43+март!N43+апр!N43+май!N43+июнь!N43</f>
        <v>0</v>
      </c>
      <c r="O43" s="45">
        <f>янв!O43+фев!O43+март!O43+апр!O43+май!O43+июнь!O43</f>
        <v>0</v>
      </c>
      <c r="P43" s="45">
        <f>янв!P43+фев!P43+март!P43+апр!P43+май!P43+июнь!P43</f>
        <v>0</v>
      </c>
      <c r="Q43" s="45">
        <f>янв!Q43+фев!Q43+март!Q43+апр!Q43+май!Q43+июнь!Q43</f>
        <v>0</v>
      </c>
      <c r="R43" s="45">
        <f>янв!R43+фев!R43+март!R43+апр!R43+май!R43+июнь!R43</f>
        <v>0</v>
      </c>
      <c r="S43" s="45">
        <f>янв!S43+фев!S43+март!S43+апр!S43+май!S43+июнь!S43</f>
        <v>0</v>
      </c>
      <c r="T43" s="45">
        <f>янв!T43+фев!T43+март!T43+апр!T43+май!T43+июнь!T43</f>
        <v>0</v>
      </c>
      <c r="U43" s="45">
        <f>янв!U43+фев!U43+март!U43+апр!U43+май!U43+июнь!U43</f>
        <v>0</v>
      </c>
      <c r="V43" s="45">
        <f>янв!V43+фев!V43+март!V43+апр!V43+май!V43+июнь!V43</f>
        <v>0</v>
      </c>
      <c r="W43" s="45">
        <f>янв!W43+фев!W43+март!W43+апр!W43+май!W43+июнь!W43</f>
        <v>0</v>
      </c>
      <c r="X43" s="45">
        <f>янв!X43+фев!X43+март!X43+апр!X43+май!X43+июнь!X43</f>
        <v>0</v>
      </c>
      <c r="Y43" s="45">
        <f>янв!Y43+фев!Y43+март!Y43+апр!Y43+май!Y43+июнь!Y43</f>
        <v>0</v>
      </c>
      <c r="Z43" s="45">
        <f>янв!Z43+фев!Z43+март!Z43+апр!Z43+май!Z43+июнь!Z43</f>
        <v>0</v>
      </c>
      <c r="AA43" s="45">
        <f>янв!AA43+фев!AA43+март!AA43+апр!AA43+май!AA43+июнь!AA43</f>
        <v>0</v>
      </c>
      <c r="AB43" s="45">
        <f>янв!AB43+фев!AB43+март!AB43+апр!AB43+май!AB43+июнь!AB43</f>
        <v>0</v>
      </c>
      <c r="AC43" s="45">
        <f>янв!AC43+фев!AC43+март!AC43+апр!AC43+май!AC43+июнь!AC43</f>
        <v>0</v>
      </c>
      <c r="AD43" s="45">
        <f>янв!AD43+фев!AD43+март!AD43+апр!AD43+май!AD43+июнь!AD43</f>
        <v>0</v>
      </c>
      <c r="AE43" s="45">
        <f>янв!AE43+фев!AE43+март!AE43+апр!AE43+май!AE43+июнь!AE43</f>
        <v>0</v>
      </c>
      <c r="AF43" s="45">
        <f>янв!AF43+фев!AF43+март!AF43+апр!AF43+май!AF43+июнь!AF43</f>
        <v>0</v>
      </c>
      <c r="AG43" s="45">
        <f>янв!AG43+фев!AG43+март!AG43+апр!AG43+май!AG43+июнь!AG43</f>
        <v>0</v>
      </c>
      <c r="AH43" s="45">
        <f>янв!AH43+фев!AH43+март!AH43+апр!AH43+май!AH43+июнь!AH43</f>
        <v>0</v>
      </c>
      <c r="AI43" s="45">
        <f>янв!AI43+фев!AI43+март!AI43+апр!AI43+май!AI43+июнь!AI43</f>
        <v>0</v>
      </c>
      <c r="AJ43" s="45">
        <f>янв!AJ43+фев!AJ43+март!AJ43+апр!AJ43+май!AJ43+июнь!AJ43</f>
        <v>0</v>
      </c>
      <c r="AK43" s="45">
        <f>янв!AK43+фев!AK43+март!AK43+апр!AK43+май!AK43+июнь!AK43</f>
        <v>0</v>
      </c>
      <c r="AL43" s="45">
        <f>янв!AL43+фев!AL43+март!AL43+апр!AL43+май!AL43+июнь!AL43</f>
        <v>0</v>
      </c>
      <c r="AM43" s="45">
        <f>янв!AM43+фев!AM43+март!AM43+апр!AM43+май!AM43+июнь!AM43</f>
        <v>0</v>
      </c>
      <c r="AN43" s="45">
        <f>янв!AN43+фев!AN43+март!AN43+апр!AN43+май!AN43+июнь!AN43</f>
        <v>0</v>
      </c>
      <c r="AO43" s="45">
        <f>янв!AO43+фев!AO43+март!AO43+апр!AO43+май!AO43+июнь!AO43</f>
        <v>0</v>
      </c>
      <c r="AP43" s="45">
        <f>янв!AP43+фев!AP43+март!AP43+апр!AP43+май!AP43+июнь!AP43</f>
        <v>0</v>
      </c>
      <c r="AQ43" s="45">
        <f>янв!AQ43+фев!AQ43+март!AQ43+апр!AQ43+май!AQ43+июнь!AQ43</f>
        <v>0</v>
      </c>
      <c r="AR43" s="45">
        <f>янв!AR43+фев!AR43+март!AR43+апр!AR43+май!AR43+июнь!AR43</f>
        <v>0</v>
      </c>
      <c r="AS43" s="45">
        <f>янв!AS43+фев!AS43+март!AS43+апр!AS43+май!AS43+июнь!AS43</f>
        <v>0</v>
      </c>
      <c r="AT43" s="45">
        <f>янв!AT43+фев!AT43+март!AT43+апр!AT43+май!AT43+июнь!AT43</f>
        <v>0</v>
      </c>
      <c r="AU43" s="45">
        <f>янв!AU43+фев!AU43+март!AU43+апр!AU43+май!AU43+июнь!AU43</f>
        <v>0</v>
      </c>
      <c r="AV43" s="45">
        <f>янв!AV43+фев!AV43+март!AV43+апр!AV43+май!AV43+июнь!AV43</f>
        <v>0</v>
      </c>
      <c r="AW43" s="45">
        <f>янв!AW43+фев!AW43+март!AW43+апр!AW43+май!AW43+июнь!AW43</f>
        <v>0</v>
      </c>
      <c r="AX43" s="45">
        <f>янв!AX43+фев!AX43+март!AX43+апр!AX43+май!AX43+июнь!AX43</f>
        <v>0</v>
      </c>
      <c r="AY43" s="45">
        <f>янв!AY43+фев!AY43+март!AY43+апр!AY43+май!AY43+июнь!AY43</f>
        <v>0</v>
      </c>
      <c r="AZ43" s="45">
        <f>янв!AZ43+фев!AZ43+март!AZ43+апр!AZ43+май!AZ43+июнь!AZ43</f>
        <v>0</v>
      </c>
      <c r="BA43" s="45">
        <f>янв!BA43+фев!BA43+март!BA43+апр!BA43+май!BA43+июнь!BA43</f>
        <v>0</v>
      </c>
      <c r="BB43" s="45">
        <f>янв!BB43+фев!BB43+март!BB43+апр!BB43+май!BB43+июнь!BB43</f>
        <v>0</v>
      </c>
      <c r="BC43" s="45">
        <f>янв!BC43+фев!BC43+март!BC43+апр!BC43+май!BC43+июнь!BC43</f>
        <v>0</v>
      </c>
      <c r="BD43" s="45">
        <f>янв!BD43+фев!BD43+март!BD43+апр!BD43+май!BD43+июнь!BD43</f>
        <v>0</v>
      </c>
      <c r="BE43" s="45">
        <f>янв!BE43+фев!BE43+март!BE43+апр!BE43+май!BE43+июнь!BE43</f>
        <v>0</v>
      </c>
      <c r="BF43" s="48">
        <f t="shared" si="1"/>
        <v>112.57799999999999</v>
      </c>
      <c r="BG43" s="61"/>
      <c r="BH43" s="17" t="e">
        <f t="shared" si="3"/>
        <v>#DIV/0!</v>
      </c>
      <c r="BI43" s="71">
        <v>9</v>
      </c>
      <c r="BJ43" s="16"/>
    </row>
    <row r="44" spans="1:77" ht="27.75" customHeight="1">
      <c r="A44" s="90">
        <v>38</v>
      </c>
      <c r="B44" s="14" t="s">
        <v>48</v>
      </c>
      <c r="C44" s="45">
        <f>янв!C44+фев!C44+март!C44+апр!C44+май!C44+июнь!C44</f>
        <v>11.59</v>
      </c>
      <c r="D44" s="45">
        <f>янв!D44+фев!D44+март!D44+апр!D44+май!D44+июнь!D44</f>
        <v>0.97699999999999998</v>
      </c>
      <c r="E44" s="45">
        <f>янв!E44+фев!E44+март!E44+апр!E44+май!E44+июнь!E44</f>
        <v>0</v>
      </c>
      <c r="F44" s="45">
        <f>янв!F44+фев!F44+март!F44+апр!F44+май!F44+июнь!F44</f>
        <v>0</v>
      </c>
      <c r="G44" s="45">
        <f>янв!G44+фев!G44+март!G44+апр!G44+май!G44+июнь!G44</f>
        <v>7.87</v>
      </c>
      <c r="H44" s="45">
        <f>янв!H44+фев!H44+март!H44+апр!H44+май!H44+июнь!H44</f>
        <v>0.80500000000000005</v>
      </c>
      <c r="I44" s="45">
        <f>янв!I44+фев!I44+март!I44+апр!I44+май!I44+июнь!I44</f>
        <v>0</v>
      </c>
      <c r="J44" s="45">
        <f>янв!J44+фев!J44+март!J44+апр!J44+май!J44+июнь!J44</f>
        <v>0</v>
      </c>
      <c r="K44" s="45">
        <f>янв!K44+фев!K44+март!K44+апр!K44+май!K44+июнь!K44</f>
        <v>0</v>
      </c>
      <c r="L44" s="45">
        <f>янв!L44+фев!L44+март!L44+апр!L44+май!L44+июнь!L44</f>
        <v>0</v>
      </c>
      <c r="M44" s="45">
        <f>янв!M44+фев!M44+март!M44+апр!M44+май!M44+июнь!M44</f>
        <v>0</v>
      </c>
      <c r="N44" s="45">
        <f>янв!N44+фев!N44+март!N44+апр!N44+май!N44+июнь!N44</f>
        <v>0</v>
      </c>
      <c r="O44" s="45">
        <f>янв!O44+фев!O44+март!O44+апр!O44+май!O44+июнь!O44</f>
        <v>0</v>
      </c>
      <c r="P44" s="45">
        <f>янв!P44+фев!P44+март!P44+апр!P44+май!P44+июнь!P44</f>
        <v>0</v>
      </c>
      <c r="Q44" s="45">
        <f>янв!Q44+фев!Q44+март!Q44+апр!Q44+май!Q44+июнь!Q44</f>
        <v>0</v>
      </c>
      <c r="R44" s="45">
        <f>янв!R44+фев!R44+март!R44+апр!R44+май!R44+июнь!R44</f>
        <v>0</v>
      </c>
      <c r="S44" s="45">
        <f>янв!S44+фев!S44+март!S44+апр!S44+май!S44+июнь!S44</f>
        <v>0</v>
      </c>
      <c r="T44" s="45">
        <f>янв!T44+фев!T44+март!T44+апр!T44+май!T44+июнь!T44</f>
        <v>0</v>
      </c>
      <c r="U44" s="45">
        <f>янв!U44+фев!U44+март!U44+апр!U44+май!U44+июнь!U44</f>
        <v>0</v>
      </c>
      <c r="V44" s="45">
        <f>янв!V44+фев!V44+март!V44+апр!V44+май!V44+июнь!V44</f>
        <v>0</v>
      </c>
      <c r="W44" s="45">
        <f>янв!W44+фев!W44+март!W44+апр!W44+май!W44+июнь!W44</f>
        <v>5</v>
      </c>
      <c r="X44" s="45">
        <f>янв!X44+фев!X44+март!X44+апр!X44+май!X44+июнь!X44</f>
        <v>10.83</v>
      </c>
      <c r="Y44" s="45">
        <f>янв!Y44+фев!Y44+март!Y44+апр!Y44+май!Y44+июнь!Y44</f>
        <v>0</v>
      </c>
      <c r="Z44" s="45">
        <f>янв!Z44+фев!Z44+март!Z44+апр!Z44+май!Z44+июнь!Z44</f>
        <v>0</v>
      </c>
      <c r="AA44" s="45">
        <f>янв!AA44+фев!AA44+март!AA44+апр!AA44+май!AA44+июнь!AA44</f>
        <v>0</v>
      </c>
      <c r="AB44" s="45">
        <f>янв!AB44+фев!AB44+март!AB44+апр!AB44+май!AB44+июнь!AB44</f>
        <v>0</v>
      </c>
      <c r="AC44" s="45">
        <f>янв!AC44+фев!AC44+март!AC44+апр!AC44+май!AC44+июнь!AC44</f>
        <v>0</v>
      </c>
      <c r="AD44" s="45">
        <f>янв!AD44+фев!AD44+март!AD44+апр!AD44+май!AD44+июнь!AD44</f>
        <v>0</v>
      </c>
      <c r="AE44" s="45">
        <f>янв!AE44+фев!AE44+март!AE44+апр!AE44+май!AE44+июнь!AE44</f>
        <v>0</v>
      </c>
      <c r="AF44" s="45">
        <f>янв!AF44+фев!AF44+март!AF44+апр!AF44+май!AF44+июнь!AF44</f>
        <v>0</v>
      </c>
      <c r="AG44" s="45">
        <f>янв!AG44+фев!AG44+март!AG44+апр!AG44+май!AG44+июнь!AG44</f>
        <v>0</v>
      </c>
      <c r="AH44" s="45">
        <f>янв!AH44+фев!AH44+март!AH44+апр!AH44+май!AH44+июнь!AH44</f>
        <v>0</v>
      </c>
      <c r="AI44" s="45">
        <f>янв!AI44+фев!AI44+март!AI44+апр!AI44+май!AI44+июнь!AI44</f>
        <v>0</v>
      </c>
      <c r="AJ44" s="45">
        <f>янв!AJ44+фев!AJ44+март!AJ44+апр!AJ44+май!AJ44+июнь!AJ44</f>
        <v>0</v>
      </c>
      <c r="AK44" s="45">
        <f>янв!AK44+фев!AK44+март!AK44+апр!AK44+май!AK44+июнь!AK44</f>
        <v>0</v>
      </c>
      <c r="AL44" s="45">
        <f>янв!AL44+фев!AL44+март!AL44+апр!AL44+май!AL44+июнь!AL44</f>
        <v>0</v>
      </c>
      <c r="AM44" s="45">
        <f>янв!AM44+фев!AM44+март!AM44+апр!AM44+май!AM44+июнь!AM44</f>
        <v>0</v>
      </c>
      <c r="AN44" s="45">
        <f>янв!AN44+фев!AN44+март!AN44+апр!AN44+май!AN44+июнь!AN44</f>
        <v>0</v>
      </c>
      <c r="AO44" s="45">
        <f>янв!AO44+фев!AO44+март!AO44+апр!AO44+май!AO44+июнь!AO44</f>
        <v>0</v>
      </c>
      <c r="AP44" s="45">
        <f>янв!AP44+фев!AP44+март!AP44+апр!AP44+май!AP44+июнь!AP44</f>
        <v>0</v>
      </c>
      <c r="AQ44" s="45">
        <f>янв!AQ44+фев!AQ44+март!AQ44+апр!AQ44+май!AQ44+июнь!AQ44</f>
        <v>0</v>
      </c>
      <c r="AR44" s="45">
        <f>янв!AR44+фев!AR44+март!AR44+апр!AR44+май!AR44+июнь!AR44</f>
        <v>0</v>
      </c>
      <c r="AS44" s="45">
        <f>янв!AS44+фев!AS44+март!AS44+апр!AS44+май!AS44+июнь!AS44</f>
        <v>0</v>
      </c>
      <c r="AT44" s="45">
        <f>янв!AT44+фев!AT44+март!AT44+апр!AT44+май!AT44+июнь!AT44</f>
        <v>0</v>
      </c>
      <c r="AU44" s="45">
        <f>янв!AU44+фев!AU44+март!AU44+апр!AU44+май!AU44+июнь!AU44</f>
        <v>0</v>
      </c>
      <c r="AV44" s="45">
        <f>янв!AV44+фев!AV44+март!AV44+апр!AV44+май!AV44+июнь!AV44</f>
        <v>0</v>
      </c>
      <c r="AW44" s="45">
        <f>янв!AW44+фев!AW44+март!AW44+апр!AW44+май!AW44+июнь!AW44</f>
        <v>0</v>
      </c>
      <c r="AX44" s="45">
        <f>янв!AX44+фев!AX44+март!AX44+апр!AX44+май!AX44+июнь!AX44</f>
        <v>0</v>
      </c>
      <c r="AY44" s="45">
        <f>янв!AY44+фев!AY44+март!AY44+апр!AY44+май!AY44+июнь!AY44</f>
        <v>1</v>
      </c>
      <c r="AZ44" s="45">
        <f>янв!AZ44+фев!AZ44+март!AZ44+апр!AZ44+май!AZ44+июнь!AZ44</f>
        <v>1.669</v>
      </c>
      <c r="BA44" s="45">
        <f>янв!BA44+фев!BA44+март!BA44+апр!BA44+май!BA44+июнь!BA44</f>
        <v>0</v>
      </c>
      <c r="BB44" s="45">
        <f>янв!BB44+фев!BB44+март!BB44+апр!BB44+май!BB44+июнь!BB44</f>
        <v>0</v>
      </c>
      <c r="BC44" s="45">
        <f>янв!BC44+фев!BC44+март!BC44+апр!BC44+май!BC44+июнь!BC44</f>
        <v>0</v>
      </c>
      <c r="BD44" s="45">
        <f>янв!BD44+фев!BD44+март!BD44+апр!BD44+май!BD44+июнь!BD44</f>
        <v>0</v>
      </c>
      <c r="BE44" s="45">
        <f>янв!BE44+фев!BE44+март!BE44+апр!BE44+май!BE44+июнь!BE44</f>
        <v>6.4130000000000003</v>
      </c>
      <c r="BF44" s="48">
        <f t="shared" si="1"/>
        <v>20.694000000000003</v>
      </c>
      <c r="BG44" s="61"/>
      <c r="BH44" s="17" t="e">
        <f t="shared" si="3"/>
        <v>#DIV/0!</v>
      </c>
      <c r="BI44" s="114">
        <v>10</v>
      </c>
      <c r="BJ44" s="69"/>
    </row>
    <row r="45" spans="1:77" ht="27.75" customHeight="1">
      <c r="A45" s="90">
        <v>39</v>
      </c>
      <c r="B45" s="14" t="s">
        <v>161</v>
      </c>
      <c r="C45" s="45">
        <f>янв!C45+фев!C45+март!C45+апр!C45+май!C45+июнь!C45</f>
        <v>0</v>
      </c>
      <c r="D45" s="45">
        <f>янв!D45+фев!D45+март!D45+апр!D45+май!D45+июнь!D45</f>
        <v>0</v>
      </c>
      <c r="E45" s="45">
        <f>янв!E45+фев!E45+март!E45+апр!E45+май!E45+июнь!E45</f>
        <v>0</v>
      </c>
      <c r="F45" s="45">
        <f>янв!F45+фев!F45+март!F45+апр!F45+май!F45+июнь!F45</f>
        <v>0</v>
      </c>
      <c r="G45" s="45">
        <f>янв!G45+фев!G45+март!G45+апр!G45+май!G45+июнь!G45</f>
        <v>7.52</v>
      </c>
      <c r="H45" s="45">
        <f>янв!H45+фев!H45+март!H45+апр!H45+май!H45+июнь!H45</f>
        <v>0.77200000000000002</v>
      </c>
      <c r="I45" s="45">
        <f>янв!I45+фев!I45+март!I45+апр!I45+май!I45+июнь!I45</f>
        <v>1</v>
      </c>
      <c r="J45" s="45">
        <f>янв!J45+фев!J45+март!J45+апр!J45+май!J45+июнь!J45</f>
        <v>149.39400000000001</v>
      </c>
      <c r="K45" s="45">
        <f>янв!K45+фев!K45+март!K45+апр!K45+май!K45+июнь!K45</f>
        <v>0</v>
      </c>
      <c r="L45" s="45">
        <f>янв!L45+фев!L45+март!L45+апр!L45+май!L45+июнь!L45</f>
        <v>0</v>
      </c>
      <c r="M45" s="45">
        <f>янв!M45+фев!M45+март!M45+апр!M45+май!M45+июнь!M45</f>
        <v>0</v>
      </c>
      <c r="N45" s="45">
        <f>янв!N45+фев!N45+март!N45+апр!N45+май!N45+июнь!N45</f>
        <v>0</v>
      </c>
      <c r="O45" s="45">
        <f>янв!O45+фев!O45+март!O45+апр!O45+май!O45+июнь!O45</f>
        <v>0</v>
      </c>
      <c r="P45" s="45">
        <f>янв!P45+фев!P45+март!P45+апр!P45+май!P45+июнь!P45</f>
        <v>0</v>
      </c>
      <c r="Q45" s="45">
        <f>янв!Q45+фев!Q45+март!Q45+апр!Q45+май!Q45+июнь!Q45</f>
        <v>0</v>
      </c>
      <c r="R45" s="45">
        <f>янв!R45+фев!R45+март!R45+апр!R45+май!R45+июнь!R45</f>
        <v>0</v>
      </c>
      <c r="S45" s="45">
        <f>янв!S45+фев!S45+март!S45+апр!S45+май!S45+июнь!S45</f>
        <v>0</v>
      </c>
      <c r="T45" s="45">
        <f>янв!T45+фев!T45+март!T45+апр!T45+май!T45+июнь!T45</f>
        <v>0</v>
      </c>
      <c r="U45" s="45">
        <f>янв!U45+фев!U45+март!U45+апр!U45+май!U45+июнь!U45</f>
        <v>0</v>
      </c>
      <c r="V45" s="45">
        <f>янв!V45+фев!V45+март!V45+апр!V45+май!V45+июнь!V45</f>
        <v>0</v>
      </c>
      <c r="W45" s="45">
        <f>янв!W45+фев!W45+март!W45+апр!W45+май!W45+июнь!W45</f>
        <v>0</v>
      </c>
      <c r="X45" s="45">
        <f>янв!X45+фев!X45+март!X45+апр!X45+май!X45+июнь!X45</f>
        <v>0</v>
      </c>
      <c r="Y45" s="45">
        <f>янв!Y45+фев!Y45+март!Y45+апр!Y45+май!Y45+июнь!Y45</f>
        <v>0</v>
      </c>
      <c r="Z45" s="45">
        <f>янв!Z45+фев!Z45+март!Z45+апр!Z45+май!Z45+июнь!Z45</f>
        <v>0</v>
      </c>
      <c r="AA45" s="45">
        <f>янв!AA45+фев!AA45+март!AA45+апр!AA45+май!AA45+июнь!AA45</f>
        <v>0</v>
      </c>
      <c r="AB45" s="45">
        <f>янв!AB45+фев!AB45+март!AB45+апр!AB45+май!AB45+июнь!AB45</f>
        <v>0</v>
      </c>
      <c r="AC45" s="45">
        <f>янв!AC45+фев!AC45+март!AC45+апр!AC45+май!AC45+июнь!AC45</f>
        <v>0</v>
      </c>
      <c r="AD45" s="45">
        <f>янв!AD45+фев!AD45+март!AD45+апр!AD45+май!AD45+июнь!AD45</f>
        <v>0</v>
      </c>
      <c r="AE45" s="45">
        <f>янв!AE45+фев!AE45+март!AE45+апр!AE45+май!AE45+июнь!AE45</f>
        <v>0</v>
      </c>
      <c r="AF45" s="45">
        <f>янв!AF45+фев!AF45+март!AF45+апр!AF45+май!AF45+июнь!AF45</f>
        <v>0</v>
      </c>
      <c r="AG45" s="45">
        <f>янв!AG45+фев!AG45+март!AG45+апр!AG45+май!AG45+июнь!AG45</f>
        <v>0</v>
      </c>
      <c r="AH45" s="45">
        <f>янв!AH45+фев!AH45+март!AH45+апр!AH45+май!AH45+июнь!AH45</f>
        <v>0</v>
      </c>
      <c r="AI45" s="45">
        <f>янв!AI45+фев!AI45+март!AI45+апр!AI45+май!AI45+июнь!AI45</f>
        <v>0</v>
      </c>
      <c r="AJ45" s="45">
        <f>янв!AJ45+фев!AJ45+март!AJ45+апр!AJ45+май!AJ45+июнь!AJ45</f>
        <v>0</v>
      </c>
      <c r="AK45" s="45">
        <f>янв!AK45+фев!AK45+март!AK45+апр!AK45+май!AK45+июнь!AK45</f>
        <v>0</v>
      </c>
      <c r="AL45" s="45">
        <f>янв!AL45+фев!AL45+март!AL45+апр!AL45+май!AL45+июнь!AL45</f>
        <v>0</v>
      </c>
      <c r="AM45" s="45">
        <f>янв!AM45+фев!AM45+март!AM45+апр!AM45+май!AM45+июнь!AM45</f>
        <v>0</v>
      </c>
      <c r="AN45" s="45">
        <f>янв!AN45+фев!AN45+март!AN45+апр!AN45+май!AN45+июнь!AN45</f>
        <v>0</v>
      </c>
      <c r="AO45" s="45">
        <f>янв!AO45+фев!AO45+март!AO45+апр!AO45+май!AO45+июнь!AO45</f>
        <v>0</v>
      </c>
      <c r="AP45" s="45">
        <f>янв!AP45+фев!AP45+март!AP45+апр!AP45+май!AP45+июнь!AP45</f>
        <v>0</v>
      </c>
      <c r="AQ45" s="45">
        <f>янв!AQ45+фев!AQ45+март!AQ45+апр!AQ45+май!AQ45+июнь!AQ45</f>
        <v>127</v>
      </c>
      <c r="AR45" s="45">
        <f>янв!AR45+фев!AR45+март!AR45+апр!AR45+май!AR45+июнь!AR45</f>
        <v>134.595</v>
      </c>
      <c r="AS45" s="45">
        <f>янв!AS45+фев!AS45+март!AS45+апр!AS45+май!AS45+июнь!AS45</f>
        <v>0</v>
      </c>
      <c r="AT45" s="45">
        <f>янв!AT45+фев!AT45+март!AT45+апр!AT45+май!AT45+июнь!AT45</f>
        <v>0</v>
      </c>
      <c r="AU45" s="45">
        <f>янв!AU45+фев!AU45+март!AU45+апр!AU45+май!AU45+июнь!AU45</f>
        <v>35.200000000000003</v>
      </c>
      <c r="AV45" s="45">
        <f>янв!AV45+фев!AV45+март!AV45+апр!AV45+май!AV45+июнь!AV45</f>
        <v>14.5</v>
      </c>
      <c r="AW45" s="45">
        <f>янв!AW45+фев!AW45+март!AW45+апр!AW45+май!AW45+июнь!AW45</f>
        <v>5</v>
      </c>
      <c r="AX45" s="45">
        <f>янв!AX45+фев!AX45+март!AX45+апр!AX45+май!AX45+июнь!AX45</f>
        <v>3.7160000000000002</v>
      </c>
      <c r="AY45" s="45">
        <f>янв!AY45+фев!AY45+март!AY45+апр!AY45+май!AY45+июнь!AY45</f>
        <v>0</v>
      </c>
      <c r="AZ45" s="45">
        <f>янв!AZ45+фев!AZ45+март!AZ45+апр!AZ45+май!AZ45+июнь!AZ45</f>
        <v>0</v>
      </c>
      <c r="BA45" s="45">
        <f>янв!BA45+фев!BA45+март!BA45+апр!BA45+май!BA45+июнь!BA45</f>
        <v>0</v>
      </c>
      <c r="BB45" s="45">
        <f>янв!BB45+фев!BB45+март!BB45+апр!BB45+май!BB45+июнь!BB45</f>
        <v>0</v>
      </c>
      <c r="BC45" s="45">
        <f>янв!BC45+фев!BC45+март!BC45+апр!BC45+май!BC45+июнь!BC45</f>
        <v>0</v>
      </c>
      <c r="BD45" s="45">
        <f>янв!BD45+фев!BD45+март!BD45+апр!BD45+май!BD45+июнь!BD45</f>
        <v>0</v>
      </c>
      <c r="BE45" s="45">
        <f>янв!BE45+фев!BE45+март!BE45+апр!BE45+май!BE45+июнь!BE45</f>
        <v>256.61699999999996</v>
      </c>
      <c r="BF45" s="48">
        <f t="shared" si="1"/>
        <v>559.59399999999994</v>
      </c>
      <c r="BG45" s="45"/>
      <c r="BH45" s="17" t="e">
        <f t="shared" si="3"/>
        <v>#DIV/0!</v>
      </c>
      <c r="BI45" s="73" t="s">
        <v>71</v>
      </c>
      <c r="BJ45" s="69"/>
    </row>
    <row r="46" spans="1:77" ht="27.75" customHeight="1">
      <c r="A46" s="90">
        <v>40</v>
      </c>
      <c r="B46" s="14" t="s">
        <v>162</v>
      </c>
      <c r="C46" s="45">
        <f>янв!C46+фев!C46+март!C46+апр!C46+май!C46+июнь!C46</f>
        <v>0</v>
      </c>
      <c r="D46" s="45">
        <f>янв!D46+фев!D46+март!D46+апр!D46+май!D46+июнь!D46</f>
        <v>0</v>
      </c>
      <c r="E46" s="45">
        <f>янв!E46+фев!E46+март!E46+апр!E46+май!E46+июнь!E46</f>
        <v>0</v>
      </c>
      <c r="F46" s="45">
        <f>янв!F46+фев!F46+март!F46+апр!F46+май!F46+июнь!F46</f>
        <v>0</v>
      </c>
      <c r="G46" s="45">
        <f>янв!G46+фев!G46+март!G46+апр!G46+май!G46+июнь!G46</f>
        <v>19.079999999999998</v>
      </c>
      <c r="H46" s="45">
        <f>янв!H46+фев!H46+март!H46+апр!H46+май!H46+июнь!H46</f>
        <v>1.9510000000000001</v>
      </c>
      <c r="I46" s="45">
        <f>янв!I46+фев!I46+март!I46+апр!I46+май!I46+июнь!I46</f>
        <v>0</v>
      </c>
      <c r="J46" s="45">
        <f>янв!J46+фев!J46+март!J46+апр!J46+май!J46+июнь!J46</f>
        <v>0</v>
      </c>
      <c r="K46" s="45">
        <f>янв!K46+фев!K46+март!K46+апр!K46+май!K46+июнь!K46</f>
        <v>6</v>
      </c>
      <c r="L46" s="45">
        <f>янв!L46+фев!L46+март!L46+апр!L46+май!L46+июнь!L46</f>
        <v>1.966</v>
      </c>
      <c r="M46" s="45">
        <f>янв!M46+фев!M46+март!M46+апр!M46+май!M46+июнь!M46</f>
        <v>0</v>
      </c>
      <c r="N46" s="45">
        <f>янв!N46+фев!N46+март!N46+апр!N46+май!N46+июнь!N46</f>
        <v>0</v>
      </c>
      <c r="O46" s="45">
        <f>янв!O46+фев!O46+март!O46+апр!O46+май!O46+июнь!O46</f>
        <v>0</v>
      </c>
      <c r="P46" s="45">
        <f>янв!P46+фев!P46+март!P46+апр!P46+май!P46+июнь!P46</f>
        <v>0</v>
      </c>
      <c r="Q46" s="45">
        <f>янв!Q46+фев!Q46+март!Q46+апр!Q46+май!Q46+июнь!Q46</f>
        <v>0</v>
      </c>
      <c r="R46" s="45">
        <f>янв!R46+фев!R46+март!R46+апр!R46+май!R46+июнь!R46</f>
        <v>0</v>
      </c>
      <c r="S46" s="45">
        <f>янв!S46+фев!S46+март!S46+апр!S46+май!S46+июнь!S46</f>
        <v>1</v>
      </c>
      <c r="T46" s="45">
        <f>янв!T46+фев!T46+март!T46+апр!T46+май!T46+июнь!T46</f>
        <v>1.212</v>
      </c>
      <c r="U46" s="45">
        <f>янв!U46+фев!U46+март!U46+апр!U46+май!U46+июнь!U46</f>
        <v>0</v>
      </c>
      <c r="V46" s="45">
        <f>янв!V46+фев!V46+март!V46+апр!V46+май!V46+июнь!V46</f>
        <v>0</v>
      </c>
      <c r="W46" s="45">
        <f>янв!W46+фев!W46+март!W46+апр!W46+май!W46+июнь!W46</f>
        <v>8</v>
      </c>
      <c r="X46" s="45">
        <f>янв!X46+фев!X46+март!X46+апр!X46+май!X46+июнь!X46</f>
        <v>8.1940000000000008</v>
      </c>
      <c r="Y46" s="45">
        <f>янв!Y46+фев!Y46+март!Y46+апр!Y46+май!Y46+июнь!Y46</f>
        <v>0</v>
      </c>
      <c r="Z46" s="45">
        <f>янв!Z46+фев!Z46+март!Z46+апр!Z46+май!Z46+июнь!Z46</f>
        <v>0</v>
      </c>
      <c r="AA46" s="45">
        <f>янв!AA46+фев!AA46+март!AA46+апр!AA46+май!AA46+июнь!AA46</f>
        <v>0</v>
      </c>
      <c r="AB46" s="45">
        <f>янв!AB46+фев!AB46+март!AB46+апр!AB46+май!AB46+июнь!AB46</f>
        <v>0</v>
      </c>
      <c r="AC46" s="45">
        <f>янв!AC46+фев!AC46+март!AC46+апр!AC46+май!AC46+июнь!AC46</f>
        <v>0</v>
      </c>
      <c r="AD46" s="45">
        <f>янв!AD46+фев!AD46+март!AD46+апр!AD46+май!AD46+июнь!AD46</f>
        <v>0</v>
      </c>
      <c r="AE46" s="45">
        <f>янв!AE46+фев!AE46+март!AE46+апр!AE46+май!AE46+июнь!AE46</f>
        <v>0</v>
      </c>
      <c r="AF46" s="45">
        <f>янв!AF46+фев!AF46+март!AF46+апр!AF46+май!AF46+июнь!AF46</f>
        <v>0</v>
      </c>
      <c r="AG46" s="45">
        <f>янв!AG46+фев!AG46+март!AG46+апр!AG46+май!AG46+июнь!AG46</f>
        <v>16</v>
      </c>
      <c r="AH46" s="45">
        <f>янв!AH46+фев!AH46+март!AH46+апр!AH46+май!AH46+июнь!AH46</f>
        <v>40.462000000000003</v>
      </c>
      <c r="AI46" s="45">
        <f>янв!AI46+фев!AI46+март!AI46+апр!AI46+май!AI46+июнь!AI46</f>
        <v>0</v>
      </c>
      <c r="AJ46" s="45">
        <f>янв!AJ46+фев!AJ46+март!AJ46+апр!AJ46+май!AJ46+июнь!AJ46</f>
        <v>0</v>
      </c>
      <c r="AK46" s="45">
        <f>янв!AK46+фев!AK46+март!AK46+апр!AK46+май!AK46+июнь!AK46</f>
        <v>0</v>
      </c>
      <c r="AL46" s="45">
        <f>янв!AL46+фев!AL46+март!AL46+апр!AL46+май!AL46+июнь!AL46</f>
        <v>0</v>
      </c>
      <c r="AM46" s="45">
        <f>янв!AM46+фев!AM46+март!AM46+апр!AM46+май!AM46+июнь!AM46</f>
        <v>0</v>
      </c>
      <c r="AN46" s="45">
        <f>янв!AN46+фев!AN46+март!AN46+апр!AN46+май!AN46+июнь!AN46</f>
        <v>0</v>
      </c>
      <c r="AO46" s="45">
        <f>янв!AO46+фев!AO46+март!AO46+апр!AO46+май!AO46+июнь!AO46</f>
        <v>0</v>
      </c>
      <c r="AP46" s="45">
        <f>янв!AP46+фев!AP46+март!AP46+апр!AP46+май!AP46+июнь!AP46</f>
        <v>0</v>
      </c>
      <c r="AQ46" s="45">
        <f>янв!AQ46+фев!AQ46+март!AQ46+апр!AQ46+май!AQ46+июнь!AQ46</f>
        <v>0</v>
      </c>
      <c r="AR46" s="45">
        <f>янв!AR46+фев!AR46+март!AR46+апр!AR46+май!AR46+июнь!AR46</f>
        <v>0</v>
      </c>
      <c r="AS46" s="45">
        <f>янв!AS46+фев!AS46+март!AS46+апр!AS46+май!AS46+июнь!AS46</f>
        <v>0</v>
      </c>
      <c r="AT46" s="45">
        <f>янв!AT46+фев!AT46+март!AT46+апр!AT46+май!AT46+июнь!AT46</f>
        <v>0</v>
      </c>
      <c r="AU46" s="45">
        <f>янв!AU46+фев!AU46+март!AU46+апр!AU46+май!AU46+июнь!AU46</f>
        <v>0</v>
      </c>
      <c r="AV46" s="45">
        <f>янв!AV46+фев!AV46+март!AV46+апр!AV46+май!AV46+июнь!AV46</f>
        <v>0</v>
      </c>
      <c r="AW46" s="45">
        <f>янв!AW46+фев!AW46+март!AW46+апр!AW46+май!AW46+июнь!AW46</f>
        <v>1</v>
      </c>
      <c r="AX46" s="45">
        <f>янв!AX46+фев!AX46+март!AX46+апр!AX46+май!AX46+июнь!AX46</f>
        <v>0.76700000000000002</v>
      </c>
      <c r="AY46" s="45">
        <f>янв!AY46+фев!AY46+март!AY46+апр!AY46+май!AY46+июнь!AY46</f>
        <v>0</v>
      </c>
      <c r="AZ46" s="45">
        <f>янв!AZ46+фев!AZ46+март!AZ46+апр!AZ46+май!AZ46+июнь!AZ46</f>
        <v>0</v>
      </c>
      <c r="BA46" s="45">
        <f>янв!BA46+фев!BA46+март!BA46+апр!BA46+май!BA46+июнь!BA46</f>
        <v>0</v>
      </c>
      <c r="BB46" s="45">
        <f>янв!BB46+фев!BB46+март!BB46+апр!BB46+май!BB46+июнь!BB46</f>
        <v>0</v>
      </c>
      <c r="BC46" s="45">
        <f>янв!BC46+фев!BC46+март!BC46+апр!BC46+май!BC46+июнь!BC46</f>
        <v>0</v>
      </c>
      <c r="BD46" s="45">
        <f>янв!BD46+фев!BD46+март!BD46+апр!BD46+май!BD46+июнь!BD46</f>
        <v>0</v>
      </c>
      <c r="BE46" s="45">
        <f>янв!BE46+фев!BE46+март!BE46+апр!BE46+май!BE46+июнь!BE46</f>
        <v>1.022</v>
      </c>
      <c r="BF46" s="48">
        <f t="shared" si="1"/>
        <v>55.574000000000005</v>
      </c>
      <c r="BG46" s="61"/>
      <c r="BH46" s="17" t="e">
        <f t="shared" si="3"/>
        <v>#DIV/0!</v>
      </c>
      <c r="BI46" s="73" t="s">
        <v>67</v>
      </c>
      <c r="BJ46" s="69"/>
    </row>
    <row r="47" spans="1:77" ht="27.75" customHeight="1">
      <c r="A47" s="90">
        <v>41</v>
      </c>
      <c r="B47" s="14" t="s">
        <v>163</v>
      </c>
      <c r="C47" s="45">
        <f>янв!C47+фев!C47+март!C47+апр!C47+май!C47+июнь!C47</f>
        <v>7.8</v>
      </c>
      <c r="D47" s="45">
        <f>янв!D47+фев!D47+март!D47+апр!D47+май!D47+июнь!D47</f>
        <v>5.8129999999999997</v>
      </c>
      <c r="E47" s="45">
        <f>янв!E47+фев!E47+март!E47+апр!E47+май!E47+июнь!E47</f>
        <v>0</v>
      </c>
      <c r="F47" s="45">
        <f>янв!F47+фев!F47+март!F47+апр!F47+май!F47+июнь!F47</f>
        <v>0</v>
      </c>
      <c r="G47" s="45">
        <f>янв!G47+фев!G47+март!G47+апр!G47+май!G47+июнь!G47</f>
        <v>0</v>
      </c>
      <c r="H47" s="45">
        <f>янв!H47+фев!H47+март!H47+апр!H47+май!H47+июнь!H47</f>
        <v>0</v>
      </c>
      <c r="I47" s="45">
        <f>янв!I47+фев!I47+март!I47+апр!I47+май!I47+июнь!I47</f>
        <v>1</v>
      </c>
      <c r="J47" s="45">
        <f>янв!J47+фев!J47+март!J47+апр!J47+май!J47+июнь!J47</f>
        <v>91.73</v>
      </c>
      <c r="K47" s="45">
        <f>янв!K47+фев!K47+март!K47+апр!K47+май!K47+июнь!K47</f>
        <v>0</v>
      </c>
      <c r="L47" s="45">
        <f>янв!L47+фев!L47+март!L47+апр!L47+май!L47+июнь!L47</f>
        <v>0</v>
      </c>
      <c r="M47" s="45">
        <f>янв!M47+фев!M47+март!M47+апр!M47+май!M47+июнь!M47</f>
        <v>0</v>
      </c>
      <c r="N47" s="45">
        <f>янв!N47+фев!N47+март!N47+апр!N47+май!N47+июнь!N47</f>
        <v>0</v>
      </c>
      <c r="O47" s="45">
        <f>янв!O47+фев!O47+март!O47+апр!O47+май!O47+июнь!O47</f>
        <v>0</v>
      </c>
      <c r="P47" s="45">
        <f>янв!P47+фев!P47+март!P47+апр!P47+май!P47+июнь!P47</f>
        <v>0</v>
      </c>
      <c r="Q47" s="45">
        <f>янв!Q47+фев!Q47+март!Q47+апр!Q47+май!Q47+июнь!Q47</f>
        <v>0</v>
      </c>
      <c r="R47" s="45">
        <f>янв!R47+фев!R47+март!R47+апр!R47+май!R47+июнь!R47</f>
        <v>0</v>
      </c>
      <c r="S47" s="45">
        <f>янв!S47+фев!S47+март!S47+апр!S47+май!S47+июнь!S47</f>
        <v>0</v>
      </c>
      <c r="T47" s="45">
        <f>янв!T47+фев!T47+март!T47+апр!T47+май!T47+июнь!T47</f>
        <v>0</v>
      </c>
      <c r="U47" s="45">
        <f>янв!U47+фев!U47+март!U47+апр!U47+май!U47+июнь!U47</f>
        <v>0</v>
      </c>
      <c r="V47" s="45">
        <f>янв!V47+фев!V47+март!V47+апр!V47+май!V47+июнь!V47</f>
        <v>0</v>
      </c>
      <c r="W47" s="45">
        <f>янв!W47+фев!W47+март!W47+апр!W47+май!W47+июнь!W47</f>
        <v>14</v>
      </c>
      <c r="X47" s="45">
        <f>янв!X47+фев!X47+март!X47+апр!X47+май!X47+июнь!X47</f>
        <v>12.745999999999999</v>
      </c>
      <c r="Y47" s="45">
        <f>янв!Y47+фев!Y47+март!Y47+апр!Y47+май!Y47+июнь!Y47</f>
        <v>0</v>
      </c>
      <c r="Z47" s="45">
        <f>янв!Z47+фев!Z47+март!Z47+апр!Z47+май!Z47+июнь!Z47</f>
        <v>0</v>
      </c>
      <c r="AA47" s="45">
        <f>янв!AA47+фев!AA47+март!AA47+апр!AA47+май!AA47+июнь!AA47</f>
        <v>0</v>
      </c>
      <c r="AB47" s="45">
        <f>янв!AB47+фев!AB47+март!AB47+апр!AB47+май!AB47+июнь!AB47</f>
        <v>0</v>
      </c>
      <c r="AC47" s="45">
        <f>янв!AC47+фев!AC47+март!AC47+апр!AC47+май!AC47+июнь!AC47</f>
        <v>0</v>
      </c>
      <c r="AD47" s="45">
        <f>янв!AD47+фев!AD47+март!AD47+апр!AD47+май!AD47+июнь!AD47</f>
        <v>0</v>
      </c>
      <c r="AE47" s="45">
        <f>янв!AE47+фев!AE47+март!AE47+апр!AE47+май!AE47+июнь!AE47</f>
        <v>2</v>
      </c>
      <c r="AF47" s="45">
        <f>янв!AF47+фев!AF47+март!AF47+апр!AF47+май!AF47+июнь!AF47</f>
        <v>31.399000000000001</v>
      </c>
      <c r="AG47" s="45">
        <f>янв!AG47+фев!AG47+март!AG47+апр!AG47+май!AG47+июнь!AG47</f>
        <v>0</v>
      </c>
      <c r="AH47" s="45">
        <f>янв!AH47+фев!AH47+март!AH47+апр!AH47+май!AH47+июнь!AH47</f>
        <v>0</v>
      </c>
      <c r="AI47" s="45">
        <f>янв!AI47+фев!AI47+март!AI47+апр!AI47+май!AI47+июнь!AI47</f>
        <v>0</v>
      </c>
      <c r="AJ47" s="45">
        <f>янв!AJ47+фев!AJ47+март!AJ47+апр!AJ47+май!AJ47+июнь!AJ47</f>
        <v>0</v>
      </c>
      <c r="AK47" s="45">
        <f>янв!AK47+фев!AK47+март!AK47+апр!AK47+май!AK47+июнь!AK47</f>
        <v>0</v>
      </c>
      <c r="AL47" s="45">
        <f>янв!AL47+фев!AL47+март!AL47+апр!AL47+май!AL47+июнь!AL47</f>
        <v>0</v>
      </c>
      <c r="AM47" s="45">
        <f>янв!AM47+фев!AM47+март!AM47+апр!AM47+май!AM47+июнь!AM47</f>
        <v>0</v>
      </c>
      <c r="AN47" s="45">
        <f>янв!AN47+фев!AN47+март!AN47+апр!AN47+май!AN47+июнь!AN47</f>
        <v>0</v>
      </c>
      <c r="AO47" s="45">
        <f>янв!AO47+фев!AO47+март!AO47+апр!AO47+май!AO47+июнь!AO47</f>
        <v>0</v>
      </c>
      <c r="AP47" s="45">
        <f>янв!AP47+фев!AP47+март!AP47+апр!AP47+май!AP47+июнь!AP47</f>
        <v>0</v>
      </c>
      <c r="AQ47" s="45">
        <f>янв!AQ47+фев!AQ47+март!AQ47+апр!AQ47+май!AQ47+июнь!AQ47</f>
        <v>0</v>
      </c>
      <c r="AR47" s="45">
        <f>янв!AR47+фев!AR47+март!AR47+апр!AR47+май!AR47+июнь!AR47</f>
        <v>0</v>
      </c>
      <c r="AS47" s="45">
        <f>янв!AS47+фев!AS47+март!AS47+апр!AS47+май!AS47+июнь!AS47</f>
        <v>0</v>
      </c>
      <c r="AT47" s="45">
        <f>янв!AT47+фев!AT47+март!AT47+апр!AT47+май!AT47+июнь!AT47</f>
        <v>0</v>
      </c>
      <c r="AU47" s="45">
        <f>янв!AU47+фев!AU47+март!AU47+апр!AU47+май!AU47+июнь!AU47</f>
        <v>0</v>
      </c>
      <c r="AV47" s="45">
        <f>янв!AV47+фев!AV47+март!AV47+апр!AV47+май!AV47+июнь!AV47</f>
        <v>0</v>
      </c>
      <c r="AW47" s="45">
        <f>янв!AW47+фев!AW47+март!AW47+апр!AW47+май!AW47+июнь!AW47</f>
        <v>18</v>
      </c>
      <c r="AX47" s="45">
        <f>янв!AX47+фев!AX47+март!AX47+апр!AX47+май!AX47+июнь!AX47</f>
        <v>14.276999999999999</v>
      </c>
      <c r="AY47" s="45">
        <f>янв!AY47+фев!AY47+март!AY47+апр!AY47+май!AY47+июнь!AY47</f>
        <v>1</v>
      </c>
      <c r="AZ47" s="45">
        <f>янв!AZ47+фев!AZ47+март!AZ47+апр!AZ47+май!AZ47+июнь!AZ47</f>
        <v>0.73499999999999999</v>
      </c>
      <c r="BA47" s="45">
        <f>янв!BA47+фев!BA47+март!BA47+апр!BA47+май!BA47+июнь!BA47</f>
        <v>0</v>
      </c>
      <c r="BB47" s="45">
        <f>янв!BB47+фев!BB47+март!BB47+апр!BB47+май!BB47+июнь!BB47</f>
        <v>0</v>
      </c>
      <c r="BC47" s="45">
        <f>янв!BC47+фев!BC47+март!BC47+апр!BC47+май!BC47+июнь!BC47</f>
        <v>0</v>
      </c>
      <c r="BD47" s="45">
        <f>янв!BD47+фев!BD47+март!BD47+апр!BD47+май!BD47+июнь!BD47</f>
        <v>0</v>
      </c>
      <c r="BE47" s="45">
        <f>янв!BE47+фев!BE47+март!BE47+апр!BE47+май!BE47+июнь!BE47</f>
        <v>3.8819999999999997</v>
      </c>
      <c r="BF47" s="48">
        <f t="shared" si="1"/>
        <v>160.58199999999999</v>
      </c>
      <c r="BG47" s="61"/>
      <c r="BH47" s="17" t="e">
        <f t="shared" si="3"/>
        <v>#DIV/0!</v>
      </c>
      <c r="BI47" s="71" t="s">
        <v>68</v>
      </c>
      <c r="BJ47" s="16"/>
    </row>
    <row r="48" spans="1:77" ht="27.75" customHeight="1">
      <c r="A48" s="90">
        <v>42</v>
      </c>
      <c r="B48" s="14" t="s">
        <v>164</v>
      </c>
      <c r="C48" s="45">
        <f>янв!C48+фев!C48+март!C48+апр!C48+май!C48+июнь!C48</f>
        <v>0</v>
      </c>
      <c r="D48" s="45">
        <f>янв!D48+фев!D48+март!D48+апр!D48+май!D48+июнь!D48</f>
        <v>0</v>
      </c>
      <c r="E48" s="45">
        <f>янв!E48+фев!E48+март!E48+апр!E48+май!E48+июнь!E48</f>
        <v>0</v>
      </c>
      <c r="F48" s="45">
        <f>янв!F48+фев!F48+март!F48+апр!F48+май!F48+июнь!F48</f>
        <v>0</v>
      </c>
      <c r="G48" s="45">
        <f>янв!G48+фев!G48+март!G48+апр!G48+май!G48+июнь!G48</f>
        <v>0</v>
      </c>
      <c r="H48" s="45">
        <f>янв!H48+фев!H48+март!H48+апр!H48+май!H48+июнь!H48</f>
        <v>0</v>
      </c>
      <c r="I48" s="45">
        <f>янв!I48+фев!I48+март!I48+апр!I48+май!I48+июнь!I48</f>
        <v>0</v>
      </c>
      <c r="J48" s="45">
        <f>янв!J48+фев!J48+март!J48+апр!J48+май!J48+июнь!J48</f>
        <v>0</v>
      </c>
      <c r="K48" s="45">
        <f>янв!K48+фев!K48+март!K48+апр!K48+май!K48+июнь!K48</f>
        <v>0</v>
      </c>
      <c r="L48" s="45">
        <f>янв!L48+фев!L48+март!L48+апр!L48+май!L48+июнь!L48</f>
        <v>0</v>
      </c>
      <c r="M48" s="45">
        <f>янв!M48+фев!M48+март!M48+апр!M48+май!M48+июнь!M48</f>
        <v>0</v>
      </c>
      <c r="N48" s="45">
        <f>янв!N48+фев!N48+март!N48+апр!N48+май!N48+июнь!N48</f>
        <v>0</v>
      </c>
      <c r="O48" s="45">
        <f>янв!O48+фев!O48+март!O48+апр!O48+май!O48+июнь!O48</f>
        <v>0</v>
      </c>
      <c r="P48" s="45">
        <f>янв!P48+фев!P48+март!P48+апр!P48+май!P48+июнь!P48</f>
        <v>0</v>
      </c>
      <c r="Q48" s="45">
        <f>янв!Q48+фев!Q48+март!Q48+апр!Q48+май!Q48+июнь!Q48</f>
        <v>0</v>
      </c>
      <c r="R48" s="45">
        <f>янв!R48+фев!R48+март!R48+апр!R48+май!R48+июнь!R48</f>
        <v>0</v>
      </c>
      <c r="S48" s="45">
        <f>янв!S48+фев!S48+март!S48+апр!S48+май!S48+июнь!S48</f>
        <v>0</v>
      </c>
      <c r="T48" s="45">
        <f>янв!T48+фев!T48+март!T48+апр!T48+май!T48+июнь!T48</f>
        <v>0</v>
      </c>
      <c r="U48" s="45">
        <f>янв!U48+фев!U48+март!U48+апр!U48+май!U48+июнь!U48</f>
        <v>0</v>
      </c>
      <c r="V48" s="45">
        <f>янв!V48+фев!V48+март!V48+апр!V48+май!V48+июнь!V48</f>
        <v>0</v>
      </c>
      <c r="W48" s="45">
        <f>янв!W48+фев!W48+март!W48+апр!W48+май!W48+июнь!W48</f>
        <v>0</v>
      </c>
      <c r="X48" s="45">
        <f>янв!X48+фев!X48+март!X48+апр!X48+май!X48+июнь!X48</f>
        <v>0</v>
      </c>
      <c r="Y48" s="45">
        <f>янв!Y48+фев!Y48+март!Y48+апр!Y48+май!Y48+июнь!Y48</f>
        <v>0</v>
      </c>
      <c r="Z48" s="45">
        <f>янв!Z48+фев!Z48+март!Z48+апр!Z48+май!Z48+июнь!Z48</f>
        <v>0</v>
      </c>
      <c r="AA48" s="45">
        <f>янв!AA48+фев!AA48+март!AA48+апр!AA48+май!AA48+июнь!AA48</f>
        <v>0</v>
      </c>
      <c r="AB48" s="45">
        <f>янв!AB48+фев!AB48+март!AB48+апр!AB48+май!AB48+июнь!AB48</f>
        <v>0</v>
      </c>
      <c r="AC48" s="45">
        <f>янв!AC48+фев!AC48+март!AC48+апр!AC48+май!AC48+июнь!AC48</f>
        <v>0</v>
      </c>
      <c r="AD48" s="45">
        <f>янв!AD48+фев!AD48+март!AD48+апр!AD48+май!AD48+июнь!AD48</f>
        <v>0</v>
      </c>
      <c r="AE48" s="45">
        <f>янв!AE48+фев!AE48+март!AE48+апр!AE48+май!AE48+июнь!AE48</f>
        <v>0</v>
      </c>
      <c r="AF48" s="45">
        <f>янв!AF48+фев!AF48+март!AF48+апр!AF48+май!AF48+июнь!AF48</f>
        <v>0</v>
      </c>
      <c r="AG48" s="45">
        <f>янв!AG48+фев!AG48+март!AG48+апр!AG48+май!AG48+июнь!AG48</f>
        <v>0</v>
      </c>
      <c r="AH48" s="45">
        <f>янв!AH48+фев!AH48+март!AH48+апр!AH48+май!AH48+июнь!AH48</f>
        <v>0</v>
      </c>
      <c r="AI48" s="45">
        <f>янв!AI48+фев!AI48+март!AI48+апр!AI48+май!AI48+июнь!AI48</f>
        <v>2</v>
      </c>
      <c r="AJ48" s="45">
        <f>янв!AJ48+фев!AJ48+март!AJ48+апр!AJ48+май!AJ48+июнь!AJ48</f>
        <v>1.927</v>
      </c>
      <c r="AK48" s="45">
        <f>янв!AK48+фев!AK48+март!AK48+апр!AK48+май!AK48+июнь!AK48</f>
        <v>0</v>
      </c>
      <c r="AL48" s="45">
        <f>янв!AL48+фев!AL48+март!AL48+апр!AL48+май!AL48+июнь!AL48</f>
        <v>0</v>
      </c>
      <c r="AM48" s="45">
        <f>янв!AM48+фев!AM48+март!AM48+апр!AM48+май!AM48+июнь!AM48</f>
        <v>0</v>
      </c>
      <c r="AN48" s="45">
        <f>янв!AN48+фев!AN48+март!AN48+апр!AN48+май!AN48+июнь!AN48</f>
        <v>0</v>
      </c>
      <c r="AO48" s="45">
        <f>янв!AO48+фев!AO48+март!AO48+апр!AO48+май!AO48+июнь!AO48</f>
        <v>0</v>
      </c>
      <c r="AP48" s="45">
        <f>янв!AP48+фев!AP48+март!AP48+апр!AP48+май!AP48+июнь!AP48</f>
        <v>0</v>
      </c>
      <c r="AQ48" s="45">
        <f>янв!AQ48+фев!AQ48+март!AQ48+апр!AQ48+май!AQ48+июнь!AQ48</f>
        <v>0</v>
      </c>
      <c r="AR48" s="45">
        <f>янв!AR48+фев!AR48+март!AR48+апр!AR48+май!AR48+июнь!AR48</f>
        <v>0</v>
      </c>
      <c r="AS48" s="45">
        <f>янв!AS48+фев!AS48+март!AS48+апр!AS48+май!AS48+июнь!AS48</f>
        <v>0</v>
      </c>
      <c r="AT48" s="45">
        <f>янв!AT48+фев!AT48+март!AT48+апр!AT48+май!AT48+июнь!AT48</f>
        <v>0</v>
      </c>
      <c r="AU48" s="45">
        <f>янв!AU48+фев!AU48+март!AU48+апр!AU48+май!AU48+июнь!AU48</f>
        <v>0</v>
      </c>
      <c r="AV48" s="45">
        <f>янв!AV48+фев!AV48+март!AV48+апр!AV48+май!AV48+июнь!AV48</f>
        <v>0</v>
      </c>
      <c r="AW48" s="45">
        <f>янв!AW48+фев!AW48+март!AW48+апр!AW48+май!AW48+июнь!AW48</f>
        <v>0</v>
      </c>
      <c r="AX48" s="45">
        <f>янв!AX48+фев!AX48+март!AX48+апр!AX48+май!AX48+июнь!AX48</f>
        <v>0</v>
      </c>
      <c r="AY48" s="45">
        <f>янв!AY48+фев!AY48+март!AY48+апр!AY48+май!AY48+июнь!AY48</f>
        <v>0</v>
      </c>
      <c r="AZ48" s="45">
        <f>янв!AZ48+фев!AZ48+март!AZ48+апр!AZ48+май!AZ48+июнь!AZ48</f>
        <v>0</v>
      </c>
      <c r="BA48" s="45">
        <f>янв!BA48+фев!BA48+март!BA48+апр!BA48+май!BA48+июнь!BA48</f>
        <v>0</v>
      </c>
      <c r="BB48" s="45">
        <f>янв!BB48+фев!BB48+март!BB48+апр!BB48+май!BB48+июнь!BB48</f>
        <v>0</v>
      </c>
      <c r="BC48" s="45">
        <f>янв!BC48+фев!BC48+март!BC48+апр!BC48+май!BC48+июнь!BC48</f>
        <v>0</v>
      </c>
      <c r="BD48" s="45">
        <f>янв!BD48+фев!BD48+март!BD48+апр!BD48+май!BD48+июнь!BD48</f>
        <v>0</v>
      </c>
      <c r="BE48" s="45">
        <f>янв!BE48+фев!BE48+март!BE48+апр!BE48+май!BE48+июнь!BE48</f>
        <v>0.89</v>
      </c>
      <c r="BF48" s="48">
        <f t="shared" si="1"/>
        <v>2.8170000000000002</v>
      </c>
      <c r="BG48" s="61"/>
      <c r="BH48" s="17" t="e">
        <f t="shared" si="3"/>
        <v>#DIV/0!</v>
      </c>
      <c r="BI48" s="71" t="s">
        <v>69</v>
      </c>
      <c r="BJ48" s="16"/>
    </row>
    <row r="49" spans="1:77" ht="27.75" customHeight="1">
      <c r="A49" s="90">
        <v>43</v>
      </c>
      <c r="B49" s="14" t="s">
        <v>50</v>
      </c>
      <c r="C49" s="45">
        <f>янв!C49+фев!C49+март!C49+апр!C49+май!C49+июнь!C49</f>
        <v>0</v>
      </c>
      <c r="D49" s="45">
        <f>янв!D49+фев!D49+март!D49+апр!D49+май!D49+июнь!D49</f>
        <v>0</v>
      </c>
      <c r="E49" s="45">
        <f>янв!E49+фев!E49+март!E49+апр!E49+май!E49+июнь!E49</f>
        <v>0</v>
      </c>
      <c r="F49" s="45">
        <f>янв!F49+фев!F49+март!F49+апр!F49+май!F49+июнь!F49</f>
        <v>0</v>
      </c>
      <c r="G49" s="45">
        <f>янв!G49+фев!G49+март!G49+апр!G49+май!G49+июнь!G49</f>
        <v>0</v>
      </c>
      <c r="H49" s="45">
        <f>янв!H49+фев!H49+март!H49+апр!H49+май!H49+июнь!H49</f>
        <v>0</v>
      </c>
      <c r="I49" s="45">
        <f>янв!I49+фев!I49+март!I49+апр!I49+май!I49+июнь!I49</f>
        <v>0</v>
      </c>
      <c r="J49" s="45">
        <f>янв!J49+фев!J49+март!J49+апр!J49+май!J49+июнь!J49</f>
        <v>0</v>
      </c>
      <c r="K49" s="45">
        <f>янв!K49+фев!K49+март!K49+апр!K49+май!K49+июнь!K49</f>
        <v>0</v>
      </c>
      <c r="L49" s="45">
        <f>янв!L49+фев!L49+март!L49+апр!L49+май!L49+июнь!L49</f>
        <v>0</v>
      </c>
      <c r="M49" s="45">
        <f>янв!M49+фев!M49+март!M49+апр!M49+май!M49+июнь!M49</f>
        <v>0</v>
      </c>
      <c r="N49" s="45">
        <f>янв!N49+фев!N49+март!N49+апр!N49+май!N49+июнь!N49</f>
        <v>0</v>
      </c>
      <c r="O49" s="45">
        <f>янв!O49+фев!O49+март!O49+апр!O49+май!O49+июнь!O49</f>
        <v>0</v>
      </c>
      <c r="P49" s="45">
        <f>янв!P49+фев!P49+март!P49+апр!P49+май!P49+июнь!P49</f>
        <v>0</v>
      </c>
      <c r="Q49" s="45">
        <f>янв!Q49+фев!Q49+март!Q49+апр!Q49+май!Q49+июнь!Q49</f>
        <v>0</v>
      </c>
      <c r="R49" s="45">
        <f>янв!R49+фев!R49+март!R49+апр!R49+май!R49+июнь!R49</f>
        <v>0</v>
      </c>
      <c r="S49" s="45">
        <f>янв!S49+фев!S49+март!S49+апр!S49+май!S49+июнь!S49</f>
        <v>1</v>
      </c>
      <c r="T49" s="45">
        <f>янв!T49+фев!T49+март!T49+апр!T49+май!T49+июнь!T49</f>
        <v>2.8130000000000002</v>
      </c>
      <c r="U49" s="45">
        <f>янв!U49+фев!U49+март!U49+апр!U49+май!U49+июнь!U49</f>
        <v>0</v>
      </c>
      <c r="V49" s="45">
        <f>янв!V49+фев!V49+март!V49+апр!V49+май!V49+июнь!V49</f>
        <v>0</v>
      </c>
      <c r="W49" s="45">
        <f>янв!W49+фев!W49+март!W49+апр!W49+май!W49+июнь!W49</f>
        <v>0</v>
      </c>
      <c r="X49" s="45">
        <f>янв!X49+фев!X49+март!X49+апр!X49+май!X49+июнь!X49</f>
        <v>0</v>
      </c>
      <c r="Y49" s="45">
        <f>янв!Y49+фев!Y49+март!Y49+апр!Y49+май!Y49+июнь!Y49</f>
        <v>0</v>
      </c>
      <c r="Z49" s="45">
        <f>янв!Z49+фев!Z49+март!Z49+апр!Z49+май!Z49+июнь!Z49</f>
        <v>0</v>
      </c>
      <c r="AA49" s="45">
        <f>янв!AA49+фев!AA49+март!AA49+апр!AA49+май!AA49+июнь!AA49</f>
        <v>0</v>
      </c>
      <c r="AB49" s="45">
        <f>янв!AB49+фев!AB49+март!AB49+апр!AB49+май!AB49+июнь!AB49</f>
        <v>0</v>
      </c>
      <c r="AC49" s="45">
        <f>янв!AC49+фев!AC49+март!AC49+апр!AC49+май!AC49+июнь!AC49</f>
        <v>0</v>
      </c>
      <c r="AD49" s="45">
        <f>янв!AD49+фев!AD49+март!AD49+апр!AD49+май!AD49+июнь!AD49</f>
        <v>0</v>
      </c>
      <c r="AE49" s="45">
        <f>янв!AE49+фев!AE49+март!AE49+апр!AE49+май!AE49+июнь!AE49</f>
        <v>1</v>
      </c>
      <c r="AF49" s="45">
        <f>янв!AF49+фев!AF49+март!AF49+апр!AF49+май!AF49+июнь!AF49</f>
        <v>25.954000000000001</v>
      </c>
      <c r="AG49" s="45">
        <f>янв!AG49+фев!AG49+март!AG49+апр!AG49+май!AG49+июнь!AG49</f>
        <v>6</v>
      </c>
      <c r="AH49" s="45">
        <f>янв!AH49+фев!AH49+март!AH49+апр!AH49+май!AH49+июнь!AH49</f>
        <v>10.007999999999999</v>
      </c>
      <c r="AI49" s="45">
        <f>янв!AI49+фев!AI49+март!AI49+апр!AI49+май!AI49+июнь!AI49</f>
        <v>0</v>
      </c>
      <c r="AJ49" s="45">
        <f>янв!AJ49+фев!AJ49+март!AJ49+апр!AJ49+май!AJ49+июнь!AJ49</f>
        <v>0</v>
      </c>
      <c r="AK49" s="45">
        <f>янв!AK49+фев!AK49+март!AK49+апр!AK49+май!AK49+июнь!AK49</f>
        <v>0</v>
      </c>
      <c r="AL49" s="45">
        <f>янв!AL49+фев!AL49+март!AL49+апр!AL49+май!AL49+июнь!AL49</f>
        <v>0</v>
      </c>
      <c r="AM49" s="45">
        <f>янв!AM49+фев!AM49+март!AM49+апр!AM49+май!AM49+июнь!AM49</f>
        <v>0</v>
      </c>
      <c r="AN49" s="45">
        <f>янв!AN49+фев!AN49+март!AN49+апр!AN49+май!AN49+июнь!AN49</f>
        <v>0</v>
      </c>
      <c r="AO49" s="45">
        <f>янв!AO49+фев!AO49+март!AO49+апр!AO49+май!AO49+июнь!AO49</f>
        <v>0</v>
      </c>
      <c r="AP49" s="45">
        <f>янв!AP49+фев!AP49+март!AP49+апр!AP49+май!AP49+июнь!AP49</f>
        <v>0</v>
      </c>
      <c r="AQ49" s="45">
        <f>янв!AQ49+фев!AQ49+март!AQ49+апр!AQ49+май!AQ49+июнь!AQ49</f>
        <v>0</v>
      </c>
      <c r="AR49" s="45">
        <f>янв!AR49+фев!AR49+март!AR49+апр!AR49+май!AR49+июнь!AR49</f>
        <v>0</v>
      </c>
      <c r="AS49" s="45">
        <f>янв!AS49+фев!AS49+март!AS49+апр!AS49+май!AS49+июнь!AS49</f>
        <v>0</v>
      </c>
      <c r="AT49" s="45">
        <f>янв!AT49+фев!AT49+март!AT49+апр!AT49+май!AT49+июнь!AT49</f>
        <v>0</v>
      </c>
      <c r="AU49" s="45">
        <f>янв!AU49+фев!AU49+март!AU49+апр!AU49+май!AU49+июнь!AU49</f>
        <v>0</v>
      </c>
      <c r="AV49" s="45">
        <f>янв!AV49+фев!AV49+март!AV49+апр!AV49+май!AV49+июнь!AV49</f>
        <v>0</v>
      </c>
      <c r="AW49" s="45">
        <f>янв!AW49+фев!AW49+март!AW49+апр!AW49+май!AW49+июнь!AW49</f>
        <v>0</v>
      </c>
      <c r="AX49" s="45">
        <f>янв!AX49+фев!AX49+март!AX49+апр!AX49+май!AX49+июнь!AX49</f>
        <v>0</v>
      </c>
      <c r="AY49" s="45">
        <f>янв!AY49+фев!AY49+март!AY49+апр!AY49+май!AY49+июнь!AY49</f>
        <v>0</v>
      </c>
      <c r="AZ49" s="45">
        <f>янв!AZ49+фев!AZ49+март!AZ49+апр!AZ49+май!AZ49+июнь!AZ49</f>
        <v>0</v>
      </c>
      <c r="BA49" s="45">
        <f>янв!BA49+фев!BA49+март!BA49+апр!BA49+май!BA49+июнь!BA49</f>
        <v>0</v>
      </c>
      <c r="BB49" s="45">
        <f>янв!BB49+фев!BB49+март!BB49+апр!BB49+май!BB49+июнь!BB49</f>
        <v>0</v>
      </c>
      <c r="BC49" s="45">
        <f>янв!BC49+фев!BC49+март!BC49+апр!BC49+май!BC49+июнь!BC49</f>
        <v>0</v>
      </c>
      <c r="BD49" s="45">
        <f>янв!BD49+фев!BD49+март!BD49+апр!BD49+май!BD49+июнь!BD49</f>
        <v>0</v>
      </c>
      <c r="BE49" s="45">
        <f>янв!BE49+фев!BE49+март!BE49+апр!BE49+май!BE49+июнь!BE49</f>
        <v>0.23100000000000001</v>
      </c>
      <c r="BF49" s="48">
        <f t="shared" si="1"/>
        <v>39.006</v>
      </c>
      <c r="BG49" s="61"/>
      <c r="BH49" s="17" t="e">
        <f t="shared" si="3"/>
        <v>#DIV/0!</v>
      </c>
      <c r="BI49" s="71">
        <v>16</v>
      </c>
      <c r="BJ49" s="16"/>
    </row>
    <row r="50" spans="1:77" ht="27.75" customHeight="1">
      <c r="A50" s="90">
        <v>44</v>
      </c>
      <c r="B50" s="14" t="s">
        <v>49</v>
      </c>
      <c r="C50" s="45">
        <f>янв!C50+фев!C50+март!C50+апр!C50+май!C50+июнь!C50</f>
        <v>0</v>
      </c>
      <c r="D50" s="45">
        <f>янв!D50+фев!D50+март!D50+апр!D50+май!D50+июнь!D50</f>
        <v>0</v>
      </c>
      <c r="E50" s="45">
        <f>янв!E50+фев!E50+март!E50+апр!E50+май!E50+июнь!E50</f>
        <v>0</v>
      </c>
      <c r="F50" s="45">
        <f>янв!F50+фев!F50+март!F50+апр!F50+май!F50+июнь!F50</f>
        <v>0</v>
      </c>
      <c r="G50" s="45">
        <f>янв!G50+фев!G50+март!G50+апр!G50+май!G50+июнь!G50</f>
        <v>0</v>
      </c>
      <c r="H50" s="45">
        <f>янв!H50+фев!H50+март!H50+апр!H50+май!H50+июнь!H50</f>
        <v>0</v>
      </c>
      <c r="I50" s="45">
        <f>янв!I50+фев!I50+март!I50+апр!I50+май!I50+июнь!I50</f>
        <v>0</v>
      </c>
      <c r="J50" s="45">
        <f>янв!J50+фев!J50+март!J50+апр!J50+май!J50+июнь!J50</f>
        <v>0</v>
      </c>
      <c r="K50" s="45">
        <f>янв!K50+фев!K50+март!K50+апр!K50+май!K50+июнь!K50</f>
        <v>0</v>
      </c>
      <c r="L50" s="45">
        <f>янв!L50+фев!L50+март!L50+апр!L50+май!L50+июнь!L50</f>
        <v>0</v>
      </c>
      <c r="M50" s="45">
        <f>янв!M50+фев!M50+март!M50+апр!M50+май!M50+июнь!M50</f>
        <v>0</v>
      </c>
      <c r="N50" s="45">
        <f>янв!N50+фев!N50+март!N50+апр!N50+май!N50+июнь!N50</f>
        <v>0</v>
      </c>
      <c r="O50" s="45">
        <f>янв!O50+фев!O50+март!O50+апр!O50+май!O50+июнь!O50</f>
        <v>0</v>
      </c>
      <c r="P50" s="45">
        <f>янв!P50+фев!P50+март!P50+апр!P50+май!P50+июнь!P50</f>
        <v>0</v>
      </c>
      <c r="Q50" s="45">
        <f>янв!Q50+фев!Q50+март!Q50+апр!Q50+май!Q50+июнь!Q50</f>
        <v>0</v>
      </c>
      <c r="R50" s="45">
        <f>янв!R50+фев!R50+март!R50+апр!R50+май!R50+июнь!R50</f>
        <v>0</v>
      </c>
      <c r="S50" s="45">
        <f>янв!S50+фев!S50+март!S50+апр!S50+май!S50+июнь!S50</f>
        <v>4</v>
      </c>
      <c r="T50" s="45">
        <f>янв!T50+фев!T50+март!T50+апр!T50+май!T50+июнь!T50</f>
        <v>2.0950000000000002</v>
      </c>
      <c r="U50" s="45">
        <f>янв!U50+фев!U50+март!U50+апр!U50+май!U50+июнь!U50</f>
        <v>0</v>
      </c>
      <c r="V50" s="45">
        <f>янв!V50+фев!V50+март!V50+апр!V50+май!V50+июнь!V50</f>
        <v>0</v>
      </c>
      <c r="W50" s="45">
        <f>янв!W50+фев!W50+март!W50+апр!W50+май!W50+июнь!W50</f>
        <v>0</v>
      </c>
      <c r="X50" s="45">
        <f>янв!X50+фев!X50+март!X50+апр!X50+май!X50+июнь!X50</f>
        <v>0</v>
      </c>
      <c r="Y50" s="45">
        <f>янв!Y50+фев!Y50+март!Y50+апр!Y50+май!Y50+июнь!Y50</f>
        <v>0</v>
      </c>
      <c r="Z50" s="45">
        <f>янв!Z50+фев!Z50+март!Z50+апр!Z50+май!Z50+июнь!Z50</f>
        <v>0</v>
      </c>
      <c r="AA50" s="45">
        <f>янв!AA50+фев!AA50+март!AA50+апр!AA50+май!AA50+июнь!AA50</f>
        <v>0</v>
      </c>
      <c r="AB50" s="45">
        <f>янв!AB50+фев!AB50+март!AB50+апр!AB50+май!AB50+июнь!AB50</f>
        <v>0</v>
      </c>
      <c r="AC50" s="45">
        <f>янв!AC50+фев!AC50+март!AC50+апр!AC50+май!AC50+июнь!AC50</f>
        <v>0</v>
      </c>
      <c r="AD50" s="45">
        <f>янв!AD50+фев!AD50+март!AD50+апр!AD50+май!AD50+июнь!AD50</f>
        <v>0</v>
      </c>
      <c r="AE50" s="45">
        <f>янв!AE50+фев!AE50+март!AE50+апр!AE50+май!AE50+июнь!AE50</f>
        <v>0</v>
      </c>
      <c r="AF50" s="45">
        <f>янв!AF50+фев!AF50+март!AF50+апр!AF50+май!AF50+июнь!AF50</f>
        <v>0</v>
      </c>
      <c r="AG50" s="45">
        <f>янв!AG50+фев!AG50+март!AG50+апр!AG50+май!AG50+июнь!AG50</f>
        <v>22</v>
      </c>
      <c r="AH50" s="45">
        <f>янв!AH50+фев!AH50+март!AH50+апр!AH50+май!AH50+июнь!AH50</f>
        <v>33.164000000000001</v>
      </c>
      <c r="AI50" s="45">
        <f>янв!AI50+фев!AI50+март!AI50+апр!AI50+май!AI50+июнь!AI50</f>
        <v>0</v>
      </c>
      <c r="AJ50" s="45">
        <f>янв!AJ50+фев!AJ50+март!AJ50+апр!AJ50+май!AJ50+июнь!AJ50</f>
        <v>0</v>
      </c>
      <c r="AK50" s="45">
        <f>янв!AK50+фев!AK50+март!AK50+апр!AK50+май!AK50+июнь!AK50</f>
        <v>0</v>
      </c>
      <c r="AL50" s="45">
        <f>янв!AL50+фев!AL50+март!AL50+апр!AL50+май!AL50+июнь!AL50</f>
        <v>0</v>
      </c>
      <c r="AM50" s="45">
        <f>янв!AM50+фев!AM50+март!AM50+апр!AM50+май!AM50+июнь!AM50</f>
        <v>0</v>
      </c>
      <c r="AN50" s="45">
        <f>янв!AN50+фев!AN50+март!AN50+апр!AN50+май!AN50+июнь!AN50</f>
        <v>0</v>
      </c>
      <c r="AO50" s="45">
        <f>янв!AO50+фев!AO50+март!AO50+апр!AO50+май!AO50+июнь!AO50</f>
        <v>0</v>
      </c>
      <c r="AP50" s="45">
        <f>янв!AP50+фев!AP50+март!AP50+апр!AP50+май!AP50+июнь!AP50</f>
        <v>0</v>
      </c>
      <c r="AQ50" s="45">
        <f>янв!AQ50+фев!AQ50+март!AQ50+апр!AQ50+май!AQ50+июнь!AQ50</f>
        <v>4</v>
      </c>
      <c r="AR50" s="45">
        <f>янв!AR50+фев!AR50+март!AR50+апр!AR50+май!AR50+июнь!AR50</f>
        <v>3.2570000000000001</v>
      </c>
      <c r="AS50" s="45">
        <f>янв!AS50+фев!AS50+март!AS50+апр!AS50+май!AS50+июнь!AS50</f>
        <v>0</v>
      </c>
      <c r="AT50" s="45">
        <f>янв!AT50+фев!AT50+март!AT50+апр!AT50+май!AT50+июнь!AT50</f>
        <v>0</v>
      </c>
      <c r="AU50" s="45">
        <f>янв!AU50+фев!AU50+март!AU50+апр!AU50+май!AU50+июнь!AU50</f>
        <v>0</v>
      </c>
      <c r="AV50" s="45">
        <f>янв!AV50+фев!AV50+март!AV50+апр!AV50+май!AV50+июнь!AV50</f>
        <v>0</v>
      </c>
      <c r="AW50" s="45">
        <f>янв!AW50+фев!AW50+март!AW50+апр!AW50+май!AW50+июнь!AW50</f>
        <v>0</v>
      </c>
      <c r="AX50" s="45">
        <f>янв!AX50+фев!AX50+март!AX50+апр!AX50+май!AX50+июнь!AX50</f>
        <v>0</v>
      </c>
      <c r="AY50" s="45">
        <f>янв!AY50+фев!AY50+март!AY50+апр!AY50+май!AY50+июнь!AY50</f>
        <v>0</v>
      </c>
      <c r="AZ50" s="45">
        <f>янв!AZ50+фев!AZ50+март!AZ50+апр!AZ50+май!AZ50+июнь!AZ50</f>
        <v>0</v>
      </c>
      <c r="BA50" s="45">
        <f>янв!BA50+фев!BA50+март!BA50+апр!BA50+май!BA50+июнь!BA50</f>
        <v>0</v>
      </c>
      <c r="BB50" s="45">
        <f>янв!BB50+фев!BB50+март!BB50+апр!BB50+май!BB50+июнь!BB50</f>
        <v>0</v>
      </c>
      <c r="BC50" s="45">
        <f>янв!BC50+фев!BC50+март!BC50+апр!BC50+май!BC50+июнь!BC50</f>
        <v>0</v>
      </c>
      <c r="BD50" s="45">
        <f>янв!BD50+фев!BD50+март!BD50+апр!BD50+май!BD50+июнь!BD50</f>
        <v>0</v>
      </c>
      <c r="BE50" s="45">
        <f>янв!BE50+фев!BE50+март!BE50+апр!BE50+май!BE50+июнь!BE50</f>
        <v>1.341</v>
      </c>
      <c r="BF50" s="48">
        <f t="shared" si="1"/>
        <v>39.856999999999999</v>
      </c>
      <c r="BG50" s="61"/>
      <c r="BH50" s="35" t="e">
        <f t="shared" si="3"/>
        <v>#DIV/0!</v>
      </c>
      <c r="BI50" s="71">
        <v>17</v>
      </c>
      <c r="BJ50" s="16"/>
    </row>
    <row r="51" spans="1:77" ht="27.75" customHeight="1">
      <c r="A51" s="90">
        <v>45</v>
      </c>
      <c r="B51" s="14" t="s">
        <v>51</v>
      </c>
      <c r="C51" s="45">
        <f>янв!C51+фев!C51+март!C51+апр!C51+май!C51+июнь!C51</f>
        <v>0</v>
      </c>
      <c r="D51" s="45">
        <f>янв!D51+фев!D51+март!D51+апр!D51+май!D51+июнь!D51</f>
        <v>0</v>
      </c>
      <c r="E51" s="45">
        <f>янв!E51+фев!E51+март!E51+апр!E51+май!E51+июнь!E51</f>
        <v>0</v>
      </c>
      <c r="F51" s="45">
        <f>янв!F51+фев!F51+март!F51+апр!F51+май!F51+июнь!F51</f>
        <v>0</v>
      </c>
      <c r="G51" s="45">
        <f>янв!G51+фев!G51+март!G51+апр!G51+май!G51+июнь!G51</f>
        <v>12.5</v>
      </c>
      <c r="H51" s="45">
        <f>янв!H51+фев!H51+март!H51+апр!H51+май!H51+июнь!H51</f>
        <v>1.294</v>
      </c>
      <c r="I51" s="45">
        <f>янв!I51+фев!I51+март!I51+апр!I51+май!I51+июнь!I51</f>
        <v>0</v>
      </c>
      <c r="J51" s="45">
        <f>янв!J51+фев!J51+март!J51+апр!J51+май!J51+июнь!J51</f>
        <v>0</v>
      </c>
      <c r="K51" s="45">
        <f>янв!K51+фев!K51+март!K51+апр!K51+май!K51+июнь!K51</f>
        <v>4</v>
      </c>
      <c r="L51" s="45">
        <f>янв!L51+фев!L51+март!L51+апр!L51+май!L51+июнь!L51</f>
        <v>4.8520000000000003</v>
      </c>
      <c r="M51" s="45">
        <f>янв!M51+фев!M51+март!M51+апр!M51+май!M51+июнь!M51</f>
        <v>0</v>
      </c>
      <c r="N51" s="45">
        <f>янв!N51+фев!N51+март!N51+апр!N51+май!N51+июнь!N51</f>
        <v>0</v>
      </c>
      <c r="O51" s="45">
        <f>янв!O51+фев!O51+март!O51+апр!O51+май!O51+июнь!O51</f>
        <v>0</v>
      </c>
      <c r="P51" s="45">
        <f>янв!P51+фев!P51+март!P51+апр!P51+май!P51+июнь!P51</f>
        <v>0</v>
      </c>
      <c r="Q51" s="45">
        <f>янв!Q51+фев!Q51+март!Q51+апр!Q51+май!Q51+июнь!Q51</f>
        <v>0</v>
      </c>
      <c r="R51" s="45">
        <f>янв!R51+фев!R51+март!R51+апр!R51+май!R51+июнь!R51</f>
        <v>0</v>
      </c>
      <c r="S51" s="45">
        <f>янв!S51+фев!S51+март!S51+апр!S51+май!S51+июнь!S51</f>
        <v>0</v>
      </c>
      <c r="T51" s="45">
        <f>янв!T51+фев!T51+март!T51+апр!T51+май!T51+июнь!T51</f>
        <v>0</v>
      </c>
      <c r="U51" s="45">
        <f>янв!U51+фев!U51+март!U51+апр!U51+май!U51+июнь!U51</f>
        <v>0</v>
      </c>
      <c r="V51" s="45">
        <f>янв!V51+фев!V51+март!V51+апр!V51+май!V51+июнь!V51</f>
        <v>0</v>
      </c>
      <c r="W51" s="45">
        <f>янв!W51+фев!W51+март!W51+апр!W51+май!W51+июнь!W51</f>
        <v>5</v>
      </c>
      <c r="X51" s="45">
        <f>янв!X51+фев!X51+март!X51+апр!X51+май!X51+июнь!X51</f>
        <v>11.651</v>
      </c>
      <c r="Y51" s="45">
        <f>янв!Y51+фев!Y51+март!Y51+апр!Y51+май!Y51+июнь!Y51</f>
        <v>0</v>
      </c>
      <c r="Z51" s="45">
        <f>янв!Z51+фев!Z51+март!Z51+апр!Z51+май!Z51+июнь!Z51</f>
        <v>0</v>
      </c>
      <c r="AA51" s="45">
        <f>янв!AA51+фев!AA51+март!AA51+апр!AA51+май!AA51+июнь!AA51</f>
        <v>0</v>
      </c>
      <c r="AB51" s="45">
        <f>янв!AB51+фев!AB51+март!AB51+апр!AB51+май!AB51+июнь!AB51</f>
        <v>0</v>
      </c>
      <c r="AC51" s="45">
        <f>янв!AC51+фев!AC51+март!AC51+апр!AC51+май!AC51+июнь!AC51</f>
        <v>0</v>
      </c>
      <c r="AD51" s="45">
        <f>янв!AD51+фев!AD51+март!AD51+апр!AD51+май!AD51+июнь!AD51</f>
        <v>0</v>
      </c>
      <c r="AE51" s="45">
        <f>янв!AE51+фев!AE51+март!AE51+апр!AE51+май!AE51+июнь!AE51</f>
        <v>0</v>
      </c>
      <c r="AF51" s="45">
        <f>янв!AF51+фев!AF51+март!AF51+апр!AF51+май!AF51+июнь!AF51</f>
        <v>0</v>
      </c>
      <c r="AG51" s="45">
        <f>янв!AG51+фев!AG51+март!AG51+апр!AG51+май!AG51+июнь!AG51</f>
        <v>2</v>
      </c>
      <c r="AH51" s="45">
        <f>янв!AH51+фев!AH51+март!AH51+апр!AH51+май!AH51+июнь!AH51</f>
        <v>3.5880000000000001</v>
      </c>
      <c r="AI51" s="45">
        <f>янв!AI51+фев!AI51+март!AI51+апр!AI51+май!AI51+июнь!AI51</f>
        <v>3</v>
      </c>
      <c r="AJ51" s="45">
        <f>янв!AJ51+фев!AJ51+март!AJ51+апр!AJ51+май!AJ51+июнь!AJ51</f>
        <v>2.891</v>
      </c>
      <c r="AK51" s="45">
        <f>янв!AK51+фев!AK51+март!AK51+апр!AK51+май!AK51+июнь!AK51</f>
        <v>0</v>
      </c>
      <c r="AL51" s="45">
        <f>янв!AL51+фев!AL51+март!AL51+апр!AL51+май!AL51+июнь!AL51</f>
        <v>0</v>
      </c>
      <c r="AM51" s="45">
        <f>янв!AM51+фев!AM51+март!AM51+апр!AM51+май!AM51+июнь!AM51</f>
        <v>0</v>
      </c>
      <c r="AN51" s="45">
        <f>янв!AN51+фев!AN51+март!AN51+апр!AN51+май!AN51+июнь!AN51</f>
        <v>0</v>
      </c>
      <c r="AO51" s="45">
        <f>янв!AO51+фев!AO51+март!AO51+апр!AO51+май!AO51+июнь!AO51</f>
        <v>0</v>
      </c>
      <c r="AP51" s="45">
        <f>янв!AP51+фев!AP51+март!AP51+апр!AP51+май!AP51+июнь!AP51</f>
        <v>0</v>
      </c>
      <c r="AQ51" s="45">
        <f>янв!AQ51+фев!AQ51+март!AQ51+апр!AQ51+май!AQ51+июнь!AQ51</f>
        <v>0</v>
      </c>
      <c r="AR51" s="45">
        <f>янв!AR51+фев!AR51+март!AR51+апр!AR51+май!AR51+июнь!AR51</f>
        <v>0</v>
      </c>
      <c r="AS51" s="45">
        <f>янв!AS51+фев!AS51+март!AS51+апр!AS51+май!AS51+июнь!AS51</f>
        <v>0</v>
      </c>
      <c r="AT51" s="45">
        <f>янв!AT51+фев!AT51+март!AT51+апр!AT51+май!AT51+июнь!AT51</f>
        <v>0</v>
      </c>
      <c r="AU51" s="45">
        <f>янв!AU51+фев!AU51+март!AU51+апр!AU51+май!AU51+июнь!AU51</f>
        <v>0</v>
      </c>
      <c r="AV51" s="45">
        <f>янв!AV51+фев!AV51+март!AV51+апр!AV51+май!AV51+июнь!AV51</f>
        <v>0</v>
      </c>
      <c r="AW51" s="45">
        <f>янв!AW51+фев!AW51+март!AW51+апр!AW51+май!AW51+июнь!AW51</f>
        <v>1</v>
      </c>
      <c r="AX51" s="45">
        <f>янв!AX51+фев!AX51+март!AX51+апр!AX51+май!AX51+июнь!AX51</f>
        <v>1.6719999999999999</v>
      </c>
      <c r="AY51" s="45">
        <f>янв!AY51+фев!AY51+март!AY51+апр!AY51+май!AY51+июнь!AY51</f>
        <v>0</v>
      </c>
      <c r="AZ51" s="45">
        <f>янв!AZ51+фев!AZ51+март!AZ51+апр!AZ51+май!AZ51+июнь!AZ51</f>
        <v>0</v>
      </c>
      <c r="BA51" s="45">
        <f>янв!BA51+фев!BA51+март!BA51+апр!BA51+май!BA51+июнь!BA51</f>
        <v>0</v>
      </c>
      <c r="BB51" s="45">
        <f>янв!BB51+фев!BB51+март!BB51+апр!BB51+май!BB51+июнь!BB51</f>
        <v>0</v>
      </c>
      <c r="BC51" s="45">
        <f>янв!BC51+фев!BC51+март!BC51+апр!BC51+май!BC51+июнь!BC51</f>
        <v>0</v>
      </c>
      <c r="BD51" s="45">
        <f>янв!BD51+фев!BD51+март!BD51+апр!BD51+май!BD51+июнь!BD51</f>
        <v>0</v>
      </c>
      <c r="BE51" s="45">
        <f>янв!BE51+фев!BE51+март!BE51+апр!BE51+май!BE51+июнь!BE51</f>
        <v>2.883</v>
      </c>
      <c r="BF51" s="48">
        <f t="shared" si="1"/>
        <v>28.831000000000003</v>
      </c>
      <c r="BG51" s="61"/>
      <c r="BH51" s="17" t="e">
        <f t="shared" si="3"/>
        <v>#DIV/0!</v>
      </c>
      <c r="BI51" s="71">
        <v>20</v>
      </c>
      <c r="BJ51" s="16"/>
    </row>
    <row r="52" spans="1:77" s="26" customFormat="1" ht="27.75" customHeight="1" thickBot="1">
      <c r="A52" s="91"/>
      <c r="B52" s="62" t="s">
        <v>42</v>
      </c>
      <c r="C52" s="47">
        <f t="shared" ref="C52:P52" si="4">SUM(C33:C51)</f>
        <v>30.99</v>
      </c>
      <c r="D52" s="47">
        <f t="shared" si="4"/>
        <v>8.2629999999999999</v>
      </c>
      <c r="E52" s="47">
        <f t="shared" si="4"/>
        <v>0</v>
      </c>
      <c r="F52" s="47">
        <f t="shared" si="4"/>
        <v>0</v>
      </c>
      <c r="G52" s="47">
        <f t="shared" si="4"/>
        <v>172.61</v>
      </c>
      <c r="H52" s="47">
        <f t="shared" si="4"/>
        <v>25.565999999999999</v>
      </c>
      <c r="I52" s="47">
        <f t="shared" si="4"/>
        <v>5</v>
      </c>
      <c r="J52" s="47">
        <f t="shared" si="4"/>
        <v>522.94899999999996</v>
      </c>
      <c r="K52" s="47">
        <f t="shared" si="4"/>
        <v>22</v>
      </c>
      <c r="L52" s="47">
        <f t="shared" si="4"/>
        <v>12.068000000000001</v>
      </c>
      <c r="M52" s="47">
        <f t="shared" si="4"/>
        <v>0</v>
      </c>
      <c r="N52" s="47">
        <f t="shared" si="4"/>
        <v>0</v>
      </c>
      <c r="O52" s="47">
        <f t="shared" si="4"/>
        <v>1</v>
      </c>
      <c r="P52" s="47">
        <f t="shared" si="4"/>
        <v>10.135999999999999</v>
      </c>
      <c r="Q52" s="47"/>
      <c r="R52" s="47">
        <f>SUM(R33:R51)</f>
        <v>0</v>
      </c>
      <c r="S52" s="47">
        <f t="shared" ref="S52:BE52" si="5">SUM(S33:S51)</f>
        <v>17</v>
      </c>
      <c r="T52" s="47">
        <f t="shared" si="5"/>
        <v>9.1490000000000009</v>
      </c>
      <c r="U52" s="47">
        <f t="shared" si="5"/>
        <v>0</v>
      </c>
      <c r="V52" s="47">
        <f t="shared" si="5"/>
        <v>0</v>
      </c>
      <c r="W52" s="47">
        <f t="shared" si="5"/>
        <v>74</v>
      </c>
      <c r="X52" s="47">
        <f t="shared" si="5"/>
        <v>108.952</v>
      </c>
      <c r="Y52" s="47">
        <f t="shared" si="5"/>
        <v>0</v>
      </c>
      <c r="Z52" s="47">
        <f t="shared" si="5"/>
        <v>0</v>
      </c>
      <c r="AA52" s="47">
        <f t="shared" si="5"/>
        <v>0</v>
      </c>
      <c r="AB52" s="47">
        <f t="shared" si="5"/>
        <v>0</v>
      </c>
      <c r="AC52" s="47">
        <f t="shared" si="5"/>
        <v>0</v>
      </c>
      <c r="AD52" s="47">
        <f t="shared" si="5"/>
        <v>0</v>
      </c>
      <c r="AE52" s="47">
        <f t="shared" si="5"/>
        <v>5</v>
      </c>
      <c r="AF52" s="47">
        <f t="shared" si="5"/>
        <v>88.318000000000012</v>
      </c>
      <c r="AG52" s="98">
        <f t="shared" si="5"/>
        <v>85.25</v>
      </c>
      <c r="AH52" s="47">
        <f t="shared" si="5"/>
        <v>219.489</v>
      </c>
      <c r="AI52" s="47">
        <f t="shared" si="5"/>
        <v>5</v>
      </c>
      <c r="AJ52" s="47">
        <f t="shared" si="5"/>
        <v>4.8179999999999996</v>
      </c>
      <c r="AK52" s="47">
        <f t="shared" si="5"/>
        <v>10.5</v>
      </c>
      <c r="AL52" s="47">
        <f t="shared" si="5"/>
        <v>17.664999999999999</v>
      </c>
      <c r="AM52" s="47">
        <f t="shared" si="5"/>
        <v>6</v>
      </c>
      <c r="AN52" s="47">
        <f t="shared" si="5"/>
        <v>6.5049999999999999</v>
      </c>
      <c r="AO52" s="47">
        <f t="shared" si="5"/>
        <v>0</v>
      </c>
      <c r="AP52" s="47">
        <f t="shared" si="5"/>
        <v>0</v>
      </c>
      <c r="AQ52" s="47">
        <f t="shared" si="5"/>
        <v>228</v>
      </c>
      <c r="AR52" s="47">
        <f t="shared" si="5"/>
        <v>244.79599999999999</v>
      </c>
      <c r="AS52" s="47">
        <f t="shared" si="5"/>
        <v>0</v>
      </c>
      <c r="AT52" s="47">
        <f t="shared" si="5"/>
        <v>0</v>
      </c>
      <c r="AU52" s="47">
        <f t="shared" si="5"/>
        <v>80.41</v>
      </c>
      <c r="AV52" s="47">
        <f t="shared" si="5"/>
        <v>21.180999999999997</v>
      </c>
      <c r="AW52" s="47">
        <f t="shared" si="5"/>
        <v>115</v>
      </c>
      <c r="AX52" s="47">
        <f t="shared" si="5"/>
        <v>85.615999999999985</v>
      </c>
      <c r="AY52" s="47">
        <f t="shared" si="5"/>
        <v>3</v>
      </c>
      <c r="AZ52" s="47">
        <f t="shared" si="5"/>
        <v>5.024</v>
      </c>
      <c r="BA52" s="47">
        <f t="shared" si="5"/>
        <v>0</v>
      </c>
      <c r="BB52" s="47">
        <f t="shared" si="5"/>
        <v>0</v>
      </c>
      <c r="BC52" s="47">
        <f t="shared" si="5"/>
        <v>0</v>
      </c>
      <c r="BD52" s="47">
        <f t="shared" si="5"/>
        <v>0</v>
      </c>
      <c r="BE52" s="47">
        <f t="shared" si="5"/>
        <v>604.24800000000005</v>
      </c>
      <c r="BF52" s="49">
        <f>SUM(BF33:BF51)</f>
        <v>1994.7429999999999</v>
      </c>
      <c r="BG52" s="57">
        <f>SUM(BG33:BG51)</f>
        <v>0</v>
      </c>
      <c r="BH52" s="17" t="e">
        <f t="shared" si="3"/>
        <v>#DIV/0!</v>
      </c>
      <c r="BI52" s="72"/>
      <c r="BJ52" s="16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</row>
    <row r="53" spans="1:77" s="9" customFormat="1" ht="61.5" customHeight="1">
      <c r="A53" s="7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100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 t="s">
        <v>98</v>
      </c>
      <c r="BD53" s="175"/>
      <c r="BE53" s="5" t="s">
        <v>59</v>
      </c>
      <c r="BF53" s="6" t="s">
        <v>105</v>
      </c>
      <c r="BG53" s="7" t="s">
        <v>61</v>
      </c>
      <c r="BH53" s="7" t="s">
        <v>96</v>
      </c>
      <c r="BI53" s="67" t="s">
        <v>62</v>
      </c>
      <c r="BJ53" s="8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</row>
    <row r="54" spans="1:77" s="9" customFormat="1" ht="20.25" customHeight="1" thickBot="1">
      <c r="A54" s="7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8"/>
      <c r="BJ54" s="68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</row>
    <row r="55" spans="1:77" ht="22.5" customHeight="1">
      <c r="A55" s="75">
        <v>1</v>
      </c>
      <c r="B55" s="14" t="s">
        <v>133</v>
      </c>
      <c r="C55" s="45">
        <f>янв!C55+фев!C55+март!C55+апр!C55+май!C55+июнь!C55</f>
        <v>0</v>
      </c>
      <c r="D55" s="45">
        <f>янв!D55+фев!D55+март!D55+апр!D55+май!D55+июнь!D55</f>
        <v>0</v>
      </c>
      <c r="E55" s="45">
        <f>янв!E55+фев!E55+март!E55+апр!E55+май!E55+июнь!E55</f>
        <v>0</v>
      </c>
      <c r="F55" s="45">
        <f>янв!F55+фев!F55+март!F55+апр!F55+май!F55+июнь!F55</f>
        <v>0</v>
      </c>
      <c r="G55" s="45">
        <f>янв!G55+фев!G55+март!G55+апр!G55+май!G55+июнь!G55</f>
        <v>24</v>
      </c>
      <c r="H55" s="45">
        <f>янв!H55+фев!H55+март!H55+апр!H55+май!H55+июнь!H55</f>
        <v>2.4540000000000002</v>
      </c>
      <c r="I55" s="45">
        <f>янв!I55+фев!I55+март!I55+апр!I55+май!I55+июнь!I55</f>
        <v>1</v>
      </c>
      <c r="J55" s="45">
        <f>янв!J55+фев!J55+март!J55+апр!J55+май!J55+июнь!J55</f>
        <v>289.39</v>
      </c>
      <c r="K55" s="45">
        <f>янв!K55+фев!K55+март!K55+апр!K55+май!K55+июнь!K55</f>
        <v>0</v>
      </c>
      <c r="L55" s="45">
        <f>янв!L55+фев!L55+март!L55+апр!L55+май!L55+июнь!L55</f>
        <v>0</v>
      </c>
      <c r="M55" s="45">
        <f>янв!M55+фев!M55+март!M55+апр!M55+май!M55+июнь!M55</f>
        <v>0</v>
      </c>
      <c r="N55" s="45">
        <f>янв!N55+фев!N55+март!N55+апр!N55+май!N55+июнь!N55</f>
        <v>0</v>
      </c>
      <c r="O55" s="45">
        <f>янв!O55+фев!O55+март!O55+апр!O55+май!O55+июнь!O55</f>
        <v>0</v>
      </c>
      <c r="P55" s="45">
        <f>янв!P55+фев!P55+март!P55+апр!P55+май!P55+июнь!P55</f>
        <v>0</v>
      </c>
      <c r="Q55" s="45">
        <f>янв!Q55+фев!Q55+март!Q55+апр!Q55+май!Q55+июнь!Q55</f>
        <v>0</v>
      </c>
      <c r="R55" s="45">
        <f>янв!R55+фев!R55+март!R55+апр!R55+май!R55+июнь!R55</f>
        <v>0</v>
      </c>
      <c r="S55" s="45">
        <f>янв!S55+фев!S55+март!S55+апр!S55+май!S55+июнь!S55</f>
        <v>4</v>
      </c>
      <c r="T55" s="45">
        <f>янв!T55+фев!T55+март!T55+апр!T55+май!T55+июнь!T55</f>
        <v>3.222</v>
      </c>
      <c r="U55" s="45">
        <f>янв!U55+фев!U55+март!U55+апр!U55+май!U55+июнь!U55</f>
        <v>0</v>
      </c>
      <c r="V55" s="45">
        <f>янв!V55+фев!V55+март!V55+апр!V55+май!V55+июнь!V55</f>
        <v>0</v>
      </c>
      <c r="W55" s="45">
        <f>янв!W55+фев!W55+март!W55+апр!W55+май!W55+июнь!W55</f>
        <v>0</v>
      </c>
      <c r="X55" s="45">
        <f>янв!X55+фев!X55+март!X55+апр!X55+май!X55+июнь!X55</f>
        <v>0</v>
      </c>
      <c r="Y55" s="45">
        <f>янв!Y55+фев!Y55+март!Y55+апр!Y55+май!Y55+июнь!Y55</f>
        <v>0</v>
      </c>
      <c r="Z55" s="45">
        <f>янв!Z55+фев!Z55+март!Z55+апр!Z55+май!Z55+июнь!Z55</f>
        <v>0</v>
      </c>
      <c r="AA55" s="45">
        <f>янв!AA55+фев!AA55+март!AA55+апр!AA55+май!AA55+июнь!AA55</f>
        <v>0</v>
      </c>
      <c r="AB55" s="45">
        <f>янв!AB55+фев!AB55+март!AB55+апр!AB55+май!AB55+июнь!AB55</f>
        <v>0</v>
      </c>
      <c r="AC55" s="45">
        <f>янв!AC55+фев!AC55+март!AC55+апр!AC55+май!AC55+июнь!AC55</f>
        <v>1</v>
      </c>
      <c r="AD55" s="45">
        <f>янв!AD55+фев!AD55+март!AD55+апр!AD55+май!AD55+июнь!AD55</f>
        <v>0.50800000000000001</v>
      </c>
      <c r="AE55" s="45">
        <f>янв!AE55+фев!AE55+март!AE55+апр!AE55+май!AE55+июнь!AE55</f>
        <v>0</v>
      </c>
      <c r="AF55" s="45">
        <f>янв!AF55+фев!AF55+март!AF55+апр!AF55+май!AF55+июнь!AF55</f>
        <v>0</v>
      </c>
      <c r="AG55" s="45">
        <f>янв!AG55+фев!AG55+март!AG55+апр!AG55+май!AG55+июнь!AG55</f>
        <v>0</v>
      </c>
      <c r="AH55" s="45">
        <f>янв!AH55+фев!AH55+март!AH55+апр!AH55+май!AH55+июнь!AH55</f>
        <v>0</v>
      </c>
      <c r="AI55" s="45">
        <f>янв!AI55+фев!AI55+март!AI55+апр!AI55+май!AI55+июнь!AI55</f>
        <v>0</v>
      </c>
      <c r="AJ55" s="45">
        <f>янв!AJ55+фев!AJ55+март!AJ55+апр!AJ55+май!AJ55+июнь!AJ55</f>
        <v>0</v>
      </c>
      <c r="AK55" s="45">
        <f>янв!AK55+фев!AK55+март!AK55+апр!AK55+май!AK55+июнь!AK55</f>
        <v>18</v>
      </c>
      <c r="AL55" s="45">
        <f>янв!AL55+фев!AL55+март!AL55+апр!AL55+май!AL55+июнь!AL55</f>
        <v>24.137999999999998</v>
      </c>
      <c r="AM55" s="45">
        <f>янв!AM55+фев!AM55+март!AM55+апр!AM55+май!AM55+июнь!AM55</f>
        <v>11.56</v>
      </c>
      <c r="AN55" s="45">
        <f>янв!AN55+фев!AN55+март!AN55+апр!AN55+май!AN55+июнь!AN55</f>
        <v>15.557</v>
      </c>
      <c r="AO55" s="45">
        <f>янв!AO55+фев!AO55+март!AO55+апр!AO55+май!AO55+июнь!AO55</f>
        <v>0</v>
      </c>
      <c r="AP55" s="45">
        <f>янв!AP55+фев!AP55+март!AP55+апр!AP55+май!AP55+июнь!AP55</f>
        <v>0</v>
      </c>
      <c r="AQ55" s="45">
        <f>янв!AQ55+фев!AQ55+март!AQ55+апр!AQ55+май!AQ55+июнь!AQ55</f>
        <v>13</v>
      </c>
      <c r="AR55" s="45">
        <f>янв!AR55+фев!AR55+март!AR55+апр!AR55+май!AR55+июнь!AR55</f>
        <v>7.9240000000000013</v>
      </c>
      <c r="AS55" s="45">
        <f>янв!AS55+фев!AS55+март!AS55+апр!AS55+май!AS55+июнь!AS55</f>
        <v>0</v>
      </c>
      <c r="AT55" s="45">
        <f>янв!AT55+фев!AT55+март!AT55+апр!AT55+май!AT55+июнь!AT55</f>
        <v>0</v>
      </c>
      <c r="AU55" s="45">
        <f>янв!AU55+фев!AU55+март!AU55+апр!AU55+май!AU55+июнь!AU55</f>
        <v>0</v>
      </c>
      <c r="AV55" s="45">
        <f>янв!AV55+фев!AV55+март!AV55+апр!AV55+май!AV55+июнь!AV55</f>
        <v>0</v>
      </c>
      <c r="AW55" s="45">
        <f>янв!AW55+фев!AW55+март!AW55+апр!AW55+май!AW55+июнь!AW55</f>
        <v>33</v>
      </c>
      <c r="AX55" s="45">
        <f>янв!AX55+фев!AX55+март!AX55+апр!AX55+май!AX55+июнь!AX55</f>
        <v>23.448</v>
      </c>
      <c r="AY55" s="45">
        <f>янв!AY55+фев!AY55+март!AY55+апр!AY55+май!AY55+июнь!AY55</f>
        <v>0</v>
      </c>
      <c r="AZ55" s="45">
        <f>янв!AZ55+фев!AZ55+март!AZ55+апр!AZ55+май!AZ55+июнь!AZ55</f>
        <v>0</v>
      </c>
      <c r="BA55" s="45">
        <f>янв!BA55+фев!BA55+март!BA55+апр!BA55+май!BA55+июнь!BA55</f>
        <v>0</v>
      </c>
      <c r="BB55" s="45">
        <f>янв!BB55+фев!BB55+март!BB55+апр!BB55+май!BB55+июнь!BB55</f>
        <v>0</v>
      </c>
      <c r="BC55" s="45">
        <f>янв!BC55+фев!BC55+март!BC55+апр!BC55+май!BC55+июнь!BC55</f>
        <v>0</v>
      </c>
      <c r="BD55" s="45">
        <f>янв!BD55+фев!BD55+март!BD55+апр!BD55+май!BD55+июнь!BD55</f>
        <v>0</v>
      </c>
      <c r="BE55" s="45">
        <f>янв!BE55+фев!BE55+март!BE55+апр!BE55+май!BE55+июнь!BE55</f>
        <v>26.621999999999996</v>
      </c>
      <c r="BF55" s="50">
        <f t="shared" si="1"/>
        <v>393.26299999999992</v>
      </c>
      <c r="BG55" s="83"/>
      <c r="BH55" s="17" t="e">
        <f t="shared" ref="BH55:BH81" si="6">BF55*100/BG55</f>
        <v>#DIV/0!</v>
      </c>
      <c r="BI55" s="72">
        <v>15</v>
      </c>
      <c r="BJ55" s="68"/>
    </row>
    <row r="56" spans="1:77" ht="22.5" customHeight="1">
      <c r="A56" s="75">
        <v>2</v>
      </c>
      <c r="B56" s="14" t="s">
        <v>134</v>
      </c>
      <c r="C56" s="45">
        <f>янв!C56+фев!C56+март!C56+апр!C56+май!C56+июнь!C56</f>
        <v>0</v>
      </c>
      <c r="D56" s="45">
        <f>янв!D56+фев!D56+март!D56+апр!D56+май!D56+июнь!D56</f>
        <v>0</v>
      </c>
      <c r="E56" s="45">
        <f>янв!E56+фев!E56+март!E56+апр!E56+май!E56+июнь!E56</f>
        <v>0</v>
      </c>
      <c r="F56" s="45">
        <f>янв!F56+фев!F56+март!F56+апр!F56+май!F56+июнь!F56</f>
        <v>0</v>
      </c>
      <c r="G56" s="45">
        <f>янв!G56+фев!G56+март!G56+апр!G56+май!G56+июнь!G56</f>
        <v>48</v>
      </c>
      <c r="H56" s="45">
        <f>янв!H56+фев!H56+март!H56+апр!H56+май!H56+июнь!H56</f>
        <v>4.9080000000000004</v>
      </c>
      <c r="I56" s="45">
        <f>янв!I56+фев!I56+март!I56+апр!I56+май!I56+июнь!I56</f>
        <v>1</v>
      </c>
      <c r="J56" s="45">
        <f>янв!J56+фев!J56+март!J56+апр!J56+май!J56+июнь!J56</f>
        <v>166.32400000000001</v>
      </c>
      <c r="K56" s="45">
        <f>янв!K56+фев!K56+март!K56+апр!K56+май!K56+июнь!K56</f>
        <v>0</v>
      </c>
      <c r="L56" s="45">
        <f>янв!L56+фев!L56+март!L56+апр!L56+май!L56+июнь!L56</f>
        <v>0</v>
      </c>
      <c r="M56" s="45">
        <f>янв!M56+фев!M56+март!M56+апр!M56+май!M56+июнь!M56</f>
        <v>0</v>
      </c>
      <c r="N56" s="45">
        <f>янв!N56+фев!N56+март!N56+апр!N56+май!N56+июнь!N56</f>
        <v>0</v>
      </c>
      <c r="O56" s="45">
        <f>янв!O56+фев!O56+март!O56+апр!O56+май!O56+июнь!O56</f>
        <v>0</v>
      </c>
      <c r="P56" s="45">
        <f>янв!P56+фев!P56+март!P56+апр!P56+май!P56+июнь!P56</f>
        <v>0</v>
      </c>
      <c r="Q56" s="45">
        <f>янв!Q56+фев!Q56+март!Q56+апр!Q56+май!Q56+июнь!Q56</f>
        <v>0</v>
      </c>
      <c r="R56" s="45">
        <f>янв!R56+фев!R56+март!R56+апр!R56+май!R56+июнь!R56</f>
        <v>0</v>
      </c>
      <c r="S56" s="45">
        <f>янв!S56+фев!S56+март!S56+апр!S56+май!S56+июнь!S56</f>
        <v>5</v>
      </c>
      <c r="T56" s="45">
        <f>янв!T56+фев!T56+март!T56+апр!T56+май!T56+июнь!T56</f>
        <v>8.2089999999999996</v>
      </c>
      <c r="U56" s="45">
        <f>янв!U56+фев!U56+март!U56+апр!U56+май!U56+июнь!U56</f>
        <v>0</v>
      </c>
      <c r="V56" s="45">
        <f>янв!V56+фев!V56+март!V56+апр!V56+май!V56+июнь!V56</f>
        <v>0</v>
      </c>
      <c r="W56" s="45">
        <f>янв!W56+фев!W56+март!W56+апр!W56+май!W56+июнь!W56</f>
        <v>5</v>
      </c>
      <c r="X56" s="45">
        <f>янв!X56+фев!X56+март!X56+апр!X56+май!X56+июнь!X56</f>
        <v>10.555</v>
      </c>
      <c r="Y56" s="45">
        <f>янв!Y56+фев!Y56+март!Y56+апр!Y56+май!Y56+июнь!Y56</f>
        <v>0</v>
      </c>
      <c r="Z56" s="45">
        <f>янв!Z56+фев!Z56+март!Z56+апр!Z56+май!Z56+июнь!Z56</f>
        <v>0</v>
      </c>
      <c r="AA56" s="45">
        <f>янв!AA56+фев!AA56+март!AA56+апр!AA56+май!AA56+июнь!AA56</f>
        <v>0</v>
      </c>
      <c r="AB56" s="45">
        <f>янв!AB56+фев!AB56+март!AB56+апр!AB56+май!AB56+июнь!AB56</f>
        <v>0</v>
      </c>
      <c r="AC56" s="45">
        <f>янв!AC56+фев!AC56+март!AC56+апр!AC56+май!AC56+июнь!AC56</f>
        <v>5</v>
      </c>
      <c r="AD56" s="45">
        <f>янв!AD56+фев!AD56+март!AD56+апр!AD56+май!AD56+июнь!AD56</f>
        <v>0.16</v>
      </c>
      <c r="AE56" s="45">
        <f>янв!AE56+фев!AE56+март!AE56+апр!AE56+май!AE56+июнь!AE56</f>
        <v>2</v>
      </c>
      <c r="AF56" s="45">
        <f>янв!AF56+фев!AF56+март!AF56+апр!AF56+май!AF56+июнь!AF56</f>
        <v>102.35000000000001</v>
      </c>
      <c r="AG56" s="45">
        <f>янв!AG56+фев!AG56+март!AG56+апр!AG56+май!AG56+июнь!AG56</f>
        <v>0</v>
      </c>
      <c r="AH56" s="45">
        <f>янв!AH56+фев!AH56+март!AH56+апр!AH56+май!AH56+июнь!AH56</f>
        <v>0</v>
      </c>
      <c r="AI56" s="45">
        <f>янв!AI56+фев!AI56+март!AI56+апр!AI56+май!AI56+июнь!AI56</f>
        <v>0</v>
      </c>
      <c r="AJ56" s="45">
        <f>янв!AJ56+фев!AJ56+март!AJ56+апр!AJ56+май!AJ56+июнь!AJ56</f>
        <v>0</v>
      </c>
      <c r="AK56" s="45">
        <f>янв!AK56+фев!AK56+март!AK56+апр!AK56+май!AK56+июнь!AK56</f>
        <v>15</v>
      </c>
      <c r="AL56" s="45">
        <f>янв!AL56+фев!AL56+март!AL56+апр!AL56+май!AL56+июнь!AL56</f>
        <v>14.103</v>
      </c>
      <c r="AM56" s="45">
        <f>янв!AM56+фев!AM56+март!AM56+апр!AM56+май!AM56+июнь!AM56</f>
        <v>3.5</v>
      </c>
      <c r="AN56" s="45">
        <f>янв!AN56+фев!AN56+март!AN56+апр!AN56+май!AN56+июнь!AN56</f>
        <v>5.5680000000000005</v>
      </c>
      <c r="AO56" s="45">
        <f>янв!AO56+фев!AO56+март!AO56+апр!AO56+май!AO56+июнь!AO56</f>
        <v>0</v>
      </c>
      <c r="AP56" s="45">
        <f>янв!AP56+фев!AP56+март!AP56+апр!AP56+май!AP56+июнь!AP56</f>
        <v>0</v>
      </c>
      <c r="AQ56" s="45">
        <f>янв!AQ56+фев!AQ56+март!AQ56+апр!AQ56+май!AQ56+июнь!AQ56</f>
        <v>13</v>
      </c>
      <c r="AR56" s="45">
        <f>янв!AR56+фев!AR56+март!AR56+апр!AR56+май!AR56+июнь!AR56</f>
        <v>7.0570000000000004</v>
      </c>
      <c r="AS56" s="45">
        <f>янв!AS56+фев!AS56+март!AS56+апр!AS56+май!AS56+июнь!AS56</f>
        <v>0</v>
      </c>
      <c r="AT56" s="45">
        <f>янв!AT56+фев!AT56+март!AT56+апр!AT56+май!AT56+июнь!AT56</f>
        <v>0</v>
      </c>
      <c r="AU56" s="45">
        <f>янв!AU56+фев!AU56+март!AU56+апр!AU56+май!AU56+июнь!AU56</f>
        <v>9.8000000000000007</v>
      </c>
      <c r="AV56" s="45">
        <f>янв!AV56+фев!AV56+март!AV56+апр!AV56+май!AV56+июнь!AV56</f>
        <v>0.96199999999999997</v>
      </c>
      <c r="AW56" s="45">
        <f>янв!AW56+фев!AW56+март!AW56+апр!AW56+май!AW56+июнь!AW56</f>
        <v>23</v>
      </c>
      <c r="AX56" s="45">
        <f>янв!AX56+фев!AX56+март!AX56+апр!AX56+май!AX56+июнь!AX56</f>
        <v>16.190999999999999</v>
      </c>
      <c r="AY56" s="45">
        <f>янв!AY56+фев!AY56+март!AY56+апр!AY56+май!AY56+июнь!AY56</f>
        <v>0</v>
      </c>
      <c r="AZ56" s="45">
        <f>янв!AZ56+фев!AZ56+март!AZ56+апр!AZ56+май!AZ56+июнь!AZ56</f>
        <v>0</v>
      </c>
      <c r="BA56" s="45">
        <f>янв!BA56+фев!BA56+март!BA56+апр!BA56+май!BA56+июнь!BA56</f>
        <v>0</v>
      </c>
      <c r="BB56" s="45">
        <f>янв!BB56+фев!BB56+март!BB56+апр!BB56+май!BB56+июнь!BB56</f>
        <v>0</v>
      </c>
      <c r="BC56" s="45">
        <f>янв!BC56+фев!BC56+март!BC56+апр!BC56+май!BC56+июнь!BC56</f>
        <v>0</v>
      </c>
      <c r="BD56" s="45">
        <f>янв!BD56+фев!BD56+март!BD56+апр!BD56+май!BD56+июнь!BD56</f>
        <v>0</v>
      </c>
      <c r="BE56" s="45">
        <f>янв!BE56+фев!BE56+март!BE56+апр!BE56+май!BE56+июнь!BE56</f>
        <v>2.95</v>
      </c>
      <c r="BF56" s="50">
        <f t="shared" si="1"/>
        <v>339.33699999999999</v>
      </c>
      <c r="BG56" s="83"/>
      <c r="BH56" s="17" t="e">
        <f t="shared" si="6"/>
        <v>#DIV/0!</v>
      </c>
      <c r="BI56" s="71" t="s">
        <v>76</v>
      </c>
      <c r="BJ56" s="16"/>
    </row>
    <row r="57" spans="1:77" ht="22.5" customHeight="1">
      <c r="A57" s="75">
        <v>3</v>
      </c>
      <c r="B57" s="14" t="s">
        <v>135</v>
      </c>
      <c r="C57" s="45">
        <f>янв!C57+фев!C57+март!C57+апр!C57+май!C57+июнь!C57</f>
        <v>0</v>
      </c>
      <c r="D57" s="45">
        <f>янв!D57+фев!D57+март!D57+апр!D57+май!D57+июнь!D57</f>
        <v>0</v>
      </c>
      <c r="E57" s="45">
        <f>янв!E57+фев!E57+март!E57+апр!E57+май!E57+июнь!E57</f>
        <v>0</v>
      </c>
      <c r="F57" s="45">
        <f>янв!F57+фев!F57+март!F57+апр!F57+май!F57+июнь!F57</f>
        <v>0</v>
      </c>
      <c r="G57" s="45">
        <f>янв!G57+фев!G57+март!G57+апр!G57+май!G57+июнь!G57</f>
        <v>18</v>
      </c>
      <c r="H57" s="45">
        <f>янв!H57+фев!H57+март!H57+апр!H57+май!H57+июнь!H57</f>
        <v>1.861</v>
      </c>
      <c r="I57" s="45">
        <f>янв!I57+фев!I57+март!I57+апр!I57+май!I57+июнь!I57</f>
        <v>1</v>
      </c>
      <c r="J57" s="45">
        <f>янв!J57+фев!J57+март!J57+апр!J57+май!J57+июнь!J57</f>
        <v>333.92700000000002</v>
      </c>
      <c r="K57" s="45">
        <f>янв!K57+фев!K57+март!K57+апр!K57+май!K57+июнь!K57</f>
        <v>0</v>
      </c>
      <c r="L57" s="45">
        <f>янв!L57+фев!L57+март!L57+апр!L57+май!L57+июнь!L57</f>
        <v>0</v>
      </c>
      <c r="M57" s="45">
        <f>янв!M57+фев!M57+март!M57+апр!M57+май!M57+июнь!M57</f>
        <v>0</v>
      </c>
      <c r="N57" s="45">
        <f>янв!N57+фев!N57+март!N57+апр!N57+май!N57+июнь!N57</f>
        <v>0</v>
      </c>
      <c r="O57" s="45">
        <f>янв!O57+фев!O57+март!O57+апр!O57+май!O57+июнь!O57</f>
        <v>2</v>
      </c>
      <c r="P57" s="45">
        <f>янв!P57+фев!P57+март!P57+апр!P57+май!P57+июнь!P57</f>
        <v>2.3450000000000002</v>
      </c>
      <c r="Q57" s="45">
        <f>янв!Q57+фев!Q57+март!Q57+апр!Q57+май!Q57+июнь!Q57</f>
        <v>0</v>
      </c>
      <c r="R57" s="45">
        <f>янв!R57+фев!R57+март!R57+апр!R57+май!R57+июнь!R57</f>
        <v>0</v>
      </c>
      <c r="S57" s="45">
        <f>янв!S57+фев!S57+март!S57+апр!S57+май!S57+июнь!S57</f>
        <v>6</v>
      </c>
      <c r="T57" s="45">
        <f>янв!T57+фев!T57+март!T57+апр!T57+май!T57+июнь!T57</f>
        <v>15.018000000000001</v>
      </c>
      <c r="U57" s="45">
        <f>янв!U57+фев!U57+март!U57+апр!U57+май!U57+июнь!U57</f>
        <v>0</v>
      </c>
      <c r="V57" s="45">
        <f>янв!V57+фев!V57+март!V57+апр!V57+май!V57+июнь!V57</f>
        <v>0</v>
      </c>
      <c r="W57" s="45">
        <f>янв!W57+фев!W57+март!W57+апр!W57+май!W57+июнь!W57</f>
        <v>0</v>
      </c>
      <c r="X57" s="45">
        <f>янв!X57+фев!X57+март!X57+апр!X57+май!X57+июнь!X57</f>
        <v>0</v>
      </c>
      <c r="Y57" s="45">
        <f>янв!Y57+фев!Y57+март!Y57+апр!Y57+май!Y57+июнь!Y57</f>
        <v>0</v>
      </c>
      <c r="Z57" s="45">
        <f>янв!Z57+фев!Z57+март!Z57+апр!Z57+май!Z57+июнь!Z57</f>
        <v>0</v>
      </c>
      <c r="AA57" s="45">
        <f>янв!AA57+фев!AA57+март!AA57+апр!AA57+май!AA57+июнь!AA57</f>
        <v>0</v>
      </c>
      <c r="AB57" s="45">
        <f>янв!AB57+фев!AB57+март!AB57+апр!AB57+май!AB57+июнь!AB57</f>
        <v>0</v>
      </c>
      <c r="AC57" s="45">
        <f>янв!AC57+фев!AC57+март!AC57+апр!AC57+май!AC57+июнь!AC57</f>
        <v>15</v>
      </c>
      <c r="AD57" s="45">
        <f>янв!AD57+фев!AD57+март!AD57+апр!AD57+май!AD57+июнь!AD57</f>
        <v>4.8789999999999996</v>
      </c>
      <c r="AE57" s="45">
        <f>янв!AE57+фев!AE57+март!AE57+апр!AE57+май!AE57+июнь!AE57</f>
        <v>0</v>
      </c>
      <c r="AF57" s="45">
        <f>янв!AF57+фев!AF57+март!AF57+апр!AF57+май!AF57+июнь!AF57</f>
        <v>0</v>
      </c>
      <c r="AG57" s="45">
        <f>янв!AG57+фев!AG57+март!AG57+апр!AG57+май!AG57+июнь!AG57</f>
        <v>0</v>
      </c>
      <c r="AH57" s="45">
        <f>янв!AH57+фев!AH57+март!AH57+апр!AH57+май!AH57+июнь!AH57</f>
        <v>0</v>
      </c>
      <c r="AI57" s="45">
        <f>янв!AI57+фев!AI57+март!AI57+апр!AI57+май!AI57+июнь!AI57</f>
        <v>0</v>
      </c>
      <c r="AJ57" s="45">
        <f>янв!AJ57+фев!AJ57+март!AJ57+апр!AJ57+май!AJ57+июнь!AJ57</f>
        <v>0</v>
      </c>
      <c r="AK57" s="45">
        <f>янв!AK57+фев!AK57+март!AK57+апр!AK57+май!AK57+июнь!AK57</f>
        <v>0</v>
      </c>
      <c r="AL57" s="45">
        <f>янв!AL57+фев!AL57+март!AL57+апр!AL57+май!AL57+июнь!AL57</f>
        <v>0</v>
      </c>
      <c r="AM57" s="45">
        <f>янв!AM57+фев!AM57+март!AM57+апр!AM57+май!AM57+июнь!AM57</f>
        <v>10.5</v>
      </c>
      <c r="AN57" s="45">
        <f>янв!AN57+фев!AN57+март!AN57+апр!AN57+май!AN57+июнь!AN57</f>
        <v>17.288</v>
      </c>
      <c r="AO57" s="45">
        <f>янв!AO57+фев!AO57+март!AO57+апр!AO57+май!AO57+июнь!AO57</f>
        <v>1</v>
      </c>
      <c r="AP57" s="45">
        <f>янв!AP57+фев!AP57+март!AP57+апр!AP57+май!AP57+июнь!AP57</f>
        <v>4.7850000000000001</v>
      </c>
      <c r="AQ57" s="45">
        <f>янв!AQ57+фев!AQ57+март!AQ57+апр!AQ57+май!AQ57+июнь!AQ57</f>
        <v>5</v>
      </c>
      <c r="AR57" s="45">
        <f>янв!AR57+фев!AR57+март!AR57+апр!AR57+май!AR57+июнь!AR57</f>
        <v>5.1479999999999997</v>
      </c>
      <c r="AS57" s="45">
        <f>янв!AS57+фев!AS57+март!AS57+апр!AS57+май!AS57+июнь!AS57</f>
        <v>0</v>
      </c>
      <c r="AT57" s="45">
        <f>янв!AT57+фев!AT57+март!AT57+апр!AT57+май!AT57+июнь!AT57</f>
        <v>0</v>
      </c>
      <c r="AU57" s="45">
        <f>янв!AU57+фев!AU57+март!AU57+апр!AU57+май!AU57+июнь!AU57</f>
        <v>1.97</v>
      </c>
      <c r="AV57" s="45">
        <f>янв!AV57+фев!AV57+март!AV57+апр!AV57+май!AV57+июнь!AV57</f>
        <v>0.19400000000000001</v>
      </c>
      <c r="AW57" s="45">
        <f>янв!AW57+фев!AW57+март!AW57+апр!AW57+май!AW57+июнь!AW57</f>
        <v>92</v>
      </c>
      <c r="AX57" s="45">
        <f>янв!AX57+фев!AX57+март!AX57+апр!AX57+май!AX57+июнь!AX57</f>
        <v>63.956999999999994</v>
      </c>
      <c r="AY57" s="45">
        <f>янв!AY57+фев!AY57+март!AY57+апр!AY57+май!AY57+июнь!AY57</f>
        <v>0</v>
      </c>
      <c r="AZ57" s="45">
        <f>янв!AZ57+фев!AZ57+март!AZ57+апр!AZ57+май!AZ57+июнь!AZ57</f>
        <v>0</v>
      </c>
      <c r="BA57" s="45">
        <f>янв!BA57+фев!BA57+март!BA57+апр!BA57+май!BA57+июнь!BA57</f>
        <v>0</v>
      </c>
      <c r="BB57" s="45">
        <f>янв!BB57+фев!BB57+март!BB57+апр!BB57+май!BB57+июнь!BB57</f>
        <v>0</v>
      </c>
      <c r="BC57" s="45">
        <f>янв!BC57+фев!BC57+март!BC57+апр!BC57+май!BC57+июнь!BC57</f>
        <v>0</v>
      </c>
      <c r="BD57" s="45">
        <f>янв!BD57+фев!BD57+март!BD57+апр!BD57+май!BD57+июнь!BD57</f>
        <v>0</v>
      </c>
      <c r="BE57" s="45">
        <f>янв!BE57+фев!BE57+март!BE57+апр!BE57+май!BE57+июнь!BE57</f>
        <v>31.295999999999999</v>
      </c>
      <c r="BF57" s="50">
        <f t="shared" si="1"/>
        <v>480.69800000000015</v>
      </c>
      <c r="BG57" s="83"/>
      <c r="BH57" s="17" t="e">
        <f t="shared" si="6"/>
        <v>#DIV/0!</v>
      </c>
      <c r="BI57" s="71" t="s">
        <v>77</v>
      </c>
      <c r="BJ57" s="16"/>
    </row>
    <row r="58" spans="1:77" ht="22.5" customHeight="1">
      <c r="A58" s="75">
        <v>4</v>
      </c>
      <c r="B58" s="14" t="s">
        <v>136</v>
      </c>
      <c r="C58" s="45">
        <f>янв!C58+фев!C58+март!C58+апр!C58+май!C58+июнь!C58</f>
        <v>0</v>
      </c>
      <c r="D58" s="45">
        <f>янв!D58+фев!D58+март!D58+апр!D58+май!D58+июнь!D58</f>
        <v>0</v>
      </c>
      <c r="E58" s="45">
        <f>янв!E58+фев!E58+март!E58+апр!E58+май!E58+июнь!E58</f>
        <v>0</v>
      </c>
      <c r="F58" s="45">
        <f>янв!F58+фев!F58+март!F58+апр!F58+май!F58+июнь!F58</f>
        <v>0</v>
      </c>
      <c r="G58" s="45">
        <f>янв!G58+фев!G58+март!G58+апр!G58+май!G58+июнь!G58</f>
        <v>0</v>
      </c>
      <c r="H58" s="45">
        <f>янв!H58+фев!H58+март!H58+апр!H58+май!H58+июнь!H58</f>
        <v>0</v>
      </c>
      <c r="I58" s="45">
        <f>янв!I58+фев!I58+март!I58+апр!I58+май!I58+июнь!I58</f>
        <v>0</v>
      </c>
      <c r="J58" s="45">
        <f>янв!J58+фев!J58+март!J58+апр!J58+май!J58+июнь!J58</f>
        <v>0</v>
      </c>
      <c r="K58" s="45">
        <f>янв!K58+фев!K58+март!K58+апр!K58+май!K58+июнь!K58</f>
        <v>0</v>
      </c>
      <c r="L58" s="45">
        <f>янв!L58+фев!L58+март!L58+апр!L58+май!L58+июнь!L58</f>
        <v>0</v>
      </c>
      <c r="M58" s="45">
        <f>янв!M58+фев!M58+март!M58+апр!M58+май!M58+июнь!M58</f>
        <v>0</v>
      </c>
      <c r="N58" s="45">
        <f>янв!N58+фев!N58+март!N58+апр!N58+май!N58+июнь!N58</f>
        <v>0</v>
      </c>
      <c r="O58" s="45">
        <f>янв!O58+фев!O58+март!O58+апр!O58+май!O58+июнь!O58</f>
        <v>1</v>
      </c>
      <c r="P58" s="45">
        <f>янв!P58+фев!P58+март!P58+апр!P58+май!P58+июнь!P58</f>
        <v>3.7130000000000001</v>
      </c>
      <c r="Q58" s="45">
        <f>янв!Q58+фев!Q58+март!Q58+апр!Q58+май!Q58+июнь!Q58</f>
        <v>0</v>
      </c>
      <c r="R58" s="45">
        <f>янв!R58+фев!R58+март!R58+апр!R58+май!R58+июнь!R58</f>
        <v>0</v>
      </c>
      <c r="S58" s="45">
        <f>янв!S58+фев!S58+март!S58+апр!S58+май!S58+июнь!S58</f>
        <v>0</v>
      </c>
      <c r="T58" s="45">
        <f>янв!T58+фев!T58+март!T58+апр!T58+май!T58+июнь!T58</f>
        <v>0</v>
      </c>
      <c r="U58" s="45">
        <f>янв!U58+фев!U58+март!U58+апр!U58+май!U58+июнь!U58</f>
        <v>0</v>
      </c>
      <c r="V58" s="45">
        <f>янв!V58+фев!V58+март!V58+апр!V58+май!V58+июнь!V58</f>
        <v>0</v>
      </c>
      <c r="W58" s="45">
        <f>янв!W58+фев!W58+март!W58+апр!W58+май!W58+июнь!W58</f>
        <v>0</v>
      </c>
      <c r="X58" s="45">
        <f>янв!X58+фев!X58+март!X58+апр!X58+май!X58+июнь!X58</f>
        <v>0</v>
      </c>
      <c r="Y58" s="45">
        <f>янв!Y58+фев!Y58+март!Y58+апр!Y58+май!Y58+июнь!Y58</f>
        <v>0</v>
      </c>
      <c r="Z58" s="45">
        <f>янв!Z58+фев!Z58+март!Z58+апр!Z58+май!Z58+июнь!Z58</f>
        <v>0</v>
      </c>
      <c r="AA58" s="45">
        <f>янв!AA58+фев!AA58+март!AA58+апр!AA58+май!AA58+июнь!AA58</f>
        <v>0</v>
      </c>
      <c r="AB58" s="45">
        <f>янв!AB58+фев!AB58+март!AB58+апр!AB58+май!AB58+июнь!AB58</f>
        <v>0</v>
      </c>
      <c r="AC58" s="45">
        <f>янв!AC58+фев!AC58+март!AC58+апр!AC58+май!AC58+июнь!AC58</f>
        <v>0</v>
      </c>
      <c r="AD58" s="45">
        <f>янв!AD58+фев!AD58+март!AD58+апр!AD58+май!AD58+июнь!AD58</f>
        <v>0</v>
      </c>
      <c r="AE58" s="45">
        <f>янв!AE58+фев!AE58+март!AE58+апр!AE58+май!AE58+июнь!AE58</f>
        <v>0</v>
      </c>
      <c r="AF58" s="45">
        <f>янв!AF58+фев!AF58+март!AF58+апр!AF58+май!AF58+июнь!AF58</f>
        <v>0</v>
      </c>
      <c r="AG58" s="45">
        <f>янв!AG58+фев!AG58+март!AG58+апр!AG58+май!AG58+июнь!AG58</f>
        <v>0</v>
      </c>
      <c r="AH58" s="45">
        <f>янв!AH58+фев!AH58+март!AH58+апр!AH58+май!AH58+июнь!AH58</f>
        <v>0</v>
      </c>
      <c r="AI58" s="45">
        <f>янв!AI58+фев!AI58+март!AI58+апр!AI58+май!AI58+июнь!AI58</f>
        <v>0</v>
      </c>
      <c r="AJ58" s="45">
        <f>янв!AJ58+фев!AJ58+март!AJ58+апр!AJ58+май!AJ58+июнь!AJ58</f>
        <v>0</v>
      </c>
      <c r="AK58" s="45">
        <f>янв!AK58+фев!AK58+март!AK58+апр!AK58+май!AK58+июнь!AK58</f>
        <v>0</v>
      </c>
      <c r="AL58" s="45">
        <f>янв!AL58+фев!AL58+март!AL58+апр!AL58+май!AL58+июнь!AL58</f>
        <v>0</v>
      </c>
      <c r="AM58" s="45">
        <f>янв!AM58+фев!AM58+март!AM58+апр!AM58+май!AM58+июнь!AM58</f>
        <v>0</v>
      </c>
      <c r="AN58" s="45">
        <f>янв!AN58+фев!AN58+март!AN58+апр!AN58+май!AN58+июнь!AN58</f>
        <v>0</v>
      </c>
      <c r="AO58" s="45">
        <f>янв!AO58+фев!AO58+март!AO58+апр!AO58+май!AO58+июнь!AO58</f>
        <v>0</v>
      </c>
      <c r="AP58" s="45">
        <f>янв!AP58+фев!AP58+март!AP58+апр!AP58+май!AP58+июнь!AP58</f>
        <v>0</v>
      </c>
      <c r="AQ58" s="45">
        <f>янв!AQ58+фев!AQ58+март!AQ58+апр!AQ58+май!AQ58+июнь!AQ58</f>
        <v>0</v>
      </c>
      <c r="AR58" s="45">
        <f>янв!AR58+фев!AR58+март!AR58+апр!AR58+май!AR58+июнь!AR58</f>
        <v>0</v>
      </c>
      <c r="AS58" s="45">
        <f>янв!AS58+фев!AS58+март!AS58+апр!AS58+май!AS58+июнь!AS58</f>
        <v>0</v>
      </c>
      <c r="AT58" s="45">
        <f>янв!AT58+фев!AT58+март!AT58+апр!AT58+май!AT58+июнь!AT58</f>
        <v>0</v>
      </c>
      <c r="AU58" s="45">
        <f>янв!AU58+фев!AU58+март!AU58+апр!AU58+май!AU58+июнь!AU58</f>
        <v>0</v>
      </c>
      <c r="AV58" s="45">
        <f>янв!AV58+фев!AV58+март!AV58+апр!AV58+май!AV58+июнь!AV58</f>
        <v>0</v>
      </c>
      <c r="AW58" s="45">
        <f>янв!AW58+фев!AW58+март!AW58+апр!AW58+май!AW58+июнь!AW58</f>
        <v>31</v>
      </c>
      <c r="AX58" s="45">
        <f>янв!AX58+фев!AX58+март!AX58+апр!AX58+май!AX58+июнь!AX58</f>
        <v>23.359000000000002</v>
      </c>
      <c r="AY58" s="45">
        <f>янв!AY58+фев!AY58+март!AY58+апр!AY58+май!AY58+июнь!AY58</f>
        <v>0</v>
      </c>
      <c r="AZ58" s="45">
        <f>янв!AZ58+фев!AZ58+март!AZ58+апр!AZ58+май!AZ58+июнь!AZ58</f>
        <v>0</v>
      </c>
      <c r="BA58" s="45">
        <f>янв!BA58+фев!BA58+март!BA58+апр!BA58+май!BA58+июнь!BA58</f>
        <v>0</v>
      </c>
      <c r="BB58" s="45">
        <f>янв!BB58+фев!BB58+март!BB58+апр!BB58+май!BB58+июнь!BB58</f>
        <v>0</v>
      </c>
      <c r="BC58" s="45">
        <f>янв!BC58+фев!BC58+март!BC58+апр!BC58+май!BC58+июнь!BC58</f>
        <v>0</v>
      </c>
      <c r="BD58" s="45">
        <f>янв!BD58+фев!BD58+март!BD58+апр!BD58+май!BD58+июнь!BD58</f>
        <v>0</v>
      </c>
      <c r="BE58" s="45">
        <f>янв!BE58+фев!BE58+март!BE58+апр!BE58+май!BE58+июнь!BE58</f>
        <v>4.9000000000000004</v>
      </c>
      <c r="BF58" s="48">
        <f t="shared" si="1"/>
        <v>31.972000000000001</v>
      </c>
      <c r="BG58" s="83"/>
      <c r="BH58" s="17" t="e">
        <f t="shared" si="6"/>
        <v>#DIV/0!</v>
      </c>
      <c r="BI58" s="71" t="s">
        <v>78</v>
      </c>
      <c r="BJ58" s="16"/>
    </row>
    <row r="59" spans="1:77" ht="22.5" customHeight="1">
      <c r="A59" s="75">
        <v>5</v>
      </c>
      <c r="B59" s="14" t="s">
        <v>137</v>
      </c>
      <c r="C59" s="45">
        <f>янв!C59+фев!C59+март!C59+апр!C59+май!C59+июнь!C59</f>
        <v>0</v>
      </c>
      <c r="D59" s="45">
        <f>янв!D59+фев!D59+март!D59+апр!D59+май!D59+июнь!D59</f>
        <v>0</v>
      </c>
      <c r="E59" s="45">
        <f>янв!E59+фев!E59+март!E59+апр!E59+май!E59+июнь!E59</f>
        <v>0</v>
      </c>
      <c r="F59" s="45">
        <f>янв!F59+фев!F59+март!F59+апр!F59+май!F59+июнь!F59</f>
        <v>0</v>
      </c>
      <c r="G59" s="45">
        <f>янв!G59+фев!G59+март!G59+апр!G59+май!G59+июнь!G59</f>
        <v>6</v>
      </c>
      <c r="H59" s="45">
        <f>янв!H59+фев!H59+март!H59+апр!H59+май!H59+июнь!H59</f>
        <v>0.62</v>
      </c>
      <c r="I59" s="45">
        <f>янв!I59+фев!I59+март!I59+апр!I59+май!I59+июнь!I59</f>
        <v>0</v>
      </c>
      <c r="J59" s="45">
        <f>янв!J59+фев!J59+март!J59+апр!J59+май!J59+июнь!J59</f>
        <v>0</v>
      </c>
      <c r="K59" s="45">
        <f>янв!K59+фев!K59+март!K59+апр!K59+май!K59+июнь!K59</f>
        <v>0</v>
      </c>
      <c r="L59" s="45">
        <f>янв!L59+фев!L59+март!L59+апр!L59+май!L59+июнь!L59</f>
        <v>0</v>
      </c>
      <c r="M59" s="45">
        <f>янв!M59+фев!M59+март!M59+апр!M59+май!M59+июнь!M59</f>
        <v>0</v>
      </c>
      <c r="N59" s="45">
        <f>янв!N59+фев!N59+март!N59+апр!N59+май!N59+июнь!N59</f>
        <v>0</v>
      </c>
      <c r="O59" s="45">
        <f>янв!O59+фев!O59+март!O59+апр!O59+май!O59+июнь!O59</f>
        <v>0</v>
      </c>
      <c r="P59" s="45">
        <f>янв!P59+фев!P59+март!P59+апр!P59+май!P59+июнь!P59</f>
        <v>0</v>
      </c>
      <c r="Q59" s="45">
        <f>янв!Q59+фев!Q59+март!Q59+апр!Q59+май!Q59+июнь!Q59</f>
        <v>0</v>
      </c>
      <c r="R59" s="45">
        <f>янв!R59+фев!R59+март!R59+апр!R59+май!R59+июнь!R59</f>
        <v>0</v>
      </c>
      <c r="S59" s="45">
        <f>янв!S59+фев!S59+март!S59+апр!S59+май!S59+июнь!S59</f>
        <v>0</v>
      </c>
      <c r="T59" s="45">
        <f>янв!T59+фев!T59+март!T59+апр!T59+май!T59+июнь!T59</f>
        <v>0</v>
      </c>
      <c r="U59" s="45">
        <f>янв!U59+фев!U59+март!U59+апр!U59+май!U59+июнь!U59</f>
        <v>0</v>
      </c>
      <c r="V59" s="45">
        <f>янв!V59+фев!V59+март!V59+апр!V59+май!V59+июнь!V59</f>
        <v>0</v>
      </c>
      <c r="W59" s="45">
        <f>янв!W59+фев!W59+март!W59+апр!W59+май!W59+июнь!W59</f>
        <v>0</v>
      </c>
      <c r="X59" s="45">
        <f>янв!X59+фев!X59+март!X59+апр!X59+май!X59+июнь!X59</f>
        <v>0</v>
      </c>
      <c r="Y59" s="45">
        <f>янв!Y59+фев!Y59+март!Y59+апр!Y59+май!Y59+июнь!Y59</f>
        <v>0</v>
      </c>
      <c r="Z59" s="45">
        <f>янв!Z59+фев!Z59+март!Z59+апр!Z59+май!Z59+июнь!Z59</f>
        <v>0</v>
      </c>
      <c r="AA59" s="45">
        <f>янв!AA59+фев!AA59+март!AA59+апр!AA59+май!AA59+июнь!AA59</f>
        <v>0</v>
      </c>
      <c r="AB59" s="45">
        <f>янв!AB59+фев!AB59+март!AB59+апр!AB59+май!AB59+июнь!AB59</f>
        <v>0</v>
      </c>
      <c r="AC59" s="45">
        <f>янв!AC59+фев!AC59+март!AC59+апр!AC59+май!AC59+июнь!AC59</f>
        <v>0</v>
      </c>
      <c r="AD59" s="45">
        <f>янв!AD59+фев!AD59+март!AD59+апр!AD59+май!AD59+июнь!AD59</f>
        <v>0</v>
      </c>
      <c r="AE59" s="45">
        <f>янв!AE59+фев!AE59+март!AE59+апр!AE59+май!AE59+июнь!AE59</f>
        <v>0</v>
      </c>
      <c r="AF59" s="45">
        <f>янв!AF59+фев!AF59+март!AF59+апр!AF59+май!AF59+июнь!AF59</f>
        <v>0</v>
      </c>
      <c r="AG59" s="45">
        <f>янв!AG59+фев!AG59+март!AG59+апр!AG59+май!AG59+июнь!AG59</f>
        <v>0</v>
      </c>
      <c r="AH59" s="45">
        <f>янв!AH59+фев!AH59+март!AH59+апр!AH59+май!AH59+июнь!AH59</f>
        <v>0</v>
      </c>
      <c r="AI59" s="45">
        <f>янв!AI59+фев!AI59+март!AI59+апр!AI59+май!AI59+июнь!AI59</f>
        <v>0</v>
      </c>
      <c r="AJ59" s="45">
        <f>янв!AJ59+фев!AJ59+март!AJ59+апр!AJ59+май!AJ59+июнь!AJ59</f>
        <v>0</v>
      </c>
      <c r="AK59" s="45">
        <f>янв!AK59+фев!AK59+март!AK59+апр!AK59+май!AK59+июнь!AK59</f>
        <v>0</v>
      </c>
      <c r="AL59" s="45">
        <f>янв!AL59+фев!AL59+март!AL59+апр!AL59+май!AL59+июнь!AL59</f>
        <v>0</v>
      </c>
      <c r="AM59" s="45">
        <f>янв!AM59+фев!AM59+март!AM59+апр!AM59+май!AM59+июнь!AM59</f>
        <v>5.75</v>
      </c>
      <c r="AN59" s="45">
        <f>янв!AN59+фев!AN59+март!AN59+апр!AN59+май!AN59+июнь!AN59</f>
        <v>6.5550000000000006</v>
      </c>
      <c r="AO59" s="45">
        <f>янв!AO59+фев!AO59+март!AO59+апр!AO59+май!AO59+июнь!AO59</f>
        <v>0</v>
      </c>
      <c r="AP59" s="45">
        <f>янв!AP59+фев!AP59+март!AP59+апр!AP59+май!AP59+июнь!AP59</f>
        <v>0</v>
      </c>
      <c r="AQ59" s="45">
        <f>янв!AQ59+фев!AQ59+март!AQ59+апр!AQ59+май!AQ59+июнь!AQ59</f>
        <v>0</v>
      </c>
      <c r="AR59" s="45">
        <f>янв!AR59+фев!AR59+март!AR59+апр!AR59+май!AR59+июнь!AR59</f>
        <v>0</v>
      </c>
      <c r="AS59" s="45">
        <f>янв!AS59+фев!AS59+март!AS59+апр!AS59+май!AS59+июнь!AS59</f>
        <v>0</v>
      </c>
      <c r="AT59" s="45">
        <f>янв!AT59+фев!AT59+март!AT59+апр!AT59+май!AT59+июнь!AT59</f>
        <v>0</v>
      </c>
      <c r="AU59" s="45">
        <f>янв!AU59+фев!AU59+март!AU59+апр!AU59+май!AU59+июнь!AU59</f>
        <v>0</v>
      </c>
      <c r="AV59" s="45">
        <f>янв!AV59+фев!AV59+март!AV59+апр!AV59+май!AV59+июнь!AV59</f>
        <v>0</v>
      </c>
      <c r="AW59" s="45">
        <f>янв!AW59+фев!AW59+март!AW59+апр!AW59+май!AW59+июнь!AW59</f>
        <v>2</v>
      </c>
      <c r="AX59" s="45">
        <f>янв!AX59+фев!AX59+март!AX59+апр!AX59+май!AX59+июнь!AX59</f>
        <v>0.748</v>
      </c>
      <c r="AY59" s="45">
        <f>янв!AY59+фев!AY59+март!AY59+апр!AY59+май!AY59+июнь!AY59</f>
        <v>0</v>
      </c>
      <c r="AZ59" s="45">
        <f>янв!AZ59+фев!AZ59+март!AZ59+апр!AZ59+май!AZ59+июнь!AZ59</f>
        <v>0</v>
      </c>
      <c r="BA59" s="45">
        <f>янв!BA59+фев!BA59+март!BA59+апр!BA59+май!BA59+июнь!BA59</f>
        <v>0</v>
      </c>
      <c r="BB59" s="45">
        <f>янв!BB59+фев!BB59+март!BB59+апр!BB59+май!BB59+июнь!BB59</f>
        <v>0</v>
      </c>
      <c r="BC59" s="45">
        <f>янв!BC59+фев!BC59+март!BC59+апр!BC59+май!BC59+июнь!BC59</f>
        <v>0</v>
      </c>
      <c r="BD59" s="45">
        <f>янв!BD59+фев!BD59+март!BD59+апр!BD59+май!BD59+июнь!BD59</f>
        <v>0</v>
      </c>
      <c r="BE59" s="45">
        <f>янв!BE59+фев!BE59+март!BE59+апр!BE59+май!BE59+июнь!BE59</f>
        <v>2.5049999999999999</v>
      </c>
      <c r="BF59" s="48">
        <f t="shared" si="1"/>
        <v>10.428000000000001</v>
      </c>
      <c r="BG59" s="83"/>
      <c r="BH59" s="17" t="e">
        <f t="shared" si="6"/>
        <v>#DIV/0!</v>
      </c>
      <c r="BI59" s="71" t="s">
        <v>79</v>
      </c>
      <c r="BJ59" s="16"/>
    </row>
    <row r="60" spans="1:77" ht="22.5" customHeight="1">
      <c r="A60" s="75">
        <v>6</v>
      </c>
      <c r="B60" s="14" t="s">
        <v>138</v>
      </c>
      <c r="C60" s="45">
        <f>янв!C60+фев!C60+март!C60+апр!C60+май!C60+июнь!C60</f>
        <v>0</v>
      </c>
      <c r="D60" s="45">
        <f>янв!D60+фев!D60+март!D60+апр!D60+май!D60+июнь!D60</f>
        <v>0</v>
      </c>
      <c r="E60" s="45">
        <f>янв!E60+фев!E60+март!E60+апр!E60+май!E60+июнь!E60</f>
        <v>0</v>
      </c>
      <c r="F60" s="45">
        <f>янв!F60+фев!F60+март!F60+апр!F60+май!F60+июнь!F60</f>
        <v>0</v>
      </c>
      <c r="G60" s="45">
        <f>янв!G60+фев!G60+март!G60+апр!G60+май!G60+июнь!G60</f>
        <v>0</v>
      </c>
      <c r="H60" s="45">
        <f>янв!H60+фев!H60+март!H60+апр!H60+май!H60+июнь!H60</f>
        <v>0</v>
      </c>
      <c r="I60" s="45">
        <f>янв!I60+фев!I60+март!I60+апр!I60+май!I60+июнь!I60</f>
        <v>0</v>
      </c>
      <c r="J60" s="45">
        <f>янв!J60+фев!J60+март!J60+апр!J60+май!J60+июнь!J60</f>
        <v>0</v>
      </c>
      <c r="K60" s="45">
        <f>янв!K60+фев!K60+март!K60+апр!K60+май!K60+июнь!K60</f>
        <v>0</v>
      </c>
      <c r="L60" s="45">
        <f>янв!L60+фев!L60+март!L60+апр!L60+май!L60+июнь!L60</f>
        <v>0</v>
      </c>
      <c r="M60" s="45">
        <f>янв!M60+фев!M60+март!M60+апр!M60+май!M60+июнь!M60</f>
        <v>0</v>
      </c>
      <c r="N60" s="45">
        <f>янв!N60+фев!N60+март!N60+апр!N60+май!N60+июнь!N60</f>
        <v>0</v>
      </c>
      <c r="O60" s="45">
        <f>янв!O60+фев!O60+март!O60+апр!O60+май!O60+июнь!O60</f>
        <v>0</v>
      </c>
      <c r="P60" s="45">
        <f>янв!P60+фев!P60+март!P60+апр!P60+май!P60+июнь!P60</f>
        <v>0</v>
      </c>
      <c r="Q60" s="45">
        <f>янв!Q60+фев!Q60+март!Q60+апр!Q60+май!Q60+июнь!Q60</f>
        <v>0</v>
      </c>
      <c r="R60" s="45">
        <f>янв!R60+фев!R60+март!R60+апр!R60+май!R60+июнь!R60</f>
        <v>0</v>
      </c>
      <c r="S60" s="45">
        <f>янв!S60+фев!S60+март!S60+апр!S60+май!S60+июнь!S60</f>
        <v>0</v>
      </c>
      <c r="T60" s="45">
        <f>янв!T60+фев!T60+март!T60+апр!T60+май!T60+июнь!T60</f>
        <v>0</v>
      </c>
      <c r="U60" s="45">
        <f>янв!U60+фев!U60+март!U60+апр!U60+май!U60+июнь!U60</f>
        <v>0</v>
      </c>
      <c r="V60" s="45">
        <f>янв!V60+фев!V60+март!V60+апр!V60+май!V60+июнь!V60</f>
        <v>0</v>
      </c>
      <c r="W60" s="45">
        <f>янв!W60+фев!W60+март!W60+апр!W60+май!W60+июнь!W60</f>
        <v>8</v>
      </c>
      <c r="X60" s="45">
        <f>янв!X60+фев!X60+март!X60+апр!X60+май!X60+июнь!X60</f>
        <v>18.082000000000001</v>
      </c>
      <c r="Y60" s="45">
        <f>янв!Y60+фев!Y60+март!Y60+апр!Y60+май!Y60+июнь!Y60</f>
        <v>0</v>
      </c>
      <c r="Z60" s="45">
        <f>янв!Z60+фев!Z60+март!Z60+апр!Z60+май!Z60+июнь!Z60</f>
        <v>0</v>
      </c>
      <c r="AA60" s="45">
        <f>янв!AA60+фев!AA60+март!AA60+апр!AA60+май!AA60+июнь!AA60</f>
        <v>0</v>
      </c>
      <c r="AB60" s="45">
        <f>янв!AB60+фев!AB60+март!AB60+апр!AB60+май!AB60+июнь!AB60</f>
        <v>0</v>
      </c>
      <c r="AC60" s="45">
        <f>янв!AC60+фев!AC60+март!AC60+апр!AC60+май!AC60+июнь!AC60</f>
        <v>3</v>
      </c>
      <c r="AD60" s="45">
        <f>янв!AD60+фев!AD60+март!AD60+апр!AD60+май!AD60+июнь!AD60</f>
        <v>0.20399999999999999</v>
      </c>
      <c r="AE60" s="45">
        <f>янв!AE60+фев!AE60+март!AE60+апр!AE60+май!AE60+июнь!AE60</f>
        <v>2</v>
      </c>
      <c r="AF60" s="45">
        <f>янв!AF60+фев!AF60+март!AF60+апр!AF60+май!AF60+июнь!AF60</f>
        <v>40.441000000000003</v>
      </c>
      <c r="AG60" s="45">
        <f>янв!AG60+фев!AG60+март!AG60+апр!AG60+май!AG60+июнь!AG60</f>
        <v>0</v>
      </c>
      <c r="AH60" s="45">
        <f>янв!AH60+фев!AH60+март!AH60+апр!AH60+май!AH60+июнь!AH60</f>
        <v>0</v>
      </c>
      <c r="AI60" s="45">
        <f>янв!AI60+фев!AI60+март!AI60+апр!AI60+май!AI60+июнь!AI60</f>
        <v>0</v>
      </c>
      <c r="AJ60" s="45">
        <f>янв!AJ60+фев!AJ60+март!AJ60+апр!AJ60+май!AJ60+июнь!AJ60</f>
        <v>0</v>
      </c>
      <c r="AK60" s="45">
        <f>янв!AK60+фев!AK60+март!AK60+апр!AK60+май!AK60+июнь!AK60</f>
        <v>0</v>
      </c>
      <c r="AL60" s="45">
        <f>янв!AL60+фев!AL60+март!AL60+апр!AL60+май!AL60+июнь!AL60</f>
        <v>0</v>
      </c>
      <c r="AM60" s="45">
        <f>янв!AM60+фев!AM60+март!AM60+апр!AM60+май!AM60+июнь!AM60</f>
        <v>12.5</v>
      </c>
      <c r="AN60" s="45">
        <f>янв!AN60+фев!AN60+март!AN60+апр!AN60+май!AN60+июнь!AN60</f>
        <v>14.055</v>
      </c>
      <c r="AO60" s="45">
        <f>янв!AO60+фев!AO60+март!AO60+апр!AO60+май!AO60+июнь!AO60</f>
        <v>2</v>
      </c>
      <c r="AP60" s="45">
        <f>янв!AP60+фев!AP60+март!AP60+апр!AP60+май!AP60+июнь!AP60</f>
        <v>6.3849999999999998</v>
      </c>
      <c r="AQ60" s="45">
        <f>янв!AQ60+фев!AQ60+март!AQ60+апр!AQ60+май!AQ60+июнь!AQ60</f>
        <v>4</v>
      </c>
      <c r="AR60" s="45">
        <f>янв!AR60+фев!AR60+март!AR60+апр!AR60+май!AR60+июнь!AR60</f>
        <v>2.2770000000000001</v>
      </c>
      <c r="AS60" s="45">
        <f>янв!AS60+фев!AS60+март!AS60+апр!AS60+май!AS60+июнь!AS60</f>
        <v>0</v>
      </c>
      <c r="AT60" s="45">
        <f>янв!AT60+фев!AT60+март!AT60+апр!AT60+май!AT60+июнь!AT60</f>
        <v>0</v>
      </c>
      <c r="AU60" s="45">
        <f>янв!AU60+фев!AU60+март!AU60+апр!AU60+май!AU60+июнь!AU60</f>
        <v>11.76</v>
      </c>
      <c r="AV60" s="45">
        <f>янв!AV60+фев!AV60+март!AV60+апр!AV60+май!AV60+июнь!AV60</f>
        <v>1.1539999999999999</v>
      </c>
      <c r="AW60" s="45">
        <f>янв!AW60+фев!AW60+март!AW60+апр!AW60+май!AW60+июнь!AW60</f>
        <v>11</v>
      </c>
      <c r="AX60" s="45">
        <f>янв!AX60+фев!AX60+март!AX60+апр!AX60+май!AX60+июнь!AX60</f>
        <v>4.9969999999999999</v>
      </c>
      <c r="AY60" s="45">
        <f>янв!AY60+фев!AY60+март!AY60+апр!AY60+май!AY60+июнь!AY60</f>
        <v>0</v>
      </c>
      <c r="AZ60" s="45">
        <f>янв!AZ60+фев!AZ60+март!AZ60+апр!AZ60+май!AZ60+июнь!AZ60</f>
        <v>0</v>
      </c>
      <c r="BA60" s="45">
        <f>янв!BA60+фев!BA60+март!BA60+апр!BA60+май!BA60+июнь!BA60</f>
        <v>0</v>
      </c>
      <c r="BB60" s="45">
        <f>янв!BB60+фев!BB60+март!BB60+апр!BB60+май!BB60+июнь!BB60</f>
        <v>0</v>
      </c>
      <c r="BC60" s="45">
        <f>янв!BC60+фев!BC60+март!BC60+апр!BC60+май!BC60+июнь!BC60</f>
        <v>0</v>
      </c>
      <c r="BD60" s="45">
        <f>янв!BD60+фев!BD60+март!BD60+апр!BD60+май!BD60+июнь!BD60</f>
        <v>0</v>
      </c>
      <c r="BE60" s="45">
        <f>янв!BE60+фев!BE60+март!BE60+апр!BE60+май!BE60+июнь!BE60</f>
        <v>3.839</v>
      </c>
      <c r="BF60" s="48">
        <f t="shared" si="1"/>
        <v>91.434000000000012</v>
      </c>
      <c r="BG60" s="83"/>
      <c r="BH60" s="17" t="e">
        <f t="shared" si="6"/>
        <v>#DIV/0!</v>
      </c>
      <c r="BI60" s="71">
        <v>6</v>
      </c>
      <c r="BJ60" s="16"/>
    </row>
    <row r="61" spans="1:77" ht="22.5" customHeight="1">
      <c r="A61" s="75">
        <v>7</v>
      </c>
      <c r="B61" s="14" t="s">
        <v>139</v>
      </c>
      <c r="C61" s="45">
        <f>янв!C61+фев!C61+март!C61+апр!C61+май!C61+июнь!C61</f>
        <v>0</v>
      </c>
      <c r="D61" s="45">
        <f>янв!D61+фев!D61+март!D61+апр!D61+май!D61+июнь!D61</f>
        <v>0</v>
      </c>
      <c r="E61" s="45">
        <f>янв!E61+фев!E61+март!E61+апр!E61+май!E61+июнь!E61</f>
        <v>0</v>
      </c>
      <c r="F61" s="45">
        <f>янв!F61+фев!F61+март!F61+апр!F61+май!F61+июнь!F61</f>
        <v>0</v>
      </c>
      <c r="G61" s="45">
        <f>янв!G61+фев!G61+март!G61+апр!G61+май!G61+июнь!G61</f>
        <v>24</v>
      </c>
      <c r="H61" s="45">
        <f>янв!H61+фев!H61+март!H61+апр!H61+май!H61+июнь!H61</f>
        <v>2.4540000000000002</v>
      </c>
      <c r="I61" s="45">
        <f>янв!I61+фев!I61+март!I61+апр!I61+май!I61+июнь!I61</f>
        <v>1</v>
      </c>
      <c r="J61" s="45">
        <f>янв!J61+фев!J61+март!J61+апр!J61+май!J61+июнь!J61</f>
        <v>172.58199999999999</v>
      </c>
      <c r="K61" s="45">
        <f>янв!K61+фев!K61+март!K61+апр!K61+май!K61+июнь!K61</f>
        <v>0</v>
      </c>
      <c r="L61" s="45">
        <f>янв!L61+фев!L61+март!L61+апр!L61+май!L61+июнь!L61</f>
        <v>0</v>
      </c>
      <c r="M61" s="45">
        <f>янв!M61+фев!M61+март!M61+апр!M61+май!M61+июнь!M61</f>
        <v>0</v>
      </c>
      <c r="N61" s="45">
        <f>янв!N61+фев!N61+март!N61+апр!N61+май!N61+июнь!N61</f>
        <v>0</v>
      </c>
      <c r="O61" s="45">
        <f>янв!O61+фев!O61+март!O61+апр!O61+май!O61+июнь!O61</f>
        <v>0</v>
      </c>
      <c r="P61" s="45">
        <f>янв!P61+фев!P61+март!P61+апр!P61+май!P61+июнь!P61</f>
        <v>0</v>
      </c>
      <c r="Q61" s="45">
        <f>янв!Q61+фев!Q61+март!Q61+апр!Q61+май!Q61+июнь!Q61</f>
        <v>0</v>
      </c>
      <c r="R61" s="45">
        <f>янв!R61+фев!R61+март!R61+апр!R61+май!R61+июнь!R61</f>
        <v>0</v>
      </c>
      <c r="S61" s="45">
        <f>янв!S61+фев!S61+март!S61+апр!S61+май!S61+июнь!S61</f>
        <v>4</v>
      </c>
      <c r="T61" s="45">
        <f>янв!T61+фев!T61+март!T61+апр!T61+май!T61+июнь!T61</f>
        <v>13.779</v>
      </c>
      <c r="U61" s="45">
        <f>янв!U61+фев!U61+март!U61+апр!U61+май!U61+июнь!U61</f>
        <v>0</v>
      </c>
      <c r="V61" s="45">
        <f>янв!V61+фев!V61+март!V61+апр!V61+май!V61+июнь!V61</f>
        <v>0</v>
      </c>
      <c r="W61" s="45">
        <f>янв!W61+фев!W61+март!W61+апр!W61+май!W61+июнь!W61</f>
        <v>0</v>
      </c>
      <c r="X61" s="45">
        <f>янв!X61+фев!X61+март!X61+апр!X61+май!X61+июнь!X61</f>
        <v>0</v>
      </c>
      <c r="Y61" s="45">
        <f>янв!Y61+фев!Y61+март!Y61+апр!Y61+май!Y61+июнь!Y61</f>
        <v>0</v>
      </c>
      <c r="Z61" s="45">
        <f>янв!Z61+фев!Z61+март!Z61+апр!Z61+май!Z61+июнь!Z61</f>
        <v>0</v>
      </c>
      <c r="AA61" s="45">
        <f>янв!AA61+фев!AA61+март!AA61+апр!AA61+май!AA61+июнь!AA61</f>
        <v>0</v>
      </c>
      <c r="AB61" s="45">
        <f>янв!AB61+фев!AB61+март!AB61+апр!AB61+май!AB61+июнь!AB61</f>
        <v>0</v>
      </c>
      <c r="AC61" s="45">
        <f>янв!AC61+фев!AC61+март!AC61+апр!AC61+май!AC61+июнь!AC61</f>
        <v>2</v>
      </c>
      <c r="AD61" s="45">
        <f>янв!AD61+фев!AD61+март!AD61+апр!AD61+май!AD61+июнь!AD61</f>
        <v>8.5000000000000006E-2</v>
      </c>
      <c r="AE61" s="45">
        <f>янв!AE61+фев!AE61+март!AE61+апр!AE61+май!AE61+июнь!AE61</f>
        <v>0</v>
      </c>
      <c r="AF61" s="45">
        <f>янв!AF61+фев!AF61+март!AF61+апр!AF61+май!AF61+июнь!AF61</f>
        <v>0</v>
      </c>
      <c r="AG61" s="45">
        <f>янв!AG61+фев!AG61+март!AG61+апр!AG61+май!AG61+июнь!AG61</f>
        <v>0</v>
      </c>
      <c r="AH61" s="45">
        <f>янв!AH61+фев!AH61+март!AH61+апр!AH61+май!AH61+июнь!AH61</f>
        <v>0</v>
      </c>
      <c r="AI61" s="45">
        <f>янв!AI61+фев!AI61+март!AI61+апр!AI61+май!AI61+июнь!AI61</f>
        <v>0</v>
      </c>
      <c r="AJ61" s="45">
        <f>янв!AJ61+фев!AJ61+март!AJ61+апр!AJ61+май!AJ61+июнь!AJ61</f>
        <v>0</v>
      </c>
      <c r="AK61" s="45">
        <f>янв!AK61+фев!AK61+март!AK61+апр!AK61+май!AK61+июнь!AK61</f>
        <v>0</v>
      </c>
      <c r="AL61" s="45">
        <f>янв!AL61+фев!AL61+март!AL61+апр!AL61+май!AL61+июнь!AL61</f>
        <v>0</v>
      </c>
      <c r="AM61" s="45">
        <f>янв!AM61+фев!AM61+март!AM61+апр!AM61+май!AM61+июнь!AM61</f>
        <v>6</v>
      </c>
      <c r="AN61" s="45">
        <f>янв!AN61+фев!AN61+март!AN61+апр!AN61+май!AN61+июнь!AN61</f>
        <v>7.1779999999999999</v>
      </c>
      <c r="AO61" s="45">
        <f>янв!AO61+фев!AO61+март!AO61+апр!AO61+май!AO61+июнь!AO61</f>
        <v>0</v>
      </c>
      <c r="AP61" s="45">
        <f>янв!AP61+фев!AP61+март!AP61+апр!AP61+май!AP61+июнь!AP61</f>
        <v>0</v>
      </c>
      <c r="AQ61" s="45">
        <f>янв!AQ61+фев!AQ61+март!AQ61+апр!AQ61+май!AQ61+июнь!AQ61</f>
        <v>2</v>
      </c>
      <c r="AR61" s="45">
        <f>янв!AR61+фев!AR61+март!AR61+апр!AR61+май!AR61+июнь!AR61</f>
        <v>1.1399999999999999</v>
      </c>
      <c r="AS61" s="45">
        <f>янв!AS61+фев!AS61+март!AS61+апр!AS61+май!AS61+июнь!AS61</f>
        <v>0</v>
      </c>
      <c r="AT61" s="45">
        <f>янв!AT61+фев!AT61+март!AT61+апр!AT61+май!AT61+июнь!AT61</f>
        <v>0</v>
      </c>
      <c r="AU61" s="45">
        <f>янв!AU61+фев!AU61+март!AU61+апр!AU61+май!AU61+июнь!AU61</f>
        <v>0</v>
      </c>
      <c r="AV61" s="45">
        <f>янв!AV61+фев!AV61+март!AV61+апр!AV61+май!AV61+июнь!AV61</f>
        <v>0</v>
      </c>
      <c r="AW61" s="45">
        <f>янв!AW61+фев!AW61+март!AW61+апр!AW61+май!AW61+июнь!AW61</f>
        <v>0</v>
      </c>
      <c r="AX61" s="45">
        <f>янв!AX61+фев!AX61+март!AX61+апр!AX61+май!AX61+июнь!AX61</f>
        <v>0</v>
      </c>
      <c r="AY61" s="45">
        <f>янв!AY61+фев!AY61+март!AY61+апр!AY61+май!AY61+июнь!AY61</f>
        <v>0</v>
      </c>
      <c r="AZ61" s="45">
        <f>янв!AZ61+фев!AZ61+март!AZ61+апр!AZ61+май!AZ61+июнь!AZ61</f>
        <v>0</v>
      </c>
      <c r="BA61" s="45">
        <f>янв!BA61+фев!BA61+март!BA61+апр!BA61+май!BA61+июнь!BA61</f>
        <v>0</v>
      </c>
      <c r="BB61" s="45">
        <f>янв!BB61+фев!BB61+март!BB61+апр!BB61+май!BB61+июнь!BB61</f>
        <v>0</v>
      </c>
      <c r="BC61" s="45">
        <f>янв!BC61+фев!BC61+март!BC61+апр!BC61+май!BC61+июнь!BC61</f>
        <v>0</v>
      </c>
      <c r="BD61" s="45">
        <f>янв!BD61+фев!BD61+март!BD61+апр!BD61+май!BD61+июнь!BD61</f>
        <v>0</v>
      </c>
      <c r="BE61" s="45">
        <f>янв!BE61+фев!BE61+март!BE61+апр!BE61+май!BE61+июнь!BE61</f>
        <v>5.3550000000000004</v>
      </c>
      <c r="BF61" s="48">
        <f t="shared" si="1"/>
        <v>202.57299999999998</v>
      </c>
      <c r="BG61" s="83"/>
      <c r="BH61" s="17" t="e">
        <f t="shared" si="6"/>
        <v>#DIV/0!</v>
      </c>
      <c r="BI61" s="71">
        <v>8</v>
      </c>
      <c r="BJ61" s="16"/>
    </row>
    <row r="62" spans="1:77" ht="22.5" customHeight="1">
      <c r="A62" s="75">
        <v>8</v>
      </c>
      <c r="B62" s="14" t="s">
        <v>140</v>
      </c>
      <c r="C62" s="45">
        <f>янв!C62+фев!C62+март!C62+апр!C62+май!C62+июнь!C62</f>
        <v>0</v>
      </c>
      <c r="D62" s="45">
        <f>янв!D62+фев!D62+март!D62+апр!D62+май!D62+июнь!D62</f>
        <v>0</v>
      </c>
      <c r="E62" s="45">
        <f>янв!E62+фев!E62+март!E62+апр!E62+май!E62+июнь!E62</f>
        <v>0</v>
      </c>
      <c r="F62" s="45">
        <f>янв!F62+фев!F62+март!F62+апр!F62+май!F62+июнь!F62</f>
        <v>0</v>
      </c>
      <c r="G62" s="45">
        <f>янв!G62+фев!G62+март!G62+апр!G62+май!G62+июнь!G62</f>
        <v>26</v>
      </c>
      <c r="H62" s="45">
        <f>янв!H62+фев!H62+март!H62+апр!H62+май!H62+июнь!H62</f>
        <v>2.6589999999999998</v>
      </c>
      <c r="I62" s="45">
        <f>янв!I62+фев!I62+март!I62+апр!I62+май!I62+июнь!I62</f>
        <v>1</v>
      </c>
      <c r="J62" s="45">
        <f>янв!J62+фев!J62+март!J62+апр!J62+май!J62+июнь!J62</f>
        <v>169.04400000000001</v>
      </c>
      <c r="K62" s="45">
        <f>янв!K62+фев!K62+март!K62+апр!K62+май!K62+июнь!K62</f>
        <v>0</v>
      </c>
      <c r="L62" s="45">
        <f>янв!L62+фев!L62+март!L62+апр!L62+май!L62+июнь!L62</f>
        <v>0</v>
      </c>
      <c r="M62" s="45">
        <f>янв!M62+фев!M62+март!M62+апр!M62+май!M62+июнь!M62</f>
        <v>32</v>
      </c>
      <c r="N62" s="45">
        <f>янв!N62+фев!N62+март!N62+апр!N62+май!N62+июнь!N62</f>
        <v>275</v>
      </c>
      <c r="O62" s="45">
        <f>янв!O62+фев!O62+март!O62+апр!O62+май!O62+июнь!O62</f>
        <v>0</v>
      </c>
      <c r="P62" s="45">
        <f>янв!P62+фев!P62+март!P62+апр!P62+май!P62+июнь!P62</f>
        <v>0</v>
      </c>
      <c r="Q62" s="45">
        <f>янв!Q62+фев!Q62+март!Q62+апр!Q62+май!Q62+июнь!Q62</f>
        <v>0</v>
      </c>
      <c r="R62" s="45">
        <f>янв!R62+фев!R62+март!R62+апр!R62+май!R62+июнь!R62</f>
        <v>0</v>
      </c>
      <c r="S62" s="45">
        <f>янв!S62+фев!S62+март!S62+апр!S62+май!S62+июнь!S62</f>
        <v>0</v>
      </c>
      <c r="T62" s="45">
        <f>янв!T62+фев!T62+март!T62+апр!T62+май!T62+июнь!T62</f>
        <v>0</v>
      </c>
      <c r="U62" s="45">
        <f>янв!U62+фев!U62+март!U62+апр!U62+май!U62+июнь!U62</f>
        <v>0</v>
      </c>
      <c r="V62" s="45">
        <f>янв!V62+фев!V62+март!V62+апр!V62+май!V62+июнь!V62</f>
        <v>0</v>
      </c>
      <c r="W62" s="45">
        <f>янв!W62+фев!W62+март!W62+апр!W62+май!W62+июнь!W62</f>
        <v>6</v>
      </c>
      <c r="X62" s="45">
        <f>янв!X62+фев!X62+март!X62+апр!X62+май!X62+июнь!X62</f>
        <v>8.6959999999999997</v>
      </c>
      <c r="Y62" s="45">
        <f>янв!Y62+фев!Y62+март!Y62+апр!Y62+май!Y62+июнь!Y62</f>
        <v>0</v>
      </c>
      <c r="Z62" s="45">
        <f>янв!Z62+фев!Z62+март!Z62+апр!Z62+май!Z62+июнь!Z62</f>
        <v>0</v>
      </c>
      <c r="AA62" s="45">
        <f>янв!AA62+фев!AA62+март!AA62+апр!AA62+май!AA62+июнь!AA62</f>
        <v>0</v>
      </c>
      <c r="AB62" s="45">
        <f>янв!AB62+фев!AB62+март!AB62+апр!AB62+май!AB62+июнь!AB62</f>
        <v>0</v>
      </c>
      <c r="AC62" s="45">
        <f>янв!AC62+фев!AC62+март!AC62+апр!AC62+май!AC62+июнь!AC62</f>
        <v>11</v>
      </c>
      <c r="AD62" s="45">
        <f>янв!AD62+фев!AD62+март!AD62+апр!AD62+май!AD62+июнь!AD62</f>
        <v>1.5779999999999998</v>
      </c>
      <c r="AE62" s="45">
        <f>янв!AE62+фев!AE62+март!AE62+апр!AE62+май!AE62+июнь!AE62</f>
        <v>1</v>
      </c>
      <c r="AF62" s="45">
        <f>янв!AF62+фев!AF62+март!AF62+апр!AF62+май!AF62+июнь!AF62</f>
        <v>21.036000000000001</v>
      </c>
      <c r="AG62" s="45">
        <f>янв!AG62+фев!AG62+март!AG62+апр!AG62+май!AG62+июнь!AG62</f>
        <v>0</v>
      </c>
      <c r="AH62" s="45">
        <f>янв!AH62+фев!AH62+март!AH62+апр!AH62+май!AH62+июнь!AH62</f>
        <v>0</v>
      </c>
      <c r="AI62" s="45">
        <f>янв!AI62+фев!AI62+март!AI62+апр!AI62+май!AI62+июнь!AI62</f>
        <v>0</v>
      </c>
      <c r="AJ62" s="45">
        <f>янв!AJ62+фев!AJ62+март!AJ62+апр!AJ62+май!AJ62+июнь!AJ62</f>
        <v>0</v>
      </c>
      <c r="AK62" s="45">
        <f>янв!AK62+фев!AK62+март!AK62+апр!AK62+май!AK62+июнь!AK62</f>
        <v>15</v>
      </c>
      <c r="AL62" s="45">
        <f>янв!AL62+фев!AL62+март!AL62+апр!AL62+май!AL62+июнь!AL62</f>
        <v>13.731999999999999</v>
      </c>
      <c r="AM62" s="45">
        <f>янв!AM62+фев!AM62+март!AM62+апр!AM62+май!AM62+июнь!AM62</f>
        <v>6.6</v>
      </c>
      <c r="AN62" s="45">
        <f>янв!AN62+фев!AN62+март!AN62+апр!AN62+май!AN62+июнь!AN62</f>
        <v>7.6120000000000001</v>
      </c>
      <c r="AO62" s="45">
        <f>янв!AO62+фев!AO62+март!AO62+апр!AO62+май!AO62+июнь!AO62</f>
        <v>0</v>
      </c>
      <c r="AP62" s="45">
        <f>янв!AP62+фев!AP62+март!AP62+апр!AP62+май!AP62+июнь!AP62</f>
        <v>0</v>
      </c>
      <c r="AQ62" s="45">
        <f>янв!AQ62+фев!AQ62+март!AQ62+апр!AQ62+май!AQ62+июнь!AQ62</f>
        <v>8</v>
      </c>
      <c r="AR62" s="45">
        <f>янв!AR62+фев!AR62+март!AR62+апр!AR62+май!AR62+июнь!AR62</f>
        <v>4.5600000000000005</v>
      </c>
      <c r="AS62" s="45">
        <f>янв!AS62+фев!AS62+март!AS62+апр!AS62+май!AS62+июнь!AS62</f>
        <v>0</v>
      </c>
      <c r="AT62" s="45">
        <f>янв!AT62+фев!AT62+март!AT62+апр!AT62+май!AT62+июнь!AT62</f>
        <v>0</v>
      </c>
      <c r="AU62" s="45">
        <f>янв!AU62+фев!AU62+март!AU62+апр!AU62+май!AU62+июнь!AU62</f>
        <v>452.71</v>
      </c>
      <c r="AV62" s="45">
        <f>янв!AV62+фев!AV62+март!AV62+апр!AV62+май!AV62+июнь!AV62</f>
        <v>278.63099999999997</v>
      </c>
      <c r="AW62" s="45">
        <f>янв!AW62+фев!AW62+март!AW62+апр!AW62+май!AW62+июнь!AW62</f>
        <v>65</v>
      </c>
      <c r="AX62" s="45">
        <f>янв!AX62+фев!AX62+март!AX62+апр!AX62+май!AX62+июнь!AX62</f>
        <v>48.666000000000004</v>
      </c>
      <c r="AY62" s="45">
        <f>янв!AY62+фев!AY62+март!AY62+апр!AY62+май!AY62+июнь!AY62</f>
        <v>1</v>
      </c>
      <c r="AZ62" s="45">
        <f>янв!AZ62+фев!AZ62+март!AZ62+апр!AZ62+май!AZ62+июнь!AZ62</f>
        <v>5.4619999999999997</v>
      </c>
      <c r="BA62" s="45">
        <f>янв!BA62+фев!BA62+март!BA62+апр!BA62+май!BA62+июнь!BA62</f>
        <v>0</v>
      </c>
      <c r="BB62" s="45">
        <f>янв!BB62+фев!BB62+март!BB62+апр!BB62+май!BB62+июнь!BB62</f>
        <v>0</v>
      </c>
      <c r="BC62" s="45">
        <f>янв!BC62+фев!BC62+март!BC62+апр!BC62+май!BC62+июнь!BC62</f>
        <v>0</v>
      </c>
      <c r="BD62" s="45">
        <f>янв!BD62+фев!BD62+март!BD62+апр!BD62+май!BD62+июнь!BD62</f>
        <v>0</v>
      </c>
      <c r="BE62" s="45">
        <f>янв!BE62+фев!BE62+март!BE62+апр!BE62+май!BE62+июнь!BE62</f>
        <v>3.5609999999999999</v>
      </c>
      <c r="BF62" s="48">
        <f t="shared" si="1"/>
        <v>840.23700000000008</v>
      </c>
      <c r="BG62" s="83"/>
      <c r="BH62" s="17" t="e">
        <f t="shared" si="6"/>
        <v>#DIV/0!</v>
      </c>
      <c r="BI62" s="71" t="s">
        <v>80</v>
      </c>
      <c r="BJ62" s="16"/>
    </row>
    <row r="63" spans="1:77" ht="22.5" customHeight="1">
      <c r="A63" s="75">
        <v>9</v>
      </c>
      <c r="B63" s="14" t="s">
        <v>141</v>
      </c>
      <c r="C63" s="45">
        <f>янв!C63+фев!C63+март!C63+апр!C63+май!C63+июнь!C63</f>
        <v>0</v>
      </c>
      <c r="D63" s="45">
        <f>янв!D63+фев!D63+март!D63+апр!D63+май!D63+июнь!D63</f>
        <v>0</v>
      </c>
      <c r="E63" s="45">
        <f>янв!E63+фев!E63+март!E63+апр!E63+май!E63+июнь!E63</f>
        <v>0</v>
      </c>
      <c r="F63" s="45">
        <f>янв!F63+фев!F63+март!F63+апр!F63+май!F63+июнь!F63</f>
        <v>0</v>
      </c>
      <c r="G63" s="45">
        <f>янв!G63+фев!G63+март!G63+апр!G63+май!G63+июнь!G63</f>
        <v>0</v>
      </c>
      <c r="H63" s="45">
        <f>янв!H63+фев!H63+март!H63+апр!H63+май!H63+июнь!H63</f>
        <v>0</v>
      </c>
      <c r="I63" s="45">
        <f>янв!I63+фев!I63+март!I63+апр!I63+май!I63+июнь!I63</f>
        <v>1</v>
      </c>
      <c r="J63" s="45">
        <f>янв!J63+фев!J63+март!J63+апр!J63+май!J63+июнь!J63</f>
        <v>88.21</v>
      </c>
      <c r="K63" s="45">
        <f>янв!K63+фев!K63+март!K63+апр!K63+май!K63+июнь!K63</f>
        <v>0</v>
      </c>
      <c r="L63" s="45">
        <f>янв!L63+фев!L63+март!L63+апр!L63+май!L63+июнь!L63</f>
        <v>0</v>
      </c>
      <c r="M63" s="45">
        <f>янв!M63+фев!M63+март!M63+апр!M63+май!M63+июнь!M63</f>
        <v>4</v>
      </c>
      <c r="N63" s="45">
        <f>янв!N63+фев!N63+март!N63+апр!N63+май!N63+июнь!N63</f>
        <v>61.098999999999997</v>
      </c>
      <c r="O63" s="45">
        <f>янв!O63+фев!O63+март!O63+апр!O63+май!O63+июнь!O63</f>
        <v>0</v>
      </c>
      <c r="P63" s="45">
        <f>янв!P63+фев!P63+март!P63+апр!P63+май!P63+июнь!P63</f>
        <v>0</v>
      </c>
      <c r="Q63" s="45">
        <f>янв!Q63+фев!Q63+март!Q63+апр!Q63+май!Q63+июнь!Q63</f>
        <v>0</v>
      </c>
      <c r="R63" s="45">
        <f>янв!R63+фев!R63+март!R63+апр!R63+май!R63+июнь!R63</f>
        <v>0</v>
      </c>
      <c r="S63" s="45">
        <f>янв!S63+фев!S63+март!S63+апр!S63+май!S63+июнь!S63</f>
        <v>0</v>
      </c>
      <c r="T63" s="45">
        <f>янв!T63+фев!T63+март!T63+апр!T63+май!T63+июнь!T63</f>
        <v>0</v>
      </c>
      <c r="U63" s="45">
        <f>янв!U63+фев!U63+март!U63+апр!U63+май!U63+июнь!U63</f>
        <v>0</v>
      </c>
      <c r="V63" s="45">
        <f>янв!V63+фев!V63+март!V63+апр!V63+май!V63+июнь!V63</f>
        <v>0</v>
      </c>
      <c r="W63" s="45">
        <f>янв!W63+фев!W63+март!W63+апр!W63+май!W63+июнь!W63</f>
        <v>1</v>
      </c>
      <c r="X63" s="45">
        <f>янв!X63+фев!X63+март!X63+апр!X63+май!X63+июнь!X63</f>
        <v>2.3679999999999999</v>
      </c>
      <c r="Y63" s="45">
        <f>янв!Y63+фев!Y63+март!Y63+апр!Y63+май!Y63+июнь!Y63</f>
        <v>0</v>
      </c>
      <c r="Z63" s="45">
        <f>янв!Z63+фев!Z63+март!Z63+апр!Z63+май!Z63+июнь!Z63</f>
        <v>0</v>
      </c>
      <c r="AA63" s="45">
        <f>янв!AA63+фев!AA63+март!AA63+апр!AA63+май!AA63+июнь!AA63</f>
        <v>0</v>
      </c>
      <c r="AB63" s="45">
        <f>янв!AB63+фев!AB63+март!AB63+апр!AB63+май!AB63+июнь!AB63</f>
        <v>0</v>
      </c>
      <c r="AC63" s="45">
        <f>янв!AC63+фев!AC63+март!AC63+апр!AC63+май!AC63+июнь!AC63</f>
        <v>0</v>
      </c>
      <c r="AD63" s="45">
        <f>янв!AD63+фев!AD63+март!AD63+апр!AD63+май!AD63+июнь!AD63</f>
        <v>0</v>
      </c>
      <c r="AE63" s="45">
        <f>янв!AE63+фев!AE63+март!AE63+апр!AE63+май!AE63+июнь!AE63</f>
        <v>0</v>
      </c>
      <c r="AF63" s="45">
        <f>янв!AF63+фев!AF63+март!AF63+апр!AF63+май!AF63+июнь!AF63</f>
        <v>0</v>
      </c>
      <c r="AG63" s="45">
        <f>янв!AG63+фев!AG63+март!AG63+апр!AG63+май!AG63+июнь!AG63</f>
        <v>0</v>
      </c>
      <c r="AH63" s="45">
        <f>янв!AH63+фев!AH63+март!AH63+апр!AH63+май!AH63+июнь!AH63</f>
        <v>0</v>
      </c>
      <c r="AI63" s="45">
        <f>янв!AI63+фев!AI63+март!AI63+апр!AI63+май!AI63+июнь!AI63</f>
        <v>0</v>
      </c>
      <c r="AJ63" s="45">
        <f>янв!AJ63+фев!AJ63+март!AJ63+апр!AJ63+май!AJ63+июнь!AJ63</f>
        <v>0</v>
      </c>
      <c r="AK63" s="45">
        <f>янв!AK63+фев!AK63+март!AK63+апр!AK63+май!AK63+июнь!AK63</f>
        <v>0</v>
      </c>
      <c r="AL63" s="45">
        <f>янв!AL63+фев!AL63+март!AL63+апр!AL63+май!AL63+июнь!AL63</f>
        <v>0</v>
      </c>
      <c r="AM63" s="45">
        <f>янв!AM63+фев!AM63+март!AM63+апр!AM63+май!AM63+июнь!AM63</f>
        <v>0</v>
      </c>
      <c r="AN63" s="45">
        <f>янв!AN63+фев!AN63+март!AN63+апр!AN63+май!AN63+июнь!AN63</f>
        <v>0</v>
      </c>
      <c r="AO63" s="45">
        <f>янв!AO63+фев!AO63+март!AO63+апр!AO63+май!AO63+июнь!AO63</f>
        <v>0</v>
      </c>
      <c r="AP63" s="45">
        <f>янв!AP63+фев!AP63+март!AP63+апр!AP63+май!AP63+июнь!AP63</f>
        <v>0</v>
      </c>
      <c r="AQ63" s="45">
        <f>янв!AQ63+фев!AQ63+март!AQ63+апр!AQ63+май!AQ63+июнь!AQ63</f>
        <v>0</v>
      </c>
      <c r="AR63" s="45">
        <f>янв!AR63+фев!AR63+март!AR63+апр!AR63+май!AR63+июнь!AR63</f>
        <v>0</v>
      </c>
      <c r="AS63" s="45">
        <f>янв!AS63+фев!AS63+март!AS63+апр!AS63+май!AS63+июнь!AS63</f>
        <v>0</v>
      </c>
      <c r="AT63" s="45">
        <f>янв!AT63+фев!AT63+март!AT63+апр!AT63+май!AT63+июнь!AT63</f>
        <v>0</v>
      </c>
      <c r="AU63" s="45">
        <f>янв!AU63+фев!AU63+март!AU63+апр!AU63+май!AU63+июнь!AU63</f>
        <v>0</v>
      </c>
      <c r="AV63" s="45">
        <f>янв!AV63+фев!AV63+март!AV63+апр!AV63+май!AV63+июнь!AV63</f>
        <v>0</v>
      </c>
      <c r="AW63" s="45">
        <f>янв!AW63+фев!AW63+март!AW63+апр!AW63+май!AW63+июнь!AW63</f>
        <v>42</v>
      </c>
      <c r="AX63" s="45">
        <f>янв!AX63+фев!AX63+март!AX63+апр!AX63+май!AX63+июнь!AX63</f>
        <v>31.873999999999999</v>
      </c>
      <c r="AY63" s="45">
        <f>янв!AY63+фев!AY63+март!AY63+апр!AY63+май!AY63+июнь!AY63</f>
        <v>0</v>
      </c>
      <c r="AZ63" s="45">
        <f>янв!AZ63+фев!AZ63+март!AZ63+апр!AZ63+май!AZ63+июнь!AZ63</f>
        <v>0</v>
      </c>
      <c r="BA63" s="45">
        <f>янв!BA63+фев!BA63+март!BA63+апр!BA63+май!BA63+июнь!BA63</f>
        <v>0</v>
      </c>
      <c r="BB63" s="45">
        <f>янв!BB63+фев!BB63+март!BB63+апр!BB63+май!BB63+июнь!BB63</f>
        <v>0</v>
      </c>
      <c r="BC63" s="45">
        <f>янв!BC63+фев!BC63+март!BC63+апр!BC63+май!BC63+июнь!BC63</f>
        <v>0</v>
      </c>
      <c r="BD63" s="45">
        <f>янв!BD63+фев!BD63+март!BD63+апр!BD63+май!BD63+июнь!BD63</f>
        <v>0</v>
      </c>
      <c r="BE63" s="45">
        <f>янв!BE63+фев!BE63+март!BE63+апр!BE63+май!BE63+июнь!BE63</f>
        <v>9.407</v>
      </c>
      <c r="BF63" s="48">
        <f t="shared" si="1"/>
        <v>192.958</v>
      </c>
      <c r="BG63" s="83"/>
      <c r="BH63" s="17" t="e">
        <f t="shared" si="6"/>
        <v>#DIV/0!</v>
      </c>
      <c r="BI63" s="71" t="s">
        <v>71</v>
      </c>
      <c r="BJ63" s="16"/>
    </row>
    <row r="64" spans="1:77" ht="22.5" customHeight="1">
      <c r="A64" s="75">
        <v>10</v>
      </c>
      <c r="B64" s="14" t="s">
        <v>142</v>
      </c>
      <c r="C64" s="45">
        <f>янв!C64+фев!C64+март!C64+апр!C64+май!C64+июнь!C64</f>
        <v>0</v>
      </c>
      <c r="D64" s="45">
        <f>янв!D64+фев!D64+март!D64+апр!D64+май!D64+июнь!D64</f>
        <v>0</v>
      </c>
      <c r="E64" s="45">
        <f>янв!E64+фев!E64+март!E64+апр!E64+май!E64+июнь!E64</f>
        <v>0</v>
      </c>
      <c r="F64" s="45">
        <f>янв!F64+фев!F64+март!F64+апр!F64+май!F64+июнь!F64</f>
        <v>0</v>
      </c>
      <c r="G64" s="45">
        <f>янв!G64+фев!G64+март!G64+апр!G64+май!G64+июнь!G64</f>
        <v>6</v>
      </c>
      <c r="H64" s="45">
        <f>янв!H64+фев!H64+март!H64+апр!H64+май!H64+июнь!H64</f>
        <v>0.62</v>
      </c>
      <c r="I64" s="45">
        <f>янв!I64+фев!I64+март!I64+апр!I64+май!I64+июнь!I64</f>
        <v>0</v>
      </c>
      <c r="J64" s="45">
        <f>янв!J64+фев!J64+март!J64+апр!J64+май!J64+июнь!J64</f>
        <v>0</v>
      </c>
      <c r="K64" s="45">
        <f>янв!K64+фев!K64+март!K64+апр!K64+май!K64+июнь!K64</f>
        <v>0</v>
      </c>
      <c r="L64" s="45">
        <f>янв!L64+фев!L64+март!L64+апр!L64+май!L64+июнь!L64</f>
        <v>0</v>
      </c>
      <c r="M64" s="45">
        <f>янв!M64+фев!M64+март!M64+апр!M64+май!M64+июнь!M64</f>
        <v>0</v>
      </c>
      <c r="N64" s="45">
        <f>янв!N64+фев!N64+март!N64+апр!N64+май!N64+июнь!N64</f>
        <v>0</v>
      </c>
      <c r="O64" s="45">
        <f>янв!O64+фев!O64+март!O64+апр!O64+май!O64+июнь!O64</f>
        <v>0</v>
      </c>
      <c r="P64" s="45">
        <f>янв!P64+фев!P64+март!P64+апр!P64+май!P64+июнь!P64</f>
        <v>0</v>
      </c>
      <c r="Q64" s="45">
        <f>янв!Q64+фев!Q64+март!Q64+апр!Q64+май!Q64+июнь!Q64</f>
        <v>0</v>
      </c>
      <c r="R64" s="45">
        <f>янв!R64+фев!R64+март!R64+апр!R64+май!R64+июнь!R64</f>
        <v>0</v>
      </c>
      <c r="S64" s="45">
        <f>янв!S64+фев!S64+март!S64+апр!S64+май!S64+июнь!S64</f>
        <v>0</v>
      </c>
      <c r="T64" s="45">
        <f>янв!T64+фев!T64+март!T64+апр!T64+май!T64+июнь!T64</f>
        <v>0</v>
      </c>
      <c r="U64" s="45">
        <f>янв!U64+фев!U64+март!U64+апр!U64+май!U64+июнь!U64</f>
        <v>0</v>
      </c>
      <c r="V64" s="45">
        <f>янв!V64+фев!V64+март!V64+апр!V64+май!V64+июнь!V64</f>
        <v>0</v>
      </c>
      <c r="W64" s="45">
        <f>янв!W64+фев!W64+март!W64+апр!W64+май!W64+июнь!W64</f>
        <v>1</v>
      </c>
      <c r="X64" s="45">
        <f>янв!X64+фев!X64+март!X64+апр!X64+май!X64+июнь!X64</f>
        <v>2.8639999999999999</v>
      </c>
      <c r="Y64" s="45">
        <f>янв!Y64+фев!Y64+март!Y64+апр!Y64+май!Y64+июнь!Y64</f>
        <v>1</v>
      </c>
      <c r="Z64" s="45">
        <f>янв!Z64+фев!Z64+март!Z64+апр!Z64+май!Z64+июнь!Z64</f>
        <v>1.1919999999999999</v>
      </c>
      <c r="AA64" s="45">
        <f>янв!AA64+фев!AA64+март!AA64+апр!AA64+май!AA64+июнь!AA64</f>
        <v>0</v>
      </c>
      <c r="AB64" s="45">
        <f>янв!AB64+фев!AB64+март!AB64+апр!AB64+май!AB64+июнь!AB64</f>
        <v>0</v>
      </c>
      <c r="AC64" s="45">
        <f>янв!AC64+фев!AC64+март!AC64+апр!AC64+май!AC64+июнь!AC64</f>
        <v>0</v>
      </c>
      <c r="AD64" s="45">
        <f>янв!AD64+фев!AD64+март!AD64+апр!AD64+май!AD64+июнь!AD64</f>
        <v>0</v>
      </c>
      <c r="AE64" s="45">
        <f>янв!AE64+фев!AE64+март!AE64+апр!AE64+май!AE64+июнь!AE64</f>
        <v>0</v>
      </c>
      <c r="AF64" s="45">
        <f>янв!AF64+фев!AF64+март!AF64+апр!AF64+май!AF64+июнь!AF64</f>
        <v>0</v>
      </c>
      <c r="AG64" s="45">
        <f>янв!AG64+фев!AG64+март!AG64+апр!AG64+май!AG64+июнь!AG64</f>
        <v>0</v>
      </c>
      <c r="AH64" s="45">
        <f>янв!AH64+фев!AH64+март!AH64+апр!AH64+май!AH64+июнь!AH64</f>
        <v>0</v>
      </c>
      <c r="AI64" s="45">
        <f>янв!AI64+фев!AI64+март!AI64+апр!AI64+май!AI64+июнь!AI64</f>
        <v>0</v>
      </c>
      <c r="AJ64" s="45">
        <f>янв!AJ64+фев!AJ64+март!AJ64+апр!AJ64+май!AJ64+июнь!AJ64</f>
        <v>0</v>
      </c>
      <c r="AK64" s="45">
        <f>янв!AK64+фев!AK64+март!AK64+апр!AK64+май!AK64+июнь!AK64</f>
        <v>0</v>
      </c>
      <c r="AL64" s="45">
        <f>янв!AL64+фев!AL64+март!AL64+апр!AL64+май!AL64+июнь!AL64</f>
        <v>0</v>
      </c>
      <c r="AM64" s="45">
        <f>янв!AM64+фев!AM64+март!AM64+апр!AM64+май!AM64+июнь!AM64</f>
        <v>1</v>
      </c>
      <c r="AN64" s="45">
        <f>янв!AN64+фев!AN64+март!AN64+апр!AN64+май!AN64+июнь!AN64</f>
        <v>1.349</v>
      </c>
      <c r="AO64" s="45">
        <f>янв!AO64+фев!AO64+март!AO64+апр!AO64+май!AO64+июнь!AO64</f>
        <v>0</v>
      </c>
      <c r="AP64" s="45">
        <f>янв!AP64+фев!AP64+март!AP64+апр!AP64+май!AP64+июнь!AP64</f>
        <v>0</v>
      </c>
      <c r="AQ64" s="45">
        <f>янв!AQ64+фев!AQ64+март!AQ64+апр!AQ64+май!AQ64+июнь!AQ64</f>
        <v>0</v>
      </c>
      <c r="AR64" s="45">
        <f>янв!AR64+фев!AR64+март!AR64+апр!AR64+май!AR64+июнь!AR64</f>
        <v>0</v>
      </c>
      <c r="AS64" s="45">
        <f>янв!AS64+фев!AS64+март!AS64+апр!AS64+май!AS64+июнь!AS64</f>
        <v>0</v>
      </c>
      <c r="AT64" s="45">
        <f>янв!AT64+фев!AT64+март!AT64+апр!AT64+май!AT64+июнь!AT64</f>
        <v>0</v>
      </c>
      <c r="AU64" s="45">
        <f>янв!AU64+фев!AU64+март!AU64+апр!AU64+май!AU64+июнь!AU64</f>
        <v>0</v>
      </c>
      <c r="AV64" s="45">
        <f>янв!AV64+фев!AV64+март!AV64+апр!AV64+май!AV64+июнь!AV64</f>
        <v>0</v>
      </c>
      <c r="AW64" s="45">
        <f>янв!AW64+фев!AW64+март!AW64+апр!AW64+май!AW64+июнь!AW64</f>
        <v>0</v>
      </c>
      <c r="AX64" s="45">
        <f>янв!AX64+фев!AX64+март!AX64+апр!AX64+май!AX64+июнь!AX64</f>
        <v>0</v>
      </c>
      <c r="AY64" s="45">
        <f>янв!AY64+фев!AY64+март!AY64+апр!AY64+май!AY64+июнь!AY64</f>
        <v>0</v>
      </c>
      <c r="AZ64" s="45">
        <f>янв!AZ64+фев!AZ64+март!AZ64+апр!AZ64+май!AZ64+июнь!AZ64</f>
        <v>0</v>
      </c>
      <c r="BA64" s="45">
        <f>янв!BA64+фев!BA64+март!BA64+апр!BA64+май!BA64+июнь!BA64</f>
        <v>0</v>
      </c>
      <c r="BB64" s="45">
        <f>янв!BB64+фев!BB64+март!BB64+апр!BB64+май!BB64+июнь!BB64</f>
        <v>0</v>
      </c>
      <c r="BC64" s="45">
        <f>янв!BC64+фев!BC64+март!BC64+апр!BC64+май!BC64+июнь!BC64</f>
        <v>0</v>
      </c>
      <c r="BD64" s="45">
        <f>янв!BD64+фев!BD64+март!BD64+апр!BD64+май!BD64+июнь!BD64</f>
        <v>0</v>
      </c>
      <c r="BE64" s="45">
        <f>янв!BE64+фев!BE64+март!BE64+апр!BE64+май!BE64+июнь!BE64</f>
        <v>8.6630000000000003</v>
      </c>
      <c r="BF64" s="48">
        <f t="shared" si="1"/>
        <v>14.688000000000001</v>
      </c>
      <c r="BG64" s="84"/>
      <c r="BH64" s="17" t="e">
        <f t="shared" si="6"/>
        <v>#DIV/0!</v>
      </c>
      <c r="BI64" s="71" t="s">
        <v>81</v>
      </c>
      <c r="BJ64" s="16"/>
    </row>
    <row r="65" spans="1:62" ht="22.5" customHeight="1">
      <c r="A65" s="75">
        <v>11</v>
      </c>
      <c r="B65" s="14" t="s">
        <v>143</v>
      </c>
      <c r="C65" s="45">
        <f>янв!C65+фев!C65+март!C65+апр!C65+май!C65+июнь!C65</f>
        <v>0</v>
      </c>
      <c r="D65" s="45">
        <f>янв!D65+фев!D65+март!D65+апр!D65+май!D65+июнь!D65</f>
        <v>0</v>
      </c>
      <c r="E65" s="45">
        <f>янв!E65+фев!E65+март!E65+апр!E65+май!E65+июнь!E65</f>
        <v>0</v>
      </c>
      <c r="F65" s="45">
        <f>янв!F65+фев!F65+март!F65+апр!F65+май!F65+июнь!F65</f>
        <v>0</v>
      </c>
      <c r="G65" s="45">
        <f>янв!G65+фев!G65+март!G65+апр!G65+май!G65+июнь!G65</f>
        <v>0</v>
      </c>
      <c r="H65" s="45">
        <f>янв!H65+фев!H65+март!H65+апр!H65+май!H65+июнь!H65</f>
        <v>0</v>
      </c>
      <c r="I65" s="45">
        <f>янв!I65+фев!I65+март!I65+апр!I65+май!I65+июнь!I65</f>
        <v>0</v>
      </c>
      <c r="J65" s="45">
        <f>янв!J65+фев!J65+март!J65+апр!J65+май!J65+июнь!J65</f>
        <v>0</v>
      </c>
      <c r="K65" s="45">
        <f>янв!K65+фев!K65+март!K65+апр!K65+май!K65+июнь!K65</f>
        <v>0</v>
      </c>
      <c r="L65" s="45">
        <f>янв!L65+фев!L65+март!L65+апр!L65+май!L65+июнь!L65</f>
        <v>0</v>
      </c>
      <c r="M65" s="45">
        <f>янв!M65+фев!M65+март!M65+апр!M65+май!M65+июнь!M65</f>
        <v>0</v>
      </c>
      <c r="N65" s="45">
        <f>янв!N65+фев!N65+март!N65+апр!N65+май!N65+июнь!N65</f>
        <v>0</v>
      </c>
      <c r="O65" s="45">
        <f>янв!O65+фев!O65+март!O65+апр!O65+май!O65+июнь!O65</f>
        <v>0</v>
      </c>
      <c r="P65" s="45">
        <f>янв!P65+фев!P65+март!P65+апр!P65+май!P65+июнь!P65</f>
        <v>0</v>
      </c>
      <c r="Q65" s="45">
        <f>янв!Q65+фев!Q65+март!Q65+апр!Q65+май!Q65+июнь!Q65</f>
        <v>0</v>
      </c>
      <c r="R65" s="45">
        <f>янв!R65+фев!R65+март!R65+апр!R65+май!R65+июнь!R65</f>
        <v>0</v>
      </c>
      <c r="S65" s="45">
        <f>янв!S65+фев!S65+март!S65+апр!S65+май!S65+июнь!S65</f>
        <v>1</v>
      </c>
      <c r="T65" s="45">
        <f>янв!T65+фев!T65+март!T65+апр!T65+май!T65+июнь!T65</f>
        <v>6.9749999999999996</v>
      </c>
      <c r="U65" s="45">
        <f>янв!U65+фев!U65+март!U65+апр!U65+май!U65+июнь!U65</f>
        <v>0</v>
      </c>
      <c r="V65" s="45">
        <f>янв!V65+фев!V65+март!V65+апр!V65+май!V65+июнь!V65</f>
        <v>0</v>
      </c>
      <c r="W65" s="45">
        <f>янв!W65+фев!W65+март!W65+апр!W65+май!W65+июнь!W65</f>
        <v>0</v>
      </c>
      <c r="X65" s="45">
        <f>янв!X65+фев!X65+март!X65+апр!X65+май!X65+июнь!X65</f>
        <v>0</v>
      </c>
      <c r="Y65" s="45">
        <f>янв!Y65+фев!Y65+март!Y65+апр!Y65+май!Y65+июнь!Y65</f>
        <v>0</v>
      </c>
      <c r="Z65" s="45">
        <f>янв!Z65+фев!Z65+март!Z65+апр!Z65+май!Z65+июнь!Z65</f>
        <v>0</v>
      </c>
      <c r="AA65" s="45">
        <f>янв!AA65+фев!AA65+март!AA65+апр!AA65+май!AA65+июнь!AA65</f>
        <v>0</v>
      </c>
      <c r="AB65" s="45">
        <f>янв!AB65+фев!AB65+март!AB65+апр!AB65+май!AB65+июнь!AB65</f>
        <v>0</v>
      </c>
      <c r="AC65" s="45">
        <f>янв!AC65+фев!AC65+март!AC65+апр!AC65+май!AC65+июнь!AC65</f>
        <v>4</v>
      </c>
      <c r="AD65" s="45">
        <f>янв!AD65+фев!AD65+март!AD65+апр!AD65+май!AD65+июнь!AD65</f>
        <v>0.36799999999999999</v>
      </c>
      <c r="AE65" s="45">
        <f>янв!AE65+фев!AE65+март!AE65+апр!AE65+май!AE65+июнь!AE65</f>
        <v>0</v>
      </c>
      <c r="AF65" s="45">
        <f>янв!AF65+фев!AF65+март!AF65+апр!AF65+май!AF65+июнь!AF65</f>
        <v>0</v>
      </c>
      <c r="AG65" s="45">
        <f>янв!AG65+фев!AG65+март!AG65+апр!AG65+май!AG65+июнь!AG65</f>
        <v>0</v>
      </c>
      <c r="AH65" s="45">
        <f>янв!AH65+фев!AH65+март!AH65+апр!AH65+май!AH65+июнь!AH65</f>
        <v>0</v>
      </c>
      <c r="AI65" s="45">
        <f>янв!AI65+фев!AI65+март!AI65+апр!AI65+май!AI65+июнь!AI65</f>
        <v>0</v>
      </c>
      <c r="AJ65" s="45">
        <f>янв!AJ65+фев!AJ65+март!AJ65+апр!AJ65+май!AJ65+июнь!AJ65</f>
        <v>0</v>
      </c>
      <c r="AK65" s="45">
        <f>янв!AK65+фев!AK65+март!AK65+апр!AK65+май!AK65+июнь!AK65</f>
        <v>12</v>
      </c>
      <c r="AL65" s="45">
        <f>янв!AL65+фев!AL65+март!AL65+апр!AL65+май!AL65+июнь!AL65</f>
        <v>11.254</v>
      </c>
      <c r="AM65" s="45">
        <f>янв!AM65+фев!AM65+март!AM65+апр!AM65+май!AM65+июнь!AM65</f>
        <v>0</v>
      </c>
      <c r="AN65" s="45">
        <f>янв!AN65+фев!AN65+март!AN65+апр!AN65+май!AN65+июнь!AN65</f>
        <v>0</v>
      </c>
      <c r="AO65" s="45">
        <f>янв!AO65+фев!AO65+март!AO65+апр!AO65+май!AO65+июнь!AO65</f>
        <v>0</v>
      </c>
      <c r="AP65" s="45">
        <f>янв!AP65+фев!AP65+март!AP65+апр!AP65+май!AP65+июнь!AP65</f>
        <v>0</v>
      </c>
      <c r="AQ65" s="45">
        <f>янв!AQ65+фев!AQ65+март!AQ65+апр!AQ65+май!AQ65+июнь!AQ65</f>
        <v>4</v>
      </c>
      <c r="AR65" s="45">
        <f>янв!AR65+фев!AR65+март!AR65+апр!AR65+май!AR65+июнь!AR65</f>
        <v>1.7509999999999999</v>
      </c>
      <c r="AS65" s="45">
        <f>янв!AS65+фев!AS65+март!AS65+апр!AS65+май!AS65+июнь!AS65</f>
        <v>0</v>
      </c>
      <c r="AT65" s="45">
        <f>янв!AT65+фев!AT65+март!AT65+апр!AT65+май!AT65+июнь!AT65</f>
        <v>0</v>
      </c>
      <c r="AU65" s="45">
        <f>янв!AU65+фев!AU65+март!AU65+апр!AU65+май!AU65+июнь!AU65</f>
        <v>3.92</v>
      </c>
      <c r="AV65" s="45">
        <f>янв!AV65+фев!AV65+март!AV65+апр!AV65+май!AV65+июнь!AV65</f>
        <v>0.38500000000000001</v>
      </c>
      <c r="AW65" s="45">
        <f>янв!AW65+фев!AW65+март!AW65+апр!AW65+май!AW65+июнь!AW65</f>
        <v>14</v>
      </c>
      <c r="AX65" s="45">
        <f>янв!AX65+фев!AX65+март!AX65+апр!AX65+май!AX65+июнь!AX65</f>
        <v>5.9329999999999998</v>
      </c>
      <c r="AY65" s="45">
        <f>янв!AY65+фев!AY65+март!AY65+апр!AY65+май!AY65+июнь!AY65</f>
        <v>0</v>
      </c>
      <c r="AZ65" s="45">
        <f>янв!AZ65+фев!AZ65+март!AZ65+апр!AZ65+май!AZ65+июнь!AZ65</f>
        <v>0</v>
      </c>
      <c r="BA65" s="45">
        <f>янв!BA65+фев!BA65+март!BA65+апр!BA65+май!BA65+июнь!BA65</f>
        <v>0</v>
      </c>
      <c r="BB65" s="45">
        <f>янв!BB65+фев!BB65+март!BB65+апр!BB65+май!BB65+июнь!BB65</f>
        <v>0</v>
      </c>
      <c r="BC65" s="45">
        <f>янв!BC65+фев!BC65+март!BC65+апр!BC65+май!BC65+июнь!BC65</f>
        <v>0</v>
      </c>
      <c r="BD65" s="45">
        <f>янв!BD65+фев!BD65+март!BD65+апр!BD65+май!BD65+июнь!BD65</f>
        <v>0</v>
      </c>
      <c r="BE65" s="45">
        <f>янв!BE65+фев!BE65+март!BE65+апр!BE65+май!BE65+июнь!BE65</f>
        <v>14.945</v>
      </c>
      <c r="BF65" s="48">
        <f t="shared" si="1"/>
        <v>41.611000000000004</v>
      </c>
      <c r="BG65" s="83"/>
      <c r="BH65" s="17" t="e">
        <f t="shared" si="6"/>
        <v>#DIV/0!</v>
      </c>
      <c r="BI65" s="71" t="s">
        <v>72</v>
      </c>
      <c r="BJ65" s="16"/>
    </row>
    <row r="66" spans="1:62" ht="22.5" customHeight="1">
      <c r="A66" s="75">
        <v>12</v>
      </c>
      <c r="B66" s="14" t="s">
        <v>145</v>
      </c>
      <c r="C66" s="45">
        <f>янв!C66+фев!C66+март!C66+апр!C66+май!C66+июнь!C66</f>
        <v>0</v>
      </c>
      <c r="D66" s="45">
        <f>янв!D66+фев!D66+март!D66+апр!D66+май!D66+июнь!D66</f>
        <v>0</v>
      </c>
      <c r="E66" s="45">
        <f>янв!E66+фев!E66+март!E66+апр!E66+май!E66+июнь!E66</f>
        <v>0</v>
      </c>
      <c r="F66" s="45">
        <f>янв!F66+фев!F66+март!F66+апр!F66+май!F66+июнь!F66</f>
        <v>0</v>
      </c>
      <c r="G66" s="45">
        <f>янв!G66+фев!G66+март!G66+апр!G66+май!G66+июнь!G66</f>
        <v>0</v>
      </c>
      <c r="H66" s="45">
        <f>янв!H66+фев!H66+март!H66+апр!H66+май!H66+июнь!H66</f>
        <v>0</v>
      </c>
      <c r="I66" s="45">
        <f>янв!I66+фев!I66+март!I66+апр!I66+май!I66+июнь!I66</f>
        <v>0</v>
      </c>
      <c r="J66" s="45">
        <f>янв!J66+фев!J66+март!J66+апр!J66+май!J66+июнь!J66</f>
        <v>0</v>
      </c>
      <c r="K66" s="45">
        <f>янв!K66+фев!K66+март!K66+апр!K66+май!K66+июнь!K66</f>
        <v>6</v>
      </c>
      <c r="L66" s="45">
        <f>янв!L66+фев!L66+март!L66+апр!L66+май!L66+июнь!L66</f>
        <v>3.4369999999999998</v>
      </c>
      <c r="M66" s="45">
        <f>янв!M66+фев!M66+март!M66+апр!M66+май!M66+июнь!M66</f>
        <v>0</v>
      </c>
      <c r="N66" s="45">
        <f>янв!N66+фев!N66+март!N66+апр!N66+май!N66+июнь!N66</f>
        <v>0</v>
      </c>
      <c r="O66" s="45">
        <f>янв!O66+фев!O66+март!O66+апр!O66+май!O66+июнь!O66</f>
        <v>0</v>
      </c>
      <c r="P66" s="45">
        <f>янв!P66+фев!P66+март!P66+апр!P66+май!P66+июнь!P66</f>
        <v>0</v>
      </c>
      <c r="Q66" s="45">
        <f>янв!Q66+фев!Q66+март!Q66+апр!Q66+май!Q66+июнь!Q66</f>
        <v>0</v>
      </c>
      <c r="R66" s="45">
        <f>янв!R66+фев!R66+март!R66+апр!R66+май!R66+июнь!R66</f>
        <v>0</v>
      </c>
      <c r="S66" s="45">
        <f>янв!S66+фев!S66+март!S66+апр!S66+май!S66+июнь!S66</f>
        <v>1</v>
      </c>
      <c r="T66" s="45">
        <f>янв!T66+фев!T66+март!T66+апр!T66+май!T66+июнь!T66</f>
        <v>1.476</v>
      </c>
      <c r="U66" s="45">
        <f>янв!U66+фев!U66+март!U66+апр!U66+май!U66+июнь!U66</f>
        <v>0</v>
      </c>
      <c r="V66" s="45">
        <f>янв!V66+фев!V66+март!V66+апр!V66+май!V66+июнь!V66</f>
        <v>0</v>
      </c>
      <c r="W66" s="45">
        <f>янв!W66+фев!W66+март!W66+апр!W66+май!W66+июнь!W66</f>
        <v>1</v>
      </c>
      <c r="X66" s="45">
        <f>янв!X66+фев!X66+март!X66+апр!X66+май!X66+июнь!X66</f>
        <v>2.1280000000000001</v>
      </c>
      <c r="Y66" s="45">
        <f>янв!Y66+фев!Y66+март!Y66+апр!Y66+май!Y66+июнь!Y66</f>
        <v>0</v>
      </c>
      <c r="Z66" s="45">
        <f>янв!Z66+фев!Z66+март!Z66+апр!Z66+май!Z66+июнь!Z66</f>
        <v>0</v>
      </c>
      <c r="AA66" s="45">
        <f>янв!AA66+фев!AA66+март!AA66+апр!AA66+май!AA66+июнь!AA66</f>
        <v>0</v>
      </c>
      <c r="AB66" s="45">
        <f>янв!AB66+фев!AB66+март!AB66+апр!AB66+май!AB66+июнь!AB66</f>
        <v>0</v>
      </c>
      <c r="AC66" s="45">
        <f>янв!AC66+фев!AC66+март!AC66+апр!AC66+май!AC66+июнь!AC66</f>
        <v>0</v>
      </c>
      <c r="AD66" s="45">
        <f>янв!AD66+фев!AD66+март!AD66+апр!AD66+май!AD66+июнь!AD66</f>
        <v>0</v>
      </c>
      <c r="AE66" s="45">
        <f>янв!AE66+фев!AE66+март!AE66+апр!AE66+май!AE66+июнь!AE66</f>
        <v>0</v>
      </c>
      <c r="AF66" s="45">
        <f>янв!AF66+фев!AF66+март!AF66+апр!AF66+май!AF66+июнь!AF66</f>
        <v>0</v>
      </c>
      <c r="AG66" s="45">
        <f>янв!AG66+фев!AG66+март!AG66+апр!AG66+май!AG66+июнь!AG66</f>
        <v>0</v>
      </c>
      <c r="AH66" s="45">
        <f>янв!AH66+фев!AH66+март!AH66+апр!AH66+май!AH66+июнь!AH66</f>
        <v>0</v>
      </c>
      <c r="AI66" s="45">
        <f>янв!AI66+фев!AI66+март!AI66+апр!AI66+май!AI66+июнь!AI66</f>
        <v>0</v>
      </c>
      <c r="AJ66" s="45">
        <f>янв!AJ66+фев!AJ66+март!AJ66+апр!AJ66+май!AJ66+июнь!AJ66</f>
        <v>0</v>
      </c>
      <c r="AK66" s="45">
        <f>янв!AK66+фев!AK66+март!AK66+апр!AK66+май!AK66+июнь!AK66</f>
        <v>0</v>
      </c>
      <c r="AL66" s="45">
        <f>янв!AL66+фев!AL66+март!AL66+апр!AL66+май!AL66+июнь!AL66</f>
        <v>0</v>
      </c>
      <c r="AM66" s="45">
        <f>янв!AM66+фев!AM66+март!AM66+апр!AM66+май!AM66+июнь!AM66</f>
        <v>0</v>
      </c>
      <c r="AN66" s="45">
        <f>янв!AN66+фев!AN66+март!AN66+апр!AN66+май!AN66+июнь!AN66</f>
        <v>0</v>
      </c>
      <c r="AO66" s="45">
        <f>янв!AO66+фев!AO66+март!AO66+апр!AO66+май!AO66+июнь!AO66</f>
        <v>1</v>
      </c>
      <c r="AP66" s="45">
        <f>янв!AP66+фев!AP66+март!AP66+апр!AP66+май!AP66+июнь!AP66</f>
        <v>4.8630000000000004</v>
      </c>
      <c r="AQ66" s="45">
        <f>янв!AQ66+фев!AQ66+март!AQ66+апр!AQ66+май!AQ66+июнь!AQ66</f>
        <v>2</v>
      </c>
      <c r="AR66" s="45">
        <f>янв!AR66+фев!AR66+март!AR66+апр!AR66+май!AR66+июнь!AR66</f>
        <v>1.744</v>
      </c>
      <c r="AS66" s="45">
        <f>янв!AS66+фев!AS66+март!AS66+апр!AS66+май!AS66+июнь!AS66</f>
        <v>0</v>
      </c>
      <c r="AT66" s="45">
        <f>янв!AT66+фев!AT66+март!AT66+апр!AT66+май!AT66+июнь!AT66</f>
        <v>0</v>
      </c>
      <c r="AU66" s="45">
        <f>янв!AU66+фев!AU66+март!AU66+апр!AU66+май!AU66+июнь!AU66</f>
        <v>0</v>
      </c>
      <c r="AV66" s="45">
        <f>янв!AV66+фев!AV66+март!AV66+апр!AV66+май!AV66+июнь!AV66</f>
        <v>0</v>
      </c>
      <c r="AW66" s="45">
        <f>янв!AW66+фев!AW66+март!AW66+апр!AW66+май!AW66+июнь!AW66</f>
        <v>0</v>
      </c>
      <c r="AX66" s="45">
        <f>янв!AX66+фев!AX66+март!AX66+апр!AX66+май!AX66+июнь!AX66</f>
        <v>0</v>
      </c>
      <c r="AY66" s="45">
        <f>янв!AY66+фев!AY66+март!AY66+апр!AY66+май!AY66+июнь!AY66</f>
        <v>0</v>
      </c>
      <c r="AZ66" s="45">
        <f>янв!AZ66+фев!AZ66+март!AZ66+апр!AZ66+май!AZ66+июнь!AZ66</f>
        <v>0</v>
      </c>
      <c r="BA66" s="45">
        <f>янв!BA66+фев!BA66+март!BA66+апр!BA66+май!BA66+июнь!BA66</f>
        <v>0</v>
      </c>
      <c r="BB66" s="45">
        <f>янв!BB66+фев!BB66+март!BB66+апр!BB66+май!BB66+июнь!BB66</f>
        <v>0</v>
      </c>
      <c r="BC66" s="45">
        <f>янв!BC66+фев!BC66+март!BC66+апр!BC66+май!BC66+июнь!BC66</f>
        <v>0</v>
      </c>
      <c r="BD66" s="45">
        <f>янв!BD66+фев!BD66+март!BD66+апр!BD66+май!BD66+июнь!BD66</f>
        <v>0</v>
      </c>
      <c r="BE66" s="45">
        <f>янв!BE66+фев!BE66+март!BE66+апр!BE66+май!BE66+июнь!BE66</f>
        <v>0.51</v>
      </c>
      <c r="BF66" s="48">
        <f t="shared" si="1"/>
        <v>14.157999999999999</v>
      </c>
      <c r="BG66" s="83"/>
      <c r="BH66" s="17" t="e">
        <f t="shared" si="6"/>
        <v>#DIV/0!</v>
      </c>
      <c r="BI66" s="71" t="s">
        <v>73</v>
      </c>
      <c r="BJ66" s="16"/>
    </row>
    <row r="67" spans="1:62" ht="22.5" customHeight="1">
      <c r="A67" s="75">
        <v>13</v>
      </c>
      <c r="B67" s="14" t="s">
        <v>146</v>
      </c>
      <c r="C67" s="45">
        <f>янв!C67+фев!C67+март!C67+апр!C67+май!C67+июнь!C67</f>
        <v>0</v>
      </c>
      <c r="D67" s="45">
        <f>янв!D67+фев!D67+март!D67+апр!D67+май!D67+июнь!D67</f>
        <v>0</v>
      </c>
      <c r="E67" s="45">
        <f>янв!E67+фев!E67+март!E67+апр!E67+май!E67+июнь!E67</f>
        <v>0</v>
      </c>
      <c r="F67" s="45">
        <f>янв!F67+фев!F67+март!F67+апр!F67+май!F67+июнь!F67</f>
        <v>0</v>
      </c>
      <c r="G67" s="45">
        <f>янв!G67+фев!G67+март!G67+апр!G67+май!G67+июнь!G67</f>
        <v>0</v>
      </c>
      <c r="H67" s="45">
        <f>янв!H67+фев!H67+март!H67+апр!H67+май!H67+июнь!H67</f>
        <v>0</v>
      </c>
      <c r="I67" s="45">
        <f>янв!I67+фев!I67+март!I67+апр!I67+май!I67+июнь!I67</f>
        <v>0</v>
      </c>
      <c r="J67" s="45">
        <f>янв!J67+фев!J67+март!J67+апр!J67+май!J67+июнь!J67</f>
        <v>0</v>
      </c>
      <c r="K67" s="45">
        <f>янв!K67+фев!K67+март!K67+апр!K67+май!K67+июнь!K67</f>
        <v>0</v>
      </c>
      <c r="L67" s="45">
        <f>янв!L67+фев!L67+март!L67+апр!L67+май!L67+июнь!L67</f>
        <v>0</v>
      </c>
      <c r="M67" s="45">
        <f>янв!M67+фев!M67+март!M67+апр!M67+май!M67+июнь!M67</f>
        <v>0</v>
      </c>
      <c r="N67" s="45">
        <f>янв!N67+фев!N67+март!N67+апр!N67+май!N67+июнь!N67</f>
        <v>0</v>
      </c>
      <c r="O67" s="45">
        <f>янв!O67+фев!O67+март!O67+апр!O67+май!O67+июнь!O67</f>
        <v>0</v>
      </c>
      <c r="P67" s="45">
        <f>янв!P67+фев!P67+март!P67+апр!P67+май!P67+июнь!P67</f>
        <v>0</v>
      </c>
      <c r="Q67" s="45">
        <f>янв!Q67+фев!Q67+март!Q67+апр!Q67+май!Q67+июнь!Q67</f>
        <v>0</v>
      </c>
      <c r="R67" s="45">
        <f>янв!R67+фев!R67+март!R67+апр!R67+май!R67+июнь!R67</f>
        <v>0</v>
      </c>
      <c r="S67" s="45">
        <f>янв!S67+фев!S67+март!S67+апр!S67+май!S67+июнь!S67</f>
        <v>0</v>
      </c>
      <c r="T67" s="45">
        <f>янв!T67+фев!T67+март!T67+апр!T67+май!T67+июнь!T67</f>
        <v>0</v>
      </c>
      <c r="U67" s="45">
        <f>янв!U67+фев!U67+март!U67+апр!U67+май!U67+июнь!U67</f>
        <v>0</v>
      </c>
      <c r="V67" s="45">
        <f>янв!V67+фев!V67+март!V67+апр!V67+май!V67+июнь!V67</f>
        <v>0</v>
      </c>
      <c r="W67" s="45">
        <f>янв!W67+фев!W67+март!W67+апр!W67+май!W67+июнь!W67</f>
        <v>2</v>
      </c>
      <c r="X67" s="45">
        <f>янв!X67+фев!X67+март!X67+апр!X67+май!X67+июнь!X67</f>
        <v>1.9810000000000001</v>
      </c>
      <c r="Y67" s="45">
        <f>янв!Y67+фев!Y67+март!Y67+апр!Y67+май!Y67+июнь!Y67</f>
        <v>0</v>
      </c>
      <c r="Z67" s="45">
        <f>янв!Z67+фев!Z67+март!Z67+апр!Z67+май!Z67+июнь!Z67</f>
        <v>0</v>
      </c>
      <c r="AA67" s="45">
        <f>янв!AA67+фев!AA67+март!AA67+апр!AA67+май!AA67+июнь!AA67</f>
        <v>0</v>
      </c>
      <c r="AB67" s="45">
        <f>янв!AB67+фев!AB67+март!AB67+апр!AB67+май!AB67+июнь!AB67</f>
        <v>0</v>
      </c>
      <c r="AC67" s="45">
        <f>янв!AC67+фев!AC67+март!AC67+апр!AC67+май!AC67+июнь!AC67</f>
        <v>0</v>
      </c>
      <c r="AD67" s="45">
        <f>янв!AD67+фев!AD67+март!AD67+апр!AD67+май!AD67+июнь!AD67</f>
        <v>0</v>
      </c>
      <c r="AE67" s="45">
        <f>янв!AE67+фев!AE67+март!AE67+апр!AE67+май!AE67+июнь!AE67</f>
        <v>0</v>
      </c>
      <c r="AF67" s="45">
        <f>янв!AF67+фев!AF67+март!AF67+апр!AF67+май!AF67+июнь!AF67</f>
        <v>0</v>
      </c>
      <c r="AG67" s="45">
        <f>янв!AG67+фев!AG67+март!AG67+апр!AG67+май!AG67+июнь!AG67</f>
        <v>0</v>
      </c>
      <c r="AH67" s="45">
        <f>янв!AH67+фев!AH67+март!AH67+апр!AH67+май!AH67+июнь!AH67</f>
        <v>0</v>
      </c>
      <c r="AI67" s="45">
        <f>янв!AI67+фев!AI67+март!AI67+апр!AI67+май!AI67+июнь!AI67</f>
        <v>0</v>
      </c>
      <c r="AJ67" s="45">
        <f>янв!AJ67+фев!AJ67+март!AJ67+апр!AJ67+май!AJ67+июнь!AJ67</f>
        <v>0</v>
      </c>
      <c r="AK67" s="45">
        <f>янв!AK67+фев!AK67+март!AK67+апр!AK67+май!AK67+июнь!AK67</f>
        <v>0</v>
      </c>
      <c r="AL67" s="45">
        <f>янв!AL67+фев!AL67+март!AL67+апр!AL67+май!AL67+июнь!AL67</f>
        <v>0</v>
      </c>
      <c r="AM67" s="45">
        <f>янв!AM67+фев!AM67+март!AM67+апр!AM67+май!AM67+июнь!AM67</f>
        <v>0</v>
      </c>
      <c r="AN67" s="45">
        <f>янв!AN67+фев!AN67+март!AN67+апр!AN67+май!AN67+июнь!AN67</f>
        <v>0</v>
      </c>
      <c r="AO67" s="45">
        <f>янв!AO67+фев!AO67+март!AO67+апр!AO67+май!AO67+июнь!AO67</f>
        <v>1</v>
      </c>
      <c r="AP67" s="45">
        <f>янв!AP67+фев!AP67+март!AP67+апр!AP67+май!AP67+июнь!AP67</f>
        <v>4.7850000000000001</v>
      </c>
      <c r="AQ67" s="45">
        <f>янв!AQ67+фев!AQ67+март!AQ67+апр!AQ67+май!AQ67+июнь!AQ67</f>
        <v>0</v>
      </c>
      <c r="AR67" s="45">
        <f>янв!AR67+фев!AR67+март!AR67+апр!AR67+май!AR67+июнь!AR67</f>
        <v>0</v>
      </c>
      <c r="AS67" s="45">
        <f>янв!AS67+фев!AS67+март!AS67+апр!AS67+май!AS67+июнь!AS67</f>
        <v>0</v>
      </c>
      <c r="AT67" s="45">
        <f>янв!AT67+фев!AT67+март!AT67+апр!AT67+май!AT67+июнь!AT67</f>
        <v>0</v>
      </c>
      <c r="AU67" s="45">
        <f>янв!AU67+фев!AU67+март!AU67+апр!AU67+май!AU67+июнь!AU67</f>
        <v>0</v>
      </c>
      <c r="AV67" s="45">
        <f>янв!AV67+фев!AV67+март!AV67+апр!AV67+май!AV67+июнь!AV67</f>
        <v>0</v>
      </c>
      <c r="AW67" s="45">
        <f>янв!AW67+фев!AW67+март!AW67+апр!AW67+май!AW67+июнь!AW67</f>
        <v>0</v>
      </c>
      <c r="AX67" s="45">
        <f>янв!AX67+фев!AX67+март!AX67+апр!AX67+май!AX67+июнь!AX67</f>
        <v>0</v>
      </c>
      <c r="AY67" s="45">
        <f>янв!AY67+фев!AY67+март!AY67+апр!AY67+май!AY67+июнь!AY67</f>
        <v>0</v>
      </c>
      <c r="AZ67" s="45">
        <f>янв!AZ67+фев!AZ67+март!AZ67+апр!AZ67+май!AZ67+июнь!AZ67</f>
        <v>0</v>
      </c>
      <c r="BA67" s="45">
        <f>янв!BA67+фев!BA67+март!BA67+апр!BA67+май!BA67+июнь!BA67</f>
        <v>0</v>
      </c>
      <c r="BB67" s="45">
        <f>янв!BB67+фев!BB67+март!BB67+апр!BB67+май!BB67+июнь!BB67</f>
        <v>0</v>
      </c>
      <c r="BC67" s="45">
        <f>янв!BC67+фев!BC67+март!BC67+апр!BC67+май!BC67+июнь!BC67</f>
        <v>0</v>
      </c>
      <c r="BD67" s="45">
        <f>янв!BD67+фев!BD67+март!BD67+апр!BD67+май!BD67+июнь!BD67</f>
        <v>0</v>
      </c>
      <c r="BE67" s="45">
        <f>янв!BE67+фев!BE67+март!BE67+апр!BE67+май!BE67+июнь!BE67</f>
        <v>18.692</v>
      </c>
      <c r="BF67" s="48">
        <f t="shared" si="1"/>
        <v>25.457999999999998</v>
      </c>
      <c r="BG67" s="83"/>
      <c r="BH67" s="17" t="e">
        <f t="shared" si="6"/>
        <v>#DIV/0!</v>
      </c>
      <c r="BI67" s="71">
        <v>6</v>
      </c>
      <c r="BJ67" s="16"/>
    </row>
    <row r="68" spans="1:62" ht="22.5" customHeight="1">
      <c r="A68" s="75">
        <v>14</v>
      </c>
      <c r="B68" s="14" t="s">
        <v>147</v>
      </c>
      <c r="C68" s="45">
        <f>янв!C68+фев!C68+март!C68+апр!C68+май!C68+июнь!C68</f>
        <v>0</v>
      </c>
      <c r="D68" s="45">
        <f>янв!D68+фев!D68+март!D68+апр!D68+май!D68+июнь!D68</f>
        <v>0</v>
      </c>
      <c r="E68" s="45">
        <f>янв!E68+фев!E68+март!E68+апр!E68+май!E68+июнь!E68</f>
        <v>56</v>
      </c>
      <c r="F68" s="45">
        <f>янв!F68+фев!F68+март!F68+апр!F68+май!F68+июнь!F68</f>
        <v>14</v>
      </c>
      <c r="G68" s="45">
        <f>янв!G68+фев!G68+март!G68+апр!G68+май!G68+июнь!G68</f>
        <v>0</v>
      </c>
      <c r="H68" s="45">
        <f>янв!H68+фев!H68+март!H68+апр!H68+май!H68+июнь!H68</f>
        <v>0</v>
      </c>
      <c r="I68" s="45">
        <f>янв!I68+фев!I68+март!I68+апр!I68+май!I68+июнь!I68</f>
        <v>0</v>
      </c>
      <c r="J68" s="45">
        <f>янв!J68+фев!J68+март!J68+апр!J68+май!J68+июнь!J68</f>
        <v>0</v>
      </c>
      <c r="K68" s="45">
        <f>янв!K68+фев!K68+март!K68+апр!K68+май!K68+июнь!K68</f>
        <v>10</v>
      </c>
      <c r="L68" s="45">
        <f>янв!L68+фев!L68+март!L68+апр!L68+май!L68+июнь!L68</f>
        <v>2.3660000000000001</v>
      </c>
      <c r="M68" s="45">
        <f>янв!M68+фев!M68+март!M68+апр!M68+май!M68+июнь!M68</f>
        <v>0</v>
      </c>
      <c r="N68" s="45">
        <f>янв!N68+фев!N68+март!N68+апр!N68+май!N68+июнь!N68</f>
        <v>0</v>
      </c>
      <c r="O68" s="45">
        <f>янв!O68+фев!O68+март!O68+апр!O68+май!O68+июнь!O68</f>
        <v>0</v>
      </c>
      <c r="P68" s="45">
        <f>янв!P68+фев!P68+март!P68+апр!P68+май!P68+июнь!P68</f>
        <v>0</v>
      </c>
      <c r="Q68" s="45">
        <f>янв!Q68+фев!Q68+март!Q68+апр!Q68+май!Q68+июнь!Q68</f>
        <v>0</v>
      </c>
      <c r="R68" s="45">
        <f>янв!R68+фев!R68+март!R68+апр!R68+май!R68+июнь!R68</f>
        <v>0</v>
      </c>
      <c r="S68" s="45">
        <f>янв!S68+фев!S68+март!S68+апр!S68+май!S68+июнь!S68</f>
        <v>1</v>
      </c>
      <c r="T68" s="45">
        <f>янв!T68+фев!T68+март!T68+апр!T68+май!T68+июнь!T68</f>
        <v>5.87</v>
      </c>
      <c r="U68" s="45">
        <f>янв!U68+фев!U68+март!U68+апр!U68+май!U68+июнь!U68</f>
        <v>0</v>
      </c>
      <c r="V68" s="45">
        <f>янв!V68+фев!V68+март!V68+апр!V68+май!V68+июнь!V68</f>
        <v>0</v>
      </c>
      <c r="W68" s="45">
        <f>янв!W68+фев!W68+март!W68+апр!W68+май!W68+июнь!W68</f>
        <v>7</v>
      </c>
      <c r="X68" s="45">
        <f>янв!X68+фев!X68+март!X68+апр!X68+май!X68+июнь!X68</f>
        <v>6.8119999999999994</v>
      </c>
      <c r="Y68" s="45">
        <f>янв!Y68+фев!Y68+март!Y68+апр!Y68+май!Y68+июнь!Y68</f>
        <v>0</v>
      </c>
      <c r="Z68" s="45">
        <f>янв!Z68+фев!Z68+март!Z68+апр!Z68+май!Z68+июнь!Z68</f>
        <v>0</v>
      </c>
      <c r="AA68" s="45">
        <f>янв!AA68+фев!AA68+март!AA68+апр!AA68+май!AA68+июнь!AA68</f>
        <v>0</v>
      </c>
      <c r="AB68" s="45">
        <f>янв!AB68+фев!AB68+март!AB68+апр!AB68+май!AB68+июнь!AB68</f>
        <v>0</v>
      </c>
      <c r="AC68" s="45">
        <f>янв!AC68+фев!AC68+март!AC68+апр!AC68+май!AC68+июнь!AC68</f>
        <v>0</v>
      </c>
      <c r="AD68" s="45">
        <f>янв!AD68+фев!AD68+март!AD68+апр!AD68+май!AD68+июнь!AD68</f>
        <v>0</v>
      </c>
      <c r="AE68" s="45">
        <f>янв!AE68+фев!AE68+март!AE68+апр!AE68+май!AE68+июнь!AE68</f>
        <v>0</v>
      </c>
      <c r="AF68" s="45">
        <f>янв!AF68+фев!AF68+март!AF68+апр!AF68+май!AF68+июнь!AF68</f>
        <v>0</v>
      </c>
      <c r="AG68" s="45">
        <f>янв!AG68+фев!AG68+март!AG68+апр!AG68+май!AG68+июнь!AG68</f>
        <v>0</v>
      </c>
      <c r="AH68" s="45">
        <f>янв!AH68+фев!AH68+март!AH68+апр!AH68+май!AH68+июнь!AH68</f>
        <v>0</v>
      </c>
      <c r="AI68" s="45">
        <f>янв!AI68+фев!AI68+март!AI68+апр!AI68+май!AI68+июнь!AI68</f>
        <v>0</v>
      </c>
      <c r="AJ68" s="45">
        <f>янв!AJ68+фев!AJ68+март!AJ68+апр!AJ68+май!AJ68+июнь!AJ68</f>
        <v>0</v>
      </c>
      <c r="AK68" s="45">
        <f>янв!AK68+фев!AK68+март!AK68+апр!AK68+май!AK68+июнь!AK68</f>
        <v>0</v>
      </c>
      <c r="AL68" s="45">
        <f>янв!AL68+фев!AL68+март!AL68+апр!AL68+май!AL68+июнь!AL68</f>
        <v>0</v>
      </c>
      <c r="AM68" s="45">
        <f>янв!AM68+фев!AM68+март!AM68+апр!AM68+май!AM68+июнь!AM68</f>
        <v>0.5</v>
      </c>
      <c r="AN68" s="45">
        <f>янв!AN68+фев!AN68+март!AN68+апр!AN68+май!AN68+июнь!AN68</f>
        <v>0.72699999999999998</v>
      </c>
      <c r="AO68" s="45">
        <f>янв!AO68+фев!AO68+март!AO68+апр!AO68+май!AO68+июнь!AO68</f>
        <v>1</v>
      </c>
      <c r="AP68" s="45">
        <f>янв!AP68+фев!AP68+март!AP68+апр!AP68+май!AP68+июнь!AP68</f>
        <v>3.8660000000000001</v>
      </c>
      <c r="AQ68" s="45">
        <f>янв!AQ68+фев!AQ68+март!AQ68+апр!AQ68+май!AQ68+июнь!AQ68</f>
        <v>0</v>
      </c>
      <c r="AR68" s="45">
        <f>янв!AR68+фев!AR68+март!AR68+апр!AR68+май!AR68+июнь!AR68</f>
        <v>0</v>
      </c>
      <c r="AS68" s="45">
        <f>янв!AS68+фев!AS68+март!AS68+апр!AS68+май!AS68+июнь!AS68</f>
        <v>0</v>
      </c>
      <c r="AT68" s="45">
        <f>янв!AT68+фев!AT68+март!AT68+апр!AT68+май!AT68+июнь!AT68</f>
        <v>0</v>
      </c>
      <c r="AU68" s="45">
        <f>янв!AU68+фев!AU68+март!AU68+апр!AU68+май!AU68+июнь!AU68</f>
        <v>0</v>
      </c>
      <c r="AV68" s="45">
        <f>янв!AV68+фев!AV68+март!AV68+апр!AV68+май!AV68+июнь!AV68</f>
        <v>0</v>
      </c>
      <c r="AW68" s="45">
        <f>янв!AW68+фев!AW68+март!AW68+апр!AW68+май!AW68+июнь!AW68</f>
        <v>8</v>
      </c>
      <c r="AX68" s="45">
        <f>янв!AX68+фев!AX68+март!AX68+апр!AX68+май!AX68+июнь!AX68</f>
        <v>1.077</v>
      </c>
      <c r="AY68" s="45">
        <f>янв!AY68+фев!AY68+март!AY68+апр!AY68+май!AY68+июнь!AY68</f>
        <v>0</v>
      </c>
      <c r="AZ68" s="45">
        <f>янв!AZ68+фев!AZ68+март!AZ68+апр!AZ68+май!AZ68+июнь!AZ68</f>
        <v>0</v>
      </c>
      <c r="BA68" s="45">
        <f>янв!BA68+фев!BA68+март!BA68+апр!BA68+май!BA68+июнь!BA68</f>
        <v>0</v>
      </c>
      <c r="BB68" s="45">
        <f>янв!BB68+фев!BB68+март!BB68+апр!BB68+май!BB68+июнь!BB68</f>
        <v>0</v>
      </c>
      <c r="BC68" s="45">
        <f>янв!BC68+фев!BC68+март!BC68+апр!BC68+май!BC68+июнь!BC68</f>
        <v>0</v>
      </c>
      <c r="BD68" s="45">
        <f>янв!BD68+фев!BD68+март!BD68+апр!BD68+май!BD68+июнь!BD68</f>
        <v>0</v>
      </c>
      <c r="BE68" s="45">
        <f>янв!BE68+фев!BE68+март!BE68+апр!BE68+май!BE68+июнь!BE68</f>
        <v>0</v>
      </c>
      <c r="BF68" s="48">
        <f t="shared" si="1"/>
        <v>34.718000000000004</v>
      </c>
      <c r="BG68" s="83"/>
      <c r="BH68" s="17" t="e">
        <f t="shared" si="6"/>
        <v>#DIV/0!</v>
      </c>
      <c r="BI68" s="71" t="s">
        <v>74</v>
      </c>
      <c r="BJ68" s="16"/>
    </row>
    <row r="69" spans="1:62" ht="22.5" customHeight="1">
      <c r="A69" s="75">
        <v>15</v>
      </c>
      <c r="B69" s="14" t="s">
        <v>148</v>
      </c>
      <c r="C69" s="45">
        <f>янв!C69+фев!C69+март!C69+апр!C69+май!C69+июнь!C69</f>
        <v>0</v>
      </c>
      <c r="D69" s="45">
        <f>янв!D69+фев!D69+март!D69+апр!D69+май!D69+июнь!D69</f>
        <v>0</v>
      </c>
      <c r="E69" s="45">
        <f>янв!E69+фев!E69+март!E69+апр!E69+май!E69+июнь!E69</f>
        <v>0</v>
      </c>
      <c r="F69" s="45">
        <f>янв!F69+фев!F69+март!F69+апр!F69+май!F69+июнь!F69</f>
        <v>0</v>
      </c>
      <c r="G69" s="45">
        <f>янв!G69+фев!G69+март!G69+апр!G69+май!G69+июнь!G69</f>
        <v>25.8</v>
      </c>
      <c r="H69" s="45">
        <f>янв!H69+фев!H69+март!H69+апр!H69+май!H69+июнь!H69</f>
        <v>2.6379999999999999</v>
      </c>
      <c r="I69" s="45">
        <f>янв!I69+фев!I69+март!I69+апр!I69+май!I69+июнь!I69</f>
        <v>0</v>
      </c>
      <c r="J69" s="45">
        <f>янв!J69+фев!J69+март!J69+апр!J69+май!J69+июнь!J69</f>
        <v>0</v>
      </c>
      <c r="K69" s="45">
        <f>янв!K69+фев!K69+март!K69+апр!K69+май!K69+июнь!K69</f>
        <v>10</v>
      </c>
      <c r="L69" s="45">
        <f>янв!L69+фев!L69+март!L69+апр!L69+май!L69+июнь!L69</f>
        <v>3.407</v>
      </c>
      <c r="M69" s="45">
        <f>янв!M69+фев!M69+март!M69+апр!M69+май!M69+июнь!M69</f>
        <v>0</v>
      </c>
      <c r="N69" s="45">
        <f>янв!N69+фев!N69+март!N69+апр!N69+май!N69+июнь!N69</f>
        <v>0</v>
      </c>
      <c r="O69" s="45">
        <f>янв!O69+фев!O69+март!O69+апр!O69+май!O69+июнь!O69</f>
        <v>0</v>
      </c>
      <c r="P69" s="45">
        <f>янв!P69+фев!P69+март!P69+апр!P69+май!P69+июнь!P69</f>
        <v>0</v>
      </c>
      <c r="Q69" s="45">
        <f>янв!Q69+фев!Q69+март!Q69+апр!Q69+май!Q69+июнь!Q69</f>
        <v>0</v>
      </c>
      <c r="R69" s="45">
        <f>янв!R69+фев!R69+март!R69+апр!R69+май!R69+июнь!R69</f>
        <v>0</v>
      </c>
      <c r="S69" s="45">
        <f>янв!S69+фев!S69+март!S69+апр!S69+май!S69+июнь!S69</f>
        <v>0</v>
      </c>
      <c r="T69" s="45">
        <f>янв!T69+фев!T69+март!T69+апр!T69+май!T69+июнь!T69</f>
        <v>0</v>
      </c>
      <c r="U69" s="45">
        <f>янв!U69+фев!U69+март!U69+апр!U69+май!U69+июнь!U69</f>
        <v>0</v>
      </c>
      <c r="V69" s="45">
        <f>янв!V69+фев!V69+март!V69+апр!V69+май!V69+июнь!V69</f>
        <v>0</v>
      </c>
      <c r="W69" s="45">
        <f>янв!W69+фев!W69+март!W69+апр!W69+май!W69+июнь!W69</f>
        <v>0</v>
      </c>
      <c r="X69" s="45">
        <f>янв!X69+фев!X69+март!X69+апр!X69+май!X69+июнь!X69</f>
        <v>0</v>
      </c>
      <c r="Y69" s="45">
        <f>янв!Y69+фев!Y69+март!Y69+апр!Y69+май!Y69+июнь!Y69</f>
        <v>0</v>
      </c>
      <c r="Z69" s="45">
        <f>янв!Z69+фев!Z69+март!Z69+апр!Z69+май!Z69+июнь!Z69</f>
        <v>0</v>
      </c>
      <c r="AA69" s="45">
        <f>янв!AA69+фев!AA69+март!AA69+апр!AA69+май!AA69+июнь!AA69</f>
        <v>0</v>
      </c>
      <c r="AB69" s="45">
        <f>янв!AB69+фев!AB69+март!AB69+апр!AB69+май!AB69+июнь!AB69</f>
        <v>0</v>
      </c>
      <c r="AC69" s="45">
        <f>янв!AC69+фев!AC69+март!AC69+апр!AC69+май!AC69+июнь!AC69</f>
        <v>0</v>
      </c>
      <c r="AD69" s="45">
        <f>янв!AD69+фев!AD69+март!AD69+апр!AD69+май!AD69+июнь!AD69</f>
        <v>0</v>
      </c>
      <c r="AE69" s="45">
        <f>янв!AE69+фев!AE69+март!AE69+апр!AE69+май!AE69+июнь!AE69</f>
        <v>0</v>
      </c>
      <c r="AF69" s="45">
        <f>янв!AF69+фев!AF69+март!AF69+апр!AF69+май!AF69+июнь!AF69</f>
        <v>0</v>
      </c>
      <c r="AG69" s="45">
        <f>янв!AG69+фев!AG69+март!AG69+апр!AG69+май!AG69+июнь!AG69</f>
        <v>0</v>
      </c>
      <c r="AH69" s="45">
        <f>янв!AH69+фев!AH69+март!AH69+апр!AH69+май!AH69+июнь!AH69</f>
        <v>0</v>
      </c>
      <c r="AI69" s="45">
        <f>янв!AI69+фев!AI69+март!AI69+апр!AI69+май!AI69+июнь!AI69</f>
        <v>0</v>
      </c>
      <c r="AJ69" s="45">
        <f>янв!AJ69+фев!AJ69+март!AJ69+апр!AJ69+май!AJ69+июнь!AJ69</f>
        <v>0</v>
      </c>
      <c r="AK69" s="45">
        <f>янв!AK69+фев!AK69+март!AK69+апр!AK69+май!AK69+июнь!AK69</f>
        <v>0</v>
      </c>
      <c r="AL69" s="45">
        <f>янв!AL69+фев!AL69+март!AL69+апр!AL69+май!AL69+июнь!AL69</f>
        <v>0</v>
      </c>
      <c r="AM69" s="45">
        <f>янв!AM69+фев!AM69+март!AM69+апр!AM69+май!AM69+июнь!AM69</f>
        <v>0</v>
      </c>
      <c r="AN69" s="45">
        <f>янв!AN69+фев!AN69+март!AN69+апр!AN69+май!AN69+июнь!AN69</f>
        <v>0</v>
      </c>
      <c r="AO69" s="45">
        <f>янв!AO69+фев!AO69+март!AO69+апр!AO69+май!AO69+июнь!AO69</f>
        <v>1</v>
      </c>
      <c r="AP69" s="45">
        <f>янв!AP69+фев!AP69+март!AP69+апр!AP69+май!AP69+июнь!AP69</f>
        <v>4.7859999999999996</v>
      </c>
      <c r="AQ69" s="45">
        <f>янв!AQ69+фев!AQ69+март!AQ69+апр!AQ69+май!AQ69+июнь!AQ69</f>
        <v>2</v>
      </c>
      <c r="AR69" s="45">
        <f>янв!AR69+фев!AR69+март!AR69+апр!AR69+май!AR69+июнь!AR69</f>
        <v>1.139</v>
      </c>
      <c r="AS69" s="45">
        <f>янв!AS69+фев!AS69+март!AS69+апр!AS69+май!AS69+июнь!AS69</f>
        <v>0</v>
      </c>
      <c r="AT69" s="45">
        <f>янв!AT69+фев!AT69+март!AT69+апр!AT69+май!AT69+июнь!AT69</f>
        <v>0</v>
      </c>
      <c r="AU69" s="45">
        <f>янв!AU69+фев!AU69+март!AU69+апр!AU69+май!AU69+июнь!AU69</f>
        <v>0</v>
      </c>
      <c r="AV69" s="45">
        <f>янв!AV69+фев!AV69+март!AV69+апр!AV69+май!AV69+июнь!AV69</f>
        <v>0</v>
      </c>
      <c r="AW69" s="45">
        <f>янв!AW69+фев!AW69+март!AW69+апр!AW69+май!AW69+июнь!AW69</f>
        <v>0</v>
      </c>
      <c r="AX69" s="45">
        <f>янв!AX69+фев!AX69+март!AX69+апр!AX69+май!AX69+июнь!AX69</f>
        <v>0</v>
      </c>
      <c r="AY69" s="45">
        <f>янв!AY69+фев!AY69+март!AY69+апр!AY69+май!AY69+июнь!AY69</f>
        <v>0</v>
      </c>
      <c r="AZ69" s="45">
        <f>янв!AZ69+фев!AZ69+март!AZ69+апр!AZ69+май!AZ69+июнь!AZ69</f>
        <v>0</v>
      </c>
      <c r="BA69" s="45">
        <f>янв!BA69+фев!BA69+март!BA69+апр!BA69+май!BA69+июнь!BA69</f>
        <v>0</v>
      </c>
      <c r="BB69" s="45">
        <f>янв!BB69+фев!BB69+март!BB69+апр!BB69+май!BB69+июнь!BB69</f>
        <v>0</v>
      </c>
      <c r="BC69" s="45">
        <f>янв!BC69+фев!BC69+март!BC69+апр!BC69+май!BC69+июнь!BC69</f>
        <v>0</v>
      </c>
      <c r="BD69" s="45">
        <f>янв!BD69+фев!BD69+март!BD69+апр!BD69+май!BD69+июнь!BD69</f>
        <v>0</v>
      </c>
      <c r="BE69" s="45">
        <f>янв!BE69+фев!BE69+март!BE69+апр!BE69+май!BE69+июнь!BE69</f>
        <v>1.165</v>
      </c>
      <c r="BF69" s="48">
        <f t="shared" si="1"/>
        <v>13.134999999999998</v>
      </c>
      <c r="BG69" s="84"/>
      <c r="BH69" s="17" t="e">
        <f t="shared" si="6"/>
        <v>#DIV/0!</v>
      </c>
      <c r="BI69" s="71" t="s">
        <v>75</v>
      </c>
      <c r="BJ69" s="16"/>
    </row>
    <row r="70" spans="1:62" ht="22.5" customHeight="1">
      <c r="A70" s="75">
        <v>16</v>
      </c>
      <c r="B70" s="14" t="s">
        <v>149</v>
      </c>
      <c r="C70" s="45">
        <f>янв!C70+фев!C70+март!C70+апр!C70+май!C70+июнь!C70</f>
        <v>0</v>
      </c>
      <c r="D70" s="45">
        <f>янв!D70+фев!D70+март!D70+апр!D70+май!D70+июнь!D70</f>
        <v>0</v>
      </c>
      <c r="E70" s="45">
        <f>янв!E70+фев!E70+март!E70+апр!E70+май!E70+июнь!E70</f>
        <v>0</v>
      </c>
      <c r="F70" s="45">
        <f>янв!F70+фев!F70+март!F70+апр!F70+май!F70+июнь!F70</f>
        <v>0</v>
      </c>
      <c r="G70" s="45">
        <f>янв!G70+фев!G70+март!G70+апр!G70+май!G70+июнь!G70</f>
        <v>0</v>
      </c>
      <c r="H70" s="45">
        <f>янв!H70+фев!H70+март!H70+апр!H70+май!H70+июнь!H70</f>
        <v>0</v>
      </c>
      <c r="I70" s="45">
        <f>янв!I70+фев!I70+март!I70+апр!I70+май!I70+июнь!I70</f>
        <v>0</v>
      </c>
      <c r="J70" s="45">
        <f>янв!J70+фев!J70+март!J70+апр!J70+май!J70+июнь!J70</f>
        <v>0</v>
      </c>
      <c r="K70" s="45">
        <f>янв!K70+фев!K70+март!K70+апр!K70+май!K70+июнь!K70</f>
        <v>0</v>
      </c>
      <c r="L70" s="45">
        <f>янв!L70+фев!L70+март!L70+апр!L70+май!L70+июнь!L70</f>
        <v>0</v>
      </c>
      <c r="M70" s="45">
        <f>янв!M70+фев!M70+март!M70+апр!M70+май!M70+июнь!M70</f>
        <v>0</v>
      </c>
      <c r="N70" s="45">
        <f>янв!N70+фев!N70+март!N70+апр!N70+май!N70+июнь!N70</f>
        <v>0</v>
      </c>
      <c r="O70" s="45">
        <f>янв!O70+фев!O70+март!O70+апр!O70+май!O70+июнь!O70</f>
        <v>0</v>
      </c>
      <c r="P70" s="45">
        <f>янв!P70+фев!P70+март!P70+апр!P70+май!P70+июнь!P70</f>
        <v>0</v>
      </c>
      <c r="Q70" s="45">
        <f>янв!Q70+фев!Q70+март!Q70+апр!Q70+май!Q70+июнь!Q70</f>
        <v>0</v>
      </c>
      <c r="R70" s="45">
        <f>янв!R70+фев!R70+март!R70+апр!R70+май!R70+июнь!R70</f>
        <v>0</v>
      </c>
      <c r="S70" s="45">
        <f>янв!S70+фев!S70+март!S70+апр!S70+май!S70+июнь!S70</f>
        <v>0</v>
      </c>
      <c r="T70" s="45">
        <f>янв!T70+фев!T70+март!T70+апр!T70+май!T70+июнь!T70</f>
        <v>0</v>
      </c>
      <c r="U70" s="45">
        <f>янв!U70+фев!U70+март!U70+апр!U70+май!U70+июнь!U70</f>
        <v>0</v>
      </c>
      <c r="V70" s="45">
        <f>янв!V70+фев!V70+март!V70+апр!V70+май!V70+июнь!V70</f>
        <v>0</v>
      </c>
      <c r="W70" s="45">
        <f>янв!W70+фев!W70+март!W70+апр!W70+май!W70+июнь!W70</f>
        <v>0</v>
      </c>
      <c r="X70" s="45">
        <f>янв!X70+фев!X70+март!X70+апр!X70+май!X70+июнь!X70</f>
        <v>0</v>
      </c>
      <c r="Y70" s="45">
        <f>янв!Y70+фев!Y70+март!Y70+апр!Y70+май!Y70+июнь!Y70</f>
        <v>0</v>
      </c>
      <c r="Z70" s="45">
        <f>янв!Z70+фев!Z70+март!Z70+апр!Z70+май!Z70+июнь!Z70</f>
        <v>0</v>
      </c>
      <c r="AA70" s="45">
        <f>янв!AA70+фев!AA70+март!AA70+апр!AA70+май!AA70+июнь!AA70</f>
        <v>0</v>
      </c>
      <c r="AB70" s="45">
        <f>янв!AB70+фев!AB70+март!AB70+апр!AB70+май!AB70+июнь!AB70</f>
        <v>0</v>
      </c>
      <c r="AC70" s="45">
        <f>янв!AC70+фев!AC70+март!AC70+апр!AC70+май!AC70+июнь!AC70</f>
        <v>0</v>
      </c>
      <c r="AD70" s="45">
        <f>янв!AD70+фев!AD70+март!AD70+апр!AD70+май!AD70+июнь!AD70</f>
        <v>0</v>
      </c>
      <c r="AE70" s="45">
        <f>янв!AE70+фев!AE70+март!AE70+апр!AE70+май!AE70+июнь!AE70</f>
        <v>0</v>
      </c>
      <c r="AF70" s="45">
        <f>янв!AF70+фев!AF70+март!AF70+апр!AF70+май!AF70+июнь!AF70</f>
        <v>0</v>
      </c>
      <c r="AG70" s="45">
        <f>янв!AG70+фев!AG70+март!AG70+апр!AG70+май!AG70+июнь!AG70</f>
        <v>0</v>
      </c>
      <c r="AH70" s="45">
        <f>янв!AH70+фев!AH70+март!AH70+апр!AH70+май!AH70+июнь!AH70</f>
        <v>0</v>
      </c>
      <c r="AI70" s="45">
        <f>янв!AI70+фев!AI70+март!AI70+апр!AI70+май!AI70+июнь!AI70</f>
        <v>0</v>
      </c>
      <c r="AJ70" s="45">
        <f>янв!AJ70+фев!AJ70+март!AJ70+апр!AJ70+май!AJ70+июнь!AJ70</f>
        <v>0</v>
      </c>
      <c r="AK70" s="45">
        <f>янв!AK70+фев!AK70+март!AK70+апр!AK70+май!AK70+июнь!AK70</f>
        <v>0</v>
      </c>
      <c r="AL70" s="45">
        <f>янв!AL70+фев!AL70+март!AL70+апр!AL70+май!AL70+июнь!AL70</f>
        <v>0</v>
      </c>
      <c r="AM70" s="45">
        <f>янв!AM70+фев!AM70+март!AM70+апр!AM70+май!AM70+июнь!AM70</f>
        <v>0</v>
      </c>
      <c r="AN70" s="45">
        <f>янв!AN70+фев!AN70+март!AN70+апр!AN70+май!AN70+июнь!AN70</f>
        <v>0</v>
      </c>
      <c r="AO70" s="45">
        <f>янв!AO70+фев!AO70+март!AO70+апр!AO70+май!AO70+июнь!AO70</f>
        <v>0</v>
      </c>
      <c r="AP70" s="45">
        <f>янв!AP70+фев!AP70+март!AP70+апр!AP70+май!AP70+июнь!AP70</f>
        <v>0</v>
      </c>
      <c r="AQ70" s="45">
        <f>янв!AQ70+фев!AQ70+март!AQ70+апр!AQ70+май!AQ70+июнь!AQ70</f>
        <v>0</v>
      </c>
      <c r="AR70" s="45">
        <f>янв!AR70+фев!AR70+март!AR70+апр!AR70+май!AR70+июнь!AR70</f>
        <v>0</v>
      </c>
      <c r="AS70" s="45">
        <f>янв!AS70+фев!AS70+март!AS70+апр!AS70+май!AS70+июнь!AS70</f>
        <v>0</v>
      </c>
      <c r="AT70" s="45">
        <f>янв!AT70+фев!AT70+март!AT70+апр!AT70+май!AT70+июнь!AT70</f>
        <v>0</v>
      </c>
      <c r="AU70" s="45">
        <f>янв!AU70+фев!AU70+март!AU70+апр!AU70+май!AU70+июнь!AU70</f>
        <v>0</v>
      </c>
      <c r="AV70" s="45">
        <f>янв!AV70+фев!AV70+март!AV70+апр!AV70+май!AV70+июнь!AV70</f>
        <v>0</v>
      </c>
      <c r="AW70" s="45">
        <f>янв!AW70+фев!AW70+март!AW70+апр!AW70+май!AW70+июнь!AW70</f>
        <v>0</v>
      </c>
      <c r="AX70" s="45">
        <f>янв!AX70+фев!AX70+март!AX70+апр!AX70+май!AX70+июнь!AX70</f>
        <v>0</v>
      </c>
      <c r="AY70" s="45">
        <f>янв!AY70+фев!AY70+март!AY70+апр!AY70+май!AY70+июнь!AY70</f>
        <v>0</v>
      </c>
      <c r="AZ70" s="45">
        <f>янв!AZ70+фев!AZ70+март!AZ70+апр!AZ70+май!AZ70+июнь!AZ70</f>
        <v>0</v>
      </c>
      <c r="BA70" s="45">
        <f>янв!BA70+фев!BA70+март!BA70+апр!BA70+май!BA70+июнь!BA70</f>
        <v>0</v>
      </c>
      <c r="BB70" s="45">
        <f>янв!BB70+фев!BB70+март!BB70+апр!BB70+май!BB70+июнь!BB70</f>
        <v>0</v>
      </c>
      <c r="BC70" s="45">
        <f>янв!BC70+фев!BC70+март!BC70+апр!BC70+май!BC70+июнь!BC70</f>
        <v>0</v>
      </c>
      <c r="BD70" s="45">
        <f>янв!BD70+фев!BD70+март!BD70+апр!BD70+май!BD70+июнь!BD70</f>
        <v>0</v>
      </c>
      <c r="BE70" s="45">
        <f>янв!BE70+фев!BE70+март!BE70+апр!BE70+май!BE70+июнь!BE70</f>
        <v>0</v>
      </c>
      <c r="BF70" s="48">
        <f t="shared" si="1"/>
        <v>0</v>
      </c>
      <c r="BG70" s="83"/>
      <c r="BH70" s="17" t="e">
        <f t="shared" si="6"/>
        <v>#DIV/0!</v>
      </c>
      <c r="BI70" s="71">
        <v>10</v>
      </c>
      <c r="BJ70" s="16"/>
    </row>
    <row r="71" spans="1:62" ht="22.5" customHeight="1">
      <c r="A71" s="75">
        <v>17</v>
      </c>
      <c r="B71" s="14" t="s">
        <v>144</v>
      </c>
      <c r="C71" s="45">
        <f>янв!C71+фев!C71+март!C71+апр!C71+май!C71+июнь!C71</f>
        <v>0</v>
      </c>
      <c r="D71" s="45">
        <f>янв!D71+фев!D71+март!D71+апр!D71+май!D71+июнь!D71</f>
        <v>0</v>
      </c>
      <c r="E71" s="45">
        <f>янв!E71+фев!E71+март!E71+апр!E71+май!E71+июнь!E71</f>
        <v>194</v>
      </c>
      <c r="F71" s="45">
        <f>янв!F71+фев!F71+март!F71+апр!F71+май!F71+июнь!F71</f>
        <v>48.5</v>
      </c>
      <c r="G71" s="45">
        <f>янв!G71+фев!G71+март!G71+апр!G71+май!G71+июнь!G71</f>
        <v>0</v>
      </c>
      <c r="H71" s="45">
        <f>янв!H71+фев!H71+март!H71+апр!H71+май!H71+июнь!H71</f>
        <v>0</v>
      </c>
      <c r="I71" s="45">
        <f>янв!I71+фев!I71+март!I71+апр!I71+май!I71+июнь!I71</f>
        <v>0</v>
      </c>
      <c r="J71" s="45">
        <f>янв!J71+фев!J71+март!J71+апр!J71+май!J71+июнь!J71</f>
        <v>0</v>
      </c>
      <c r="K71" s="45">
        <f>янв!K71+фев!K71+март!K71+апр!K71+май!K71+июнь!K71</f>
        <v>0</v>
      </c>
      <c r="L71" s="45">
        <f>янв!L71+фев!L71+март!L71+апр!L71+май!L71+июнь!L71</f>
        <v>0</v>
      </c>
      <c r="M71" s="45">
        <f>янв!M71+фев!M71+март!M71+апр!M71+май!M71+июнь!M71</f>
        <v>0</v>
      </c>
      <c r="N71" s="45">
        <f>янв!N71+фев!N71+март!N71+апр!N71+май!N71+июнь!N71</f>
        <v>0</v>
      </c>
      <c r="O71" s="45">
        <f>янв!O71+фев!O71+март!O71+апр!O71+май!O71+июнь!O71</f>
        <v>0</v>
      </c>
      <c r="P71" s="45">
        <f>янв!P71+фев!P71+март!P71+апр!P71+май!P71+июнь!P71</f>
        <v>0</v>
      </c>
      <c r="Q71" s="45">
        <f>янв!Q71+фев!Q71+март!Q71+апр!Q71+май!Q71+июнь!Q71</f>
        <v>0</v>
      </c>
      <c r="R71" s="45">
        <f>янв!R71+фев!R71+март!R71+апр!R71+май!R71+июнь!R71</f>
        <v>0</v>
      </c>
      <c r="S71" s="45">
        <f>янв!S71+фев!S71+март!S71+апр!S71+май!S71+июнь!S71</f>
        <v>3</v>
      </c>
      <c r="T71" s="45">
        <f>янв!T71+фев!T71+март!T71+апр!T71+май!T71+июнь!T71</f>
        <v>0.51400000000000001</v>
      </c>
      <c r="U71" s="45">
        <f>янв!U71+фев!U71+март!U71+апр!U71+май!U71+июнь!U71</f>
        <v>0</v>
      </c>
      <c r="V71" s="45">
        <f>янв!V71+фев!V71+март!V71+апр!V71+май!V71+июнь!V71</f>
        <v>0</v>
      </c>
      <c r="W71" s="45">
        <f>янв!W71+фев!W71+март!W71+апр!W71+май!W71+июнь!W71</f>
        <v>1</v>
      </c>
      <c r="X71" s="45">
        <f>янв!X71+фев!X71+март!X71+апр!X71+май!X71+июнь!X71</f>
        <v>0.156</v>
      </c>
      <c r="Y71" s="45">
        <f>янв!Y71+фев!Y71+март!Y71+апр!Y71+май!Y71+июнь!Y71</f>
        <v>0</v>
      </c>
      <c r="Z71" s="45">
        <f>янв!Z71+фев!Z71+март!Z71+апр!Z71+май!Z71+июнь!Z71</f>
        <v>0</v>
      </c>
      <c r="AA71" s="45">
        <f>янв!AA71+фев!AA71+март!AA71+апр!AA71+май!AA71+июнь!AA71</f>
        <v>0</v>
      </c>
      <c r="AB71" s="45">
        <f>янв!AB71+фев!AB71+март!AB71+апр!AB71+май!AB71+июнь!AB71</f>
        <v>0</v>
      </c>
      <c r="AC71" s="45">
        <f>янв!AC71+фев!AC71+март!AC71+апр!AC71+май!AC71+июнь!AC71</f>
        <v>0</v>
      </c>
      <c r="AD71" s="45">
        <f>янв!AD71+фев!AD71+март!AD71+апр!AD71+май!AD71+июнь!AD71</f>
        <v>0</v>
      </c>
      <c r="AE71" s="45">
        <f>янв!AE71+фев!AE71+март!AE71+апр!AE71+май!AE71+июнь!AE71</f>
        <v>0</v>
      </c>
      <c r="AF71" s="45">
        <f>янв!AF71+фев!AF71+март!AF71+апр!AF71+май!AF71+июнь!AF71</f>
        <v>0</v>
      </c>
      <c r="AG71" s="45">
        <f>янв!AG71+фев!AG71+март!AG71+апр!AG71+май!AG71+июнь!AG71</f>
        <v>0</v>
      </c>
      <c r="AH71" s="45">
        <f>янв!AH71+фев!AH71+март!AH71+апр!AH71+май!AH71+июнь!AH71</f>
        <v>0</v>
      </c>
      <c r="AI71" s="45">
        <f>янв!AI71+фев!AI71+март!AI71+апр!AI71+май!AI71+июнь!AI71</f>
        <v>0</v>
      </c>
      <c r="AJ71" s="45">
        <f>янв!AJ71+фев!AJ71+март!AJ71+апр!AJ71+май!AJ71+июнь!AJ71</f>
        <v>0</v>
      </c>
      <c r="AK71" s="45">
        <f>янв!AK71+фев!AK71+март!AK71+апр!AK71+май!AK71+июнь!AK71</f>
        <v>6</v>
      </c>
      <c r="AL71" s="45">
        <f>янв!AL71+фев!AL71+март!AL71+апр!AL71+май!AL71+июнь!AL71</f>
        <v>9.1509999999999998</v>
      </c>
      <c r="AM71" s="45">
        <f>янв!AM71+фев!AM71+март!AM71+апр!AM71+май!AM71+июнь!AM71</f>
        <v>1.5</v>
      </c>
      <c r="AN71" s="45">
        <f>янв!AN71+фев!AN71+март!AN71+апр!AN71+май!AN71+июнь!AN71</f>
        <v>1.996</v>
      </c>
      <c r="AO71" s="45">
        <f>янв!AO71+фев!AO71+март!AO71+апр!AO71+май!AO71+июнь!AO71</f>
        <v>0</v>
      </c>
      <c r="AP71" s="45">
        <f>янв!AP71+фев!AP71+март!AP71+апр!AP71+май!AP71+июнь!AP71</f>
        <v>0</v>
      </c>
      <c r="AQ71" s="45">
        <f>янв!AQ71+фев!AQ71+март!AQ71+апр!AQ71+май!AQ71+июнь!AQ71</f>
        <v>2</v>
      </c>
      <c r="AR71" s="45">
        <f>янв!AR71+фев!AR71+март!AR71+апр!AR71+май!AR71+июнь!AR71</f>
        <v>1.1399999999999999</v>
      </c>
      <c r="AS71" s="45">
        <f>янв!AS71+фев!AS71+март!AS71+апр!AS71+май!AS71+июнь!AS71</f>
        <v>0</v>
      </c>
      <c r="AT71" s="45">
        <f>янв!AT71+фев!AT71+март!AT71+апр!AT71+май!AT71+июнь!AT71</f>
        <v>0</v>
      </c>
      <c r="AU71" s="45">
        <f>янв!AU71+фев!AU71+март!AU71+апр!AU71+май!AU71+июнь!AU71</f>
        <v>0</v>
      </c>
      <c r="AV71" s="45">
        <f>янв!AV71+фев!AV71+март!AV71+апр!AV71+май!AV71+июнь!AV71</f>
        <v>0</v>
      </c>
      <c r="AW71" s="45">
        <f>янв!AW71+фев!AW71+март!AW71+апр!AW71+май!AW71+июнь!AW71</f>
        <v>0</v>
      </c>
      <c r="AX71" s="45">
        <f>янв!AX71+фев!AX71+март!AX71+апр!AX71+май!AX71+июнь!AX71</f>
        <v>0</v>
      </c>
      <c r="AY71" s="45">
        <f>янв!AY71+фев!AY71+март!AY71+апр!AY71+май!AY71+июнь!AY71</f>
        <v>0</v>
      </c>
      <c r="AZ71" s="45">
        <f>янв!AZ71+фев!AZ71+март!AZ71+апр!AZ71+май!AZ71+июнь!AZ71</f>
        <v>0</v>
      </c>
      <c r="BA71" s="45">
        <f>янв!BA71+фев!BA71+март!BA71+апр!BA71+май!BA71+июнь!BA71</f>
        <v>0</v>
      </c>
      <c r="BB71" s="45">
        <f>янв!BB71+фев!BB71+март!BB71+апр!BB71+май!BB71+июнь!BB71</f>
        <v>0</v>
      </c>
      <c r="BC71" s="45">
        <f>янв!BC71+фев!BC71+март!BC71+апр!BC71+май!BC71+июнь!BC71</f>
        <v>0</v>
      </c>
      <c r="BD71" s="45">
        <f>янв!BD71+фев!BD71+март!BD71+апр!BD71+май!BD71+июнь!BD71</f>
        <v>0</v>
      </c>
      <c r="BE71" s="45">
        <f>янв!BE71+фев!BE71+март!BE71+апр!BE71+май!BE71+июнь!BE71</f>
        <v>2.0619999999999998</v>
      </c>
      <c r="BF71" s="48">
        <f t="shared" si="1"/>
        <v>63.518999999999998</v>
      </c>
      <c r="BG71" s="83"/>
      <c r="BH71" s="17" t="e">
        <f t="shared" si="6"/>
        <v>#DIV/0!</v>
      </c>
      <c r="BI71" s="71">
        <v>12</v>
      </c>
      <c r="BJ71" s="16"/>
    </row>
    <row r="72" spans="1:62" ht="22.5" customHeight="1">
      <c r="A72" s="75">
        <v>18</v>
      </c>
      <c r="B72" s="14" t="s">
        <v>150</v>
      </c>
      <c r="C72" s="45">
        <f>янв!C72+фев!C72+март!C72+апр!C72+май!C72+июнь!C72</f>
        <v>0</v>
      </c>
      <c r="D72" s="45">
        <f>янв!D72+фев!D72+март!D72+апр!D72+май!D72+июнь!D72</f>
        <v>0</v>
      </c>
      <c r="E72" s="45">
        <f>янв!E72+фев!E72+март!E72+апр!E72+май!E72+июнь!E72</f>
        <v>0</v>
      </c>
      <c r="F72" s="45">
        <f>янв!F72+фев!F72+март!F72+апр!F72+май!F72+июнь!F72</f>
        <v>0</v>
      </c>
      <c r="G72" s="45">
        <f>янв!G72+фев!G72+март!G72+апр!G72+май!G72+июнь!G72</f>
        <v>0</v>
      </c>
      <c r="H72" s="45">
        <f>янв!H72+фев!H72+март!H72+апр!H72+май!H72+июнь!H72</f>
        <v>0</v>
      </c>
      <c r="I72" s="45">
        <f>янв!I72+фев!I72+март!I72+апр!I72+май!I72+июнь!I72</f>
        <v>0</v>
      </c>
      <c r="J72" s="45">
        <f>янв!J72+фев!J72+март!J72+апр!J72+май!J72+июнь!J72</f>
        <v>0</v>
      </c>
      <c r="K72" s="45">
        <f>янв!K72+фев!K72+март!K72+апр!K72+май!K72+июнь!K72</f>
        <v>0</v>
      </c>
      <c r="L72" s="45">
        <f>янв!L72+фев!L72+март!L72+апр!L72+май!L72+июнь!L72</f>
        <v>0</v>
      </c>
      <c r="M72" s="45">
        <f>янв!M72+фев!M72+март!M72+апр!M72+май!M72+июнь!M72</f>
        <v>0</v>
      </c>
      <c r="N72" s="45">
        <f>янв!N72+фев!N72+март!N72+апр!N72+май!N72+июнь!N72</f>
        <v>0</v>
      </c>
      <c r="O72" s="45">
        <f>янв!O72+фев!O72+март!O72+апр!O72+май!O72+июнь!O72</f>
        <v>0</v>
      </c>
      <c r="P72" s="45">
        <f>янв!P72+фев!P72+март!P72+апр!P72+май!P72+июнь!P72</f>
        <v>0</v>
      </c>
      <c r="Q72" s="45">
        <f>янв!Q72+фев!Q72+март!Q72+апр!Q72+май!Q72+июнь!Q72</f>
        <v>0</v>
      </c>
      <c r="R72" s="45">
        <f>янв!R72+фев!R72+март!R72+апр!R72+май!R72+июнь!R72</f>
        <v>0</v>
      </c>
      <c r="S72" s="45">
        <f>янв!S72+фев!S72+март!S72+апр!S72+май!S72+июнь!S72</f>
        <v>0</v>
      </c>
      <c r="T72" s="45">
        <f>янв!T72+фев!T72+март!T72+апр!T72+май!T72+июнь!T72</f>
        <v>0</v>
      </c>
      <c r="U72" s="45">
        <f>янв!U72+фев!U72+март!U72+апр!U72+май!U72+июнь!U72</f>
        <v>0</v>
      </c>
      <c r="V72" s="45">
        <f>янв!V72+фев!V72+март!V72+апр!V72+май!V72+июнь!V72</f>
        <v>0</v>
      </c>
      <c r="W72" s="45">
        <f>янв!W72+фев!W72+март!W72+апр!W72+май!W72+июнь!W72</f>
        <v>0</v>
      </c>
      <c r="X72" s="45">
        <f>янв!X72+фев!X72+март!X72+апр!X72+май!X72+июнь!X72</f>
        <v>0</v>
      </c>
      <c r="Y72" s="45">
        <f>янв!Y72+фев!Y72+март!Y72+апр!Y72+май!Y72+июнь!Y72</f>
        <v>0</v>
      </c>
      <c r="Z72" s="45">
        <f>янв!Z72+фев!Z72+март!Z72+апр!Z72+май!Z72+июнь!Z72</f>
        <v>0</v>
      </c>
      <c r="AA72" s="45">
        <f>янв!AA72+фев!AA72+март!AA72+апр!AA72+май!AA72+июнь!AA72</f>
        <v>0</v>
      </c>
      <c r="AB72" s="45">
        <f>янв!AB72+фев!AB72+март!AB72+апр!AB72+май!AB72+июнь!AB72</f>
        <v>0</v>
      </c>
      <c r="AC72" s="45">
        <f>янв!AC72+фев!AC72+март!AC72+апр!AC72+май!AC72+июнь!AC72</f>
        <v>0</v>
      </c>
      <c r="AD72" s="45">
        <f>янв!AD72+фев!AD72+март!AD72+апр!AD72+май!AD72+июнь!AD72</f>
        <v>0</v>
      </c>
      <c r="AE72" s="45">
        <f>янв!AE72+фев!AE72+март!AE72+апр!AE72+май!AE72+июнь!AE72</f>
        <v>0</v>
      </c>
      <c r="AF72" s="45">
        <f>янв!AF72+фев!AF72+март!AF72+апр!AF72+май!AF72+июнь!AF72</f>
        <v>0</v>
      </c>
      <c r="AG72" s="45">
        <f>янв!AG72+фев!AG72+март!AG72+апр!AG72+май!AG72+июнь!AG72</f>
        <v>0</v>
      </c>
      <c r="AH72" s="45">
        <f>янв!AH72+фев!AH72+март!AH72+апр!AH72+май!AH72+июнь!AH72</f>
        <v>0</v>
      </c>
      <c r="AI72" s="45">
        <f>янв!AI72+фев!AI72+март!AI72+апр!AI72+май!AI72+июнь!AI72</f>
        <v>0</v>
      </c>
      <c r="AJ72" s="45">
        <f>янв!AJ72+фев!AJ72+март!AJ72+апр!AJ72+май!AJ72+июнь!AJ72</f>
        <v>0</v>
      </c>
      <c r="AK72" s="45">
        <f>янв!AK72+фев!AK72+март!AK72+апр!AK72+май!AK72+июнь!AK72</f>
        <v>0</v>
      </c>
      <c r="AL72" s="45">
        <f>янв!AL72+фев!AL72+март!AL72+апр!AL72+май!AL72+июнь!AL72</f>
        <v>0</v>
      </c>
      <c r="AM72" s="45">
        <f>янв!AM72+фев!AM72+март!AM72+апр!AM72+май!AM72+июнь!AM72</f>
        <v>0</v>
      </c>
      <c r="AN72" s="45">
        <f>янв!AN72+фев!AN72+март!AN72+апр!AN72+май!AN72+июнь!AN72</f>
        <v>0</v>
      </c>
      <c r="AO72" s="45">
        <f>янв!AO72+фев!AO72+март!AO72+апр!AO72+май!AO72+июнь!AO72</f>
        <v>0</v>
      </c>
      <c r="AP72" s="45">
        <f>янв!AP72+фев!AP72+март!AP72+апр!AP72+май!AP72+июнь!AP72</f>
        <v>0</v>
      </c>
      <c r="AQ72" s="45">
        <f>янв!AQ72+фев!AQ72+март!AQ72+апр!AQ72+май!AQ72+июнь!AQ72</f>
        <v>0</v>
      </c>
      <c r="AR72" s="45">
        <f>янв!AR72+фев!AR72+март!AR72+апр!AR72+май!AR72+июнь!AR72</f>
        <v>0</v>
      </c>
      <c r="AS72" s="45">
        <f>янв!AS72+фев!AS72+март!AS72+апр!AS72+май!AS72+июнь!AS72</f>
        <v>0</v>
      </c>
      <c r="AT72" s="45">
        <f>янв!AT72+фев!AT72+март!AT72+апр!AT72+май!AT72+июнь!AT72</f>
        <v>0</v>
      </c>
      <c r="AU72" s="45">
        <f>янв!AU72+фев!AU72+март!AU72+апр!AU72+май!AU72+июнь!AU72</f>
        <v>0</v>
      </c>
      <c r="AV72" s="45">
        <f>янв!AV72+фев!AV72+март!AV72+апр!AV72+май!AV72+июнь!AV72</f>
        <v>0</v>
      </c>
      <c r="AW72" s="45">
        <f>янв!AW72+фев!AW72+март!AW72+апр!AW72+май!AW72+июнь!AW72</f>
        <v>40</v>
      </c>
      <c r="AX72" s="45">
        <f>янв!AX72+фев!AX72+март!AX72+апр!AX72+май!AX72+июнь!AX72</f>
        <v>30.606999999999999</v>
      </c>
      <c r="AY72" s="45">
        <f>янв!AY72+фев!AY72+март!AY72+апр!AY72+май!AY72+июнь!AY72</f>
        <v>0</v>
      </c>
      <c r="AZ72" s="45">
        <f>янв!AZ72+фев!AZ72+март!AZ72+апр!AZ72+май!AZ72+июнь!AZ72</f>
        <v>0</v>
      </c>
      <c r="BA72" s="45">
        <f>янв!BA72+фев!BA72+март!BA72+апр!BA72+май!BA72+июнь!BA72</f>
        <v>0</v>
      </c>
      <c r="BB72" s="45">
        <f>янв!BB72+фев!BB72+март!BB72+апр!BB72+май!BB72+июнь!BB72</f>
        <v>0</v>
      </c>
      <c r="BC72" s="45">
        <f>янв!BC72+фев!BC72+март!BC72+апр!BC72+май!BC72+июнь!BC72</f>
        <v>0</v>
      </c>
      <c r="BD72" s="45">
        <f>янв!BD72+фев!BD72+март!BD72+апр!BD72+май!BD72+июнь!BD72</f>
        <v>0</v>
      </c>
      <c r="BE72" s="45">
        <f>янв!BE72+фев!BE72+март!BE72+апр!BE72+май!BE72+июнь!BE72</f>
        <v>0</v>
      </c>
      <c r="BF72" s="48">
        <f t="shared" si="1"/>
        <v>30.606999999999999</v>
      </c>
      <c r="BG72" s="83"/>
      <c r="BH72" s="17" t="e">
        <f t="shared" si="6"/>
        <v>#DIV/0!</v>
      </c>
      <c r="BI72" s="71" t="s">
        <v>82</v>
      </c>
      <c r="BJ72" s="16"/>
    </row>
    <row r="73" spans="1:62" ht="22.5" customHeight="1">
      <c r="A73" s="75">
        <v>19</v>
      </c>
      <c r="B73" s="14" t="s">
        <v>151</v>
      </c>
      <c r="C73" s="45">
        <f>янв!C73+фев!C73+март!C73+апр!C73+май!C73+июнь!C73</f>
        <v>15</v>
      </c>
      <c r="D73" s="45">
        <f>янв!D73+фев!D73+март!D73+апр!D73+май!D73+июнь!D73</f>
        <v>7.3540000000000001</v>
      </c>
      <c r="E73" s="45">
        <f>янв!E73+фев!E73+март!E73+апр!E73+май!E73+июнь!E73</f>
        <v>0</v>
      </c>
      <c r="F73" s="45">
        <f>янв!F73+фев!F73+март!F73+апр!F73+май!F73+июнь!F73</f>
        <v>0</v>
      </c>
      <c r="G73" s="45">
        <f>янв!G73+фев!G73+март!G73+апр!G73+май!G73+июнь!G73</f>
        <v>0</v>
      </c>
      <c r="H73" s="45">
        <f>янв!H73+фев!H73+март!H73+апр!H73+май!H73+июнь!H73</f>
        <v>0</v>
      </c>
      <c r="I73" s="45">
        <f>янв!I73+фев!I73+март!I73+апр!I73+май!I73+июнь!I73</f>
        <v>0</v>
      </c>
      <c r="J73" s="45">
        <f>янв!J73+фев!J73+март!J73+апр!J73+май!J73+июнь!J73</f>
        <v>0</v>
      </c>
      <c r="K73" s="45">
        <f>янв!K73+фев!K73+март!K73+апр!K73+май!K73+июнь!K73</f>
        <v>0</v>
      </c>
      <c r="L73" s="45">
        <f>янв!L73+фев!L73+март!L73+апр!L73+май!L73+июнь!L73</f>
        <v>0</v>
      </c>
      <c r="M73" s="45">
        <f>янв!M73+фев!M73+март!M73+апр!M73+май!M73+июнь!M73</f>
        <v>0</v>
      </c>
      <c r="N73" s="45">
        <f>янв!N73+фев!N73+март!N73+апр!N73+май!N73+июнь!N73</f>
        <v>0</v>
      </c>
      <c r="O73" s="45">
        <f>янв!O73+фев!O73+март!O73+апр!O73+май!O73+июнь!O73</f>
        <v>0</v>
      </c>
      <c r="P73" s="45">
        <f>янв!P73+фев!P73+март!P73+апр!P73+май!P73+июнь!P73</f>
        <v>0</v>
      </c>
      <c r="Q73" s="45">
        <f>янв!Q73+фев!Q73+март!Q73+апр!Q73+май!Q73+июнь!Q73</f>
        <v>0</v>
      </c>
      <c r="R73" s="45">
        <f>янв!R73+фев!R73+март!R73+апр!R73+май!R73+июнь!R73</f>
        <v>0</v>
      </c>
      <c r="S73" s="45">
        <f>янв!S73+фев!S73+март!S73+апр!S73+май!S73+июнь!S73</f>
        <v>3</v>
      </c>
      <c r="T73" s="45">
        <f>янв!T73+фев!T73+март!T73+апр!T73+май!T73+июнь!T73</f>
        <v>1.4570000000000001</v>
      </c>
      <c r="U73" s="45">
        <f>янв!U73+фев!U73+март!U73+апр!U73+май!U73+июнь!U73</f>
        <v>0</v>
      </c>
      <c r="V73" s="45">
        <f>янв!V73+фев!V73+март!V73+апр!V73+май!V73+июнь!V73</f>
        <v>0</v>
      </c>
      <c r="W73" s="45">
        <f>янв!W73+фев!W73+март!W73+апр!W73+май!W73+июнь!W73</f>
        <v>6</v>
      </c>
      <c r="X73" s="45">
        <f>янв!X73+фев!X73+март!X73+апр!X73+май!X73+июнь!X73</f>
        <v>13.622000000000002</v>
      </c>
      <c r="Y73" s="45">
        <f>янв!Y73+фев!Y73+март!Y73+апр!Y73+май!Y73+июнь!Y73</f>
        <v>2</v>
      </c>
      <c r="Z73" s="45">
        <f>янв!Z73+фев!Z73+март!Z73+апр!Z73+май!Z73+июнь!Z73</f>
        <v>0.63500000000000001</v>
      </c>
      <c r="AA73" s="45">
        <f>янв!AA73+фев!AA73+март!AA73+апр!AA73+май!AA73+июнь!AA73</f>
        <v>0</v>
      </c>
      <c r="AB73" s="45">
        <f>янв!AB73+фев!AB73+март!AB73+апр!AB73+май!AB73+июнь!AB73</f>
        <v>0</v>
      </c>
      <c r="AC73" s="45">
        <f>янв!AC73+фев!AC73+март!AC73+апр!AC73+май!AC73+июнь!AC73</f>
        <v>0</v>
      </c>
      <c r="AD73" s="45">
        <f>янв!AD73+фев!AD73+март!AD73+апр!AD73+май!AD73+июнь!AD73</f>
        <v>0</v>
      </c>
      <c r="AE73" s="45">
        <f>янв!AE73+фев!AE73+март!AE73+апр!AE73+май!AE73+июнь!AE73</f>
        <v>0</v>
      </c>
      <c r="AF73" s="45">
        <f>янв!AF73+фев!AF73+март!AF73+апр!AF73+май!AF73+июнь!AF73</f>
        <v>0</v>
      </c>
      <c r="AG73" s="45">
        <f>янв!AG73+фев!AG73+март!AG73+апр!AG73+май!AG73+июнь!AG73</f>
        <v>0</v>
      </c>
      <c r="AH73" s="45">
        <f>янв!AH73+фев!AH73+март!AH73+апр!AH73+май!AH73+июнь!AH73</f>
        <v>0</v>
      </c>
      <c r="AI73" s="45">
        <f>янв!AI73+фев!AI73+март!AI73+апр!AI73+май!AI73+июнь!AI73</f>
        <v>85.95</v>
      </c>
      <c r="AJ73" s="45">
        <f>янв!AJ73+фев!AJ73+март!AJ73+апр!AJ73+май!AJ73+июнь!AJ73</f>
        <v>162.46299999999999</v>
      </c>
      <c r="AK73" s="45">
        <f>янв!AK73+фев!AK73+март!AK73+апр!AK73+май!AK73+июнь!AK73</f>
        <v>18</v>
      </c>
      <c r="AL73" s="45">
        <f>янв!AL73+фев!AL73+март!AL73+апр!AL73+май!AL73+июнь!AL73</f>
        <v>14.744</v>
      </c>
      <c r="AM73" s="45">
        <f>янв!AM73+фев!AM73+март!AM73+апр!AM73+май!AM73+июнь!AM73</f>
        <v>2</v>
      </c>
      <c r="AN73" s="45">
        <f>янв!AN73+фев!AN73+март!AN73+апр!AN73+май!AN73+июнь!AN73</f>
        <v>2.2719999999999998</v>
      </c>
      <c r="AO73" s="45">
        <f>янв!AO73+фев!AO73+март!AO73+апр!AO73+май!AO73+июнь!AO73</f>
        <v>0</v>
      </c>
      <c r="AP73" s="45">
        <f>янв!AP73+фев!AP73+март!AP73+апр!AP73+май!AP73+июнь!AP73</f>
        <v>0</v>
      </c>
      <c r="AQ73" s="45">
        <f>янв!AQ73+фев!AQ73+март!AQ73+апр!AQ73+май!AQ73+июнь!AQ73</f>
        <v>3</v>
      </c>
      <c r="AR73" s="45">
        <f>янв!AR73+фев!AR73+март!AR73+апр!AR73+май!AR73+июнь!AR73</f>
        <v>1.3129999999999999</v>
      </c>
      <c r="AS73" s="45">
        <f>янв!AS73+фев!AS73+март!AS73+апр!AS73+май!AS73+июнь!AS73</f>
        <v>0</v>
      </c>
      <c r="AT73" s="45">
        <f>янв!AT73+фев!AT73+март!AT73+апр!AT73+май!AT73+июнь!AT73</f>
        <v>0</v>
      </c>
      <c r="AU73" s="45">
        <f>янв!AU73+фев!AU73+март!AU73+апр!AU73+май!AU73+июнь!AU73</f>
        <v>0</v>
      </c>
      <c r="AV73" s="45">
        <f>янв!AV73+фев!AV73+март!AV73+апр!AV73+май!AV73+июнь!AV73</f>
        <v>0</v>
      </c>
      <c r="AW73" s="45">
        <f>янв!AW73+фев!AW73+март!AW73+апр!AW73+май!AW73+июнь!AW73</f>
        <v>51</v>
      </c>
      <c r="AX73" s="45">
        <f>янв!AX73+фев!AX73+март!AX73+апр!AX73+май!AX73+июнь!AX73</f>
        <v>35.806999999999995</v>
      </c>
      <c r="AY73" s="45">
        <f>янв!AY73+фев!AY73+март!AY73+апр!AY73+май!AY73+июнь!AY73</f>
        <v>0</v>
      </c>
      <c r="AZ73" s="45">
        <f>янв!AZ73+фев!AZ73+март!AZ73+апр!AZ73+май!AZ73+июнь!AZ73</f>
        <v>0</v>
      </c>
      <c r="BA73" s="45">
        <f>янв!BA73+фев!BA73+март!BA73+апр!BA73+май!BA73+июнь!BA73</f>
        <v>0</v>
      </c>
      <c r="BB73" s="45">
        <f>янв!BB73+фев!BB73+март!BB73+апр!BB73+май!BB73+июнь!BB73</f>
        <v>0</v>
      </c>
      <c r="BC73" s="45">
        <f>янв!BC73+фев!BC73+март!BC73+апр!BC73+май!BC73+июнь!BC73</f>
        <v>0</v>
      </c>
      <c r="BD73" s="45">
        <f>янв!BD73+фев!BD73+март!BD73+апр!BD73+май!BD73+июнь!BD73</f>
        <v>0</v>
      </c>
      <c r="BE73" s="45">
        <f>янв!BE73+фев!BE73+март!BE73+апр!BE73+май!BE73+июнь!BE73</f>
        <v>70.185999999999993</v>
      </c>
      <c r="BF73" s="48">
        <f t="shared" si="1"/>
        <v>309.85299999999995</v>
      </c>
      <c r="BG73" s="83"/>
      <c r="BH73" s="17" t="e">
        <f t="shared" si="6"/>
        <v>#DIV/0!</v>
      </c>
      <c r="BI73" s="71" t="s">
        <v>83</v>
      </c>
      <c r="BJ73" s="16"/>
    </row>
    <row r="74" spans="1:62" ht="22.5" customHeight="1">
      <c r="A74" s="75">
        <v>20</v>
      </c>
      <c r="B74" s="14" t="s">
        <v>152</v>
      </c>
      <c r="C74" s="45">
        <f>янв!C74+фев!C74+март!C74+апр!C74+май!C74+июнь!C74</f>
        <v>0</v>
      </c>
      <c r="D74" s="45">
        <f>янв!D74+фев!D74+март!D74+апр!D74+май!D74+июнь!D74</f>
        <v>0</v>
      </c>
      <c r="E74" s="45">
        <f>янв!E74+фев!E74+март!E74+апр!E74+май!E74+июнь!E74</f>
        <v>0</v>
      </c>
      <c r="F74" s="45">
        <f>янв!F74+фев!F74+март!F74+апр!F74+май!F74+июнь!F74</f>
        <v>0</v>
      </c>
      <c r="G74" s="45">
        <f>янв!G74+фев!G74+март!G74+апр!G74+май!G74+июнь!G74</f>
        <v>0</v>
      </c>
      <c r="H74" s="45">
        <f>янв!H74+фев!H74+март!H74+апр!H74+май!H74+июнь!H74</f>
        <v>0</v>
      </c>
      <c r="I74" s="45">
        <f>янв!I74+фев!I74+март!I74+апр!I74+май!I74+июнь!I74</f>
        <v>0</v>
      </c>
      <c r="J74" s="45">
        <f>янв!J74+фев!J74+март!J74+апр!J74+май!J74+июнь!J74</f>
        <v>0</v>
      </c>
      <c r="K74" s="45">
        <f>янв!K74+фев!K74+март!K74+апр!K74+май!K74+июнь!K74</f>
        <v>6</v>
      </c>
      <c r="L74" s="45">
        <f>янв!L74+фев!L74+март!L74+апр!L74+май!L74+июнь!L74</f>
        <v>1.7430000000000001</v>
      </c>
      <c r="M74" s="45">
        <f>янв!M74+фев!M74+март!M74+апр!M74+май!M74+июнь!M74</f>
        <v>10</v>
      </c>
      <c r="N74" s="45">
        <f>янв!N74+фев!N74+март!N74+апр!N74+май!N74+июнь!N74</f>
        <v>99</v>
      </c>
      <c r="O74" s="45">
        <f>янв!O74+фев!O74+март!O74+апр!O74+май!O74+июнь!O74</f>
        <v>0</v>
      </c>
      <c r="P74" s="45">
        <f>янв!P74+фев!P74+март!P74+апр!P74+май!P74+июнь!P74</f>
        <v>0</v>
      </c>
      <c r="Q74" s="45">
        <f>янв!Q74+фев!Q74+март!Q74+апр!Q74+май!Q74+июнь!Q74</f>
        <v>0</v>
      </c>
      <c r="R74" s="45">
        <f>янв!R74+фев!R74+март!R74+апр!R74+май!R74+июнь!R74</f>
        <v>0</v>
      </c>
      <c r="S74" s="45">
        <f>янв!S74+фев!S74+март!S74+апр!S74+май!S74+июнь!S74</f>
        <v>2</v>
      </c>
      <c r="T74" s="45">
        <f>янв!T74+фев!T74+март!T74+апр!T74+май!T74+июнь!T74</f>
        <v>0.49</v>
      </c>
      <c r="U74" s="45">
        <f>янв!U74+фев!U74+март!U74+апр!U74+май!U74+июнь!U74</f>
        <v>14</v>
      </c>
      <c r="V74" s="45">
        <f>янв!V74+фев!V74+март!V74+апр!V74+май!V74+июнь!V74</f>
        <v>19.989999999999998</v>
      </c>
      <c r="W74" s="45">
        <f>янв!W74+фев!W74+март!W74+апр!W74+май!W74+июнь!W74</f>
        <v>6</v>
      </c>
      <c r="X74" s="45">
        <f>янв!X74+фев!X74+март!X74+апр!X74+май!X74+июнь!X74</f>
        <v>1.423</v>
      </c>
      <c r="Y74" s="45">
        <f>янв!Y74+фев!Y74+март!Y74+апр!Y74+май!Y74+июнь!Y74</f>
        <v>0</v>
      </c>
      <c r="Z74" s="45">
        <f>янв!Z74+фев!Z74+март!Z74+апр!Z74+май!Z74+июнь!Z74</f>
        <v>0</v>
      </c>
      <c r="AA74" s="45">
        <f>янв!AA74+фев!AA74+март!AA74+апр!AA74+май!AA74+июнь!AA74</f>
        <v>0</v>
      </c>
      <c r="AB74" s="45">
        <f>янв!AB74+фев!AB74+март!AB74+апр!AB74+май!AB74+июнь!AB74</f>
        <v>0</v>
      </c>
      <c r="AC74" s="45">
        <f>янв!AC74+фев!AC74+март!AC74+апр!AC74+май!AC74+июнь!AC74</f>
        <v>0</v>
      </c>
      <c r="AD74" s="45">
        <f>янв!AD74+фев!AD74+март!AD74+апр!AD74+май!AD74+июнь!AD74</f>
        <v>0</v>
      </c>
      <c r="AE74" s="45">
        <f>янв!AE74+фев!AE74+март!AE74+апр!AE74+май!AE74+июнь!AE74</f>
        <v>0</v>
      </c>
      <c r="AF74" s="45">
        <f>янв!AF74+фев!AF74+март!AF74+апр!AF74+май!AF74+июнь!AF74</f>
        <v>0</v>
      </c>
      <c r="AG74" s="45">
        <f>янв!AG74+фев!AG74+март!AG74+апр!AG74+май!AG74+июнь!AG74</f>
        <v>0</v>
      </c>
      <c r="AH74" s="45">
        <f>янв!AH74+фев!AH74+март!AH74+апр!AH74+май!AH74+июнь!AH74</f>
        <v>0</v>
      </c>
      <c r="AI74" s="45">
        <f>янв!AI74+фев!AI74+март!AI74+апр!AI74+май!AI74+июнь!AI74</f>
        <v>0</v>
      </c>
      <c r="AJ74" s="45">
        <f>янв!AJ74+фев!AJ74+март!AJ74+апр!AJ74+май!AJ74+июнь!AJ74</f>
        <v>0</v>
      </c>
      <c r="AK74" s="45">
        <f>янв!AK74+фев!AK74+март!AK74+апр!AK74+май!AK74+июнь!AK74</f>
        <v>0</v>
      </c>
      <c r="AL74" s="45">
        <f>янв!AL74+фев!AL74+март!AL74+апр!AL74+май!AL74+июнь!AL74</f>
        <v>0</v>
      </c>
      <c r="AM74" s="45">
        <f>янв!AM74+фев!AM74+март!AM74+апр!AM74+май!AM74+июнь!AM74</f>
        <v>0</v>
      </c>
      <c r="AN74" s="45">
        <f>янв!AN74+фев!AN74+март!AN74+апр!AN74+май!AN74+июнь!AN74</f>
        <v>0</v>
      </c>
      <c r="AO74" s="45">
        <f>янв!AO74+фев!AO74+март!AO74+апр!AO74+май!AO74+июнь!AO74</f>
        <v>0</v>
      </c>
      <c r="AP74" s="45">
        <f>янв!AP74+фев!AP74+март!AP74+апр!AP74+май!AP74+июнь!AP74</f>
        <v>0</v>
      </c>
      <c r="AQ74" s="45">
        <f>янв!AQ74+фев!AQ74+март!AQ74+апр!AQ74+май!AQ74+июнь!AQ74</f>
        <v>0</v>
      </c>
      <c r="AR74" s="45">
        <f>янв!AR74+фев!AR74+март!AR74+апр!AR74+май!AR74+июнь!AR74</f>
        <v>0</v>
      </c>
      <c r="AS74" s="45">
        <f>янв!AS74+фев!AS74+март!AS74+апр!AS74+май!AS74+июнь!AS74</f>
        <v>0</v>
      </c>
      <c r="AT74" s="45">
        <f>янв!AT74+фев!AT74+март!AT74+апр!AT74+май!AT74+июнь!AT74</f>
        <v>0</v>
      </c>
      <c r="AU74" s="45">
        <f>янв!AU74+фев!AU74+март!AU74+апр!AU74+май!AU74+июнь!AU74</f>
        <v>0</v>
      </c>
      <c r="AV74" s="45">
        <f>янв!AV74+фев!AV74+март!AV74+апр!AV74+май!AV74+июнь!AV74</f>
        <v>0</v>
      </c>
      <c r="AW74" s="45">
        <f>янв!AW74+фев!AW74+март!AW74+апр!AW74+май!AW74+июнь!AW74</f>
        <v>36</v>
      </c>
      <c r="AX74" s="45">
        <f>янв!AX74+фев!AX74+март!AX74+апр!AX74+май!AX74+июнь!AX74</f>
        <v>27.364000000000001</v>
      </c>
      <c r="AY74" s="45">
        <f>янв!AY74+фев!AY74+март!AY74+апр!AY74+май!AY74+июнь!AY74</f>
        <v>0</v>
      </c>
      <c r="AZ74" s="45">
        <f>янв!AZ74+фев!AZ74+март!AZ74+апр!AZ74+май!AZ74+июнь!AZ74</f>
        <v>0</v>
      </c>
      <c r="BA74" s="45">
        <f>янв!BA74+фев!BA74+март!BA74+апр!BA74+май!BA74+июнь!BA74</f>
        <v>0</v>
      </c>
      <c r="BB74" s="45">
        <f>янв!BB74+фев!BB74+март!BB74+апр!BB74+май!BB74+июнь!BB74</f>
        <v>0</v>
      </c>
      <c r="BC74" s="45">
        <f>янв!BC74+фев!BC74+март!BC74+апр!BC74+май!BC74+июнь!BC74</f>
        <v>0</v>
      </c>
      <c r="BD74" s="45">
        <f>янв!BD74+фев!BD74+март!BD74+апр!BD74+май!BD74+июнь!BD74</f>
        <v>0</v>
      </c>
      <c r="BE74" s="45">
        <f>янв!BE74+фев!BE74+март!BE74+апр!BE74+май!BE74+июнь!BE74</f>
        <v>5.74</v>
      </c>
      <c r="BF74" s="48">
        <f t="shared" si="1"/>
        <v>155.75</v>
      </c>
      <c r="BG74" s="83"/>
      <c r="BH74" s="17" t="e">
        <f t="shared" si="6"/>
        <v>#DIV/0!</v>
      </c>
      <c r="BI74" s="71">
        <v>11</v>
      </c>
      <c r="BJ74" s="16"/>
    </row>
    <row r="75" spans="1:62" ht="22.5" customHeight="1">
      <c r="A75" s="75">
        <v>21</v>
      </c>
      <c r="B75" s="14" t="s">
        <v>153</v>
      </c>
      <c r="C75" s="45">
        <f>янв!C75+фев!C75+март!C75+апр!C75+май!C75+июнь!C75</f>
        <v>0</v>
      </c>
      <c r="D75" s="45">
        <f>янв!D75+фев!D75+март!D75+апр!D75+май!D75+июнь!D75</f>
        <v>0</v>
      </c>
      <c r="E75" s="45">
        <f>янв!E75+фев!E75+март!E75+апр!E75+май!E75+июнь!E75</f>
        <v>0</v>
      </c>
      <c r="F75" s="45">
        <f>янв!F75+фев!F75+март!F75+апр!F75+май!F75+июнь!F75</f>
        <v>0</v>
      </c>
      <c r="G75" s="45">
        <f>янв!G75+фев!G75+март!G75+апр!G75+май!G75+июнь!G75</f>
        <v>0</v>
      </c>
      <c r="H75" s="45">
        <f>янв!H75+фев!H75+март!H75+апр!H75+май!H75+июнь!H75</f>
        <v>0</v>
      </c>
      <c r="I75" s="45">
        <f>янв!I75+фев!I75+март!I75+апр!I75+май!I75+июнь!I75</f>
        <v>0</v>
      </c>
      <c r="J75" s="45">
        <f>янв!J75+фев!J75+март!J75+апр!J75+май!J75+июнь!J75</f>
        <v>0</v>
      </c>
      <c r="K75" s="45">
        <f>янв!K75+фев!K75+март!K75+апр!K75+май!K75+июнь!K75</f>
        <v>0</v>
      </c>
      <c r="L75" s="45">
        <f>янв!L75+фев!L75+март!L75+апр!L75+май!L75+июнь!L75</f>
        <v>0</v>
      </c>
      <c r="M75" s="45">
        <f>янв!M75+фев!M75+март!M75+апр!M75+май!M75+июнь!M75</f>
        <v>0</v>
      </c>
      <c r="N75" s="45">
        <f>янв!N75+фев!N75+март!N75+апр!N75+май!N75+июнь!N75</f>
        <v>0</v>
      </c>
      <c r="O75" s="45">
        <f>янв!O75+фев!O75+март!O75+апр!O75+май!O75+июнь!O75</f>
        <v>0</v>
      </c>
      <c r="P75" s="45">
        <f>янв!P75+фев!P75+март!P75+апр!P75+май!P75+июнь!P75</f>
        <v>0</v>
      </c>
      <c r="Q75" s="45">
        <f>янв!Q75+фев!Q75+март!Q75+апр!Q75+май!Q75+июнь!Q75</f>
        <v>0</v>
      </c>
      <c r="R75" s="45">
        <f>янв!R75+фев!R75+март!R75+апр!R75+май!R75+июнь!R75</f>
        <v>0</v>
      </c>
      <c r="S75" s="45">
        <f>янв!S75+фев!S75+март!S75+апр!S75+май!S75+июнь!S75</f>
        <v>2</v>
      </c>
      <c r="T75" s="45">
        <f>янв!T75+фев!T75+март!T75+апр!T75+май!T75+июнь!T75</f>
        <v>4.649</v>
      </c>
      <c r="U75" s="45">
        <f>янв!U75+фев!U75+март!U75+апр!U75+май!U75+июнь!U75</f>
        <v>0</v>
      </c>
      <c r="V75" s="45">
        <f>янв!V75+фев!V75+март!V75+апр!V75+май!V75+июнь!V75</f>
        <v>0</v>
      </c>
      <c r="W75" s="45">
        <f>янв!W75+фев!W75+март!W75+апр!W75+май!W75+июнь!W75</f>
        <v>0</v>
      </c>
      <c r="X75" s="45">
        <f>янв!X75+фев!X75+март!X75+апр!X75+май!X75+июнь!X75</f>
        <v>0</v>
      </c>
      <c r="Y75" s="45">
        <f>янв!Y75+фев!Y75+март!Y75+апр!Y75+май!Y75+июнь!Y75</f>
        <v>0</v>
      </c>
      <c r="Z75" s="45">
        <f>янв!Z75+фев!Z75+март!Z75+апр!Z75+май!Z75+июнь!Z75</f>
        <v>0</v>
      </c>
      <c r="AA75" s="45">
        <f>янв!AA75+фев!AA75+март!AA75+апр!AA75+май!AA75+июнь!AA75</f>
        <v>0</v>
      </c>
      <c r="AB75" s="45">
        <f>янв!AB75+фев!AB75+март!AB75+апр!AB75+май!AB75+июнь!AB75</f>
        <v>0</v>
      </c>
      <c r="AC75" s="45">
        <f>янв!AC75+фев!AC75+март!AC75+апр!AC75+май!AC75+июнь!AC75</f>
        <v>0</v>
      </c>
      <c r="AD75" s="45">
        <f>янв!AD75+фев!AD75+март!AD75+апр!AD75+май!AD75+июнь!AD75</f>
        <v>0</v>
      </c>
      <c r="AE75" s="45">
        <f>янв!AE75+фев!AE75+март!AE75+апр!AE75+май!AE75+июнь!AE75</f>
        <v>0</v>
      </c>
      <c r="AF75" s="45">
        <f>янв!AF75+фев!AF75+март!AF75+апр!AF75+май!AF75+июнь!AF75</f>
        <v>0</v>
      </c>
      <c r="AG75" s="45">
        <f>янв!AG75+фев!AG75+март!AG75+апр!AG75+май!AG75+июнь!AG75</f>
        <v>0</v>
      </c>
      <c r="AH75" s="45">
        <f>янв!AH75+фев!AH75+март!AH75+апр!AH75+май!AH75+июнь!AH75</f>
        <v>0</v>
      </c>
      <c r="AI75" s="45">
        <f>янв!AI75+фев!AI75+март!AI75+апр!AI75+май!AI75+июнь!AI75</f>
        <v>0</v>
      </c>
      <c r="AJ75" s="45">
        <f>янв!AJ75+фев!AJ75+март!AJ75+апр!AJ75+май!AJ75+июнь!AJ75</f>
        <v>0</v>
      </c>
      <c r="AK75" s="45">
        <f>янв!AK75+фев!AK75+март!AK75+апр!AK75+май!AK75+июнь!AK75</f>
        <v>0</v>
      </c>
      <c r="AL75" s="45">
        <f>янв!AL75+фев!AL75+март!AL75+апр!AL75+май!AL75+июнь!AL75</f>
        <v>0</v>
      </c>
      <c r="AM75" s="45">
        <f>янв!AM75+фев!AM75+март!AM75+апр!AM75+май!AM75+июнь!AM75</f>
        <v>54.8</v>
      </c>
      <c r="AN75" s="45">
        <f>янв!AN75+фев!AN75+март!AN75+апр!AN75+май!AN75+июнь!AN75</f>
        <v>74.221000000000004</v>
      </c>
      <c r="AO75" s="45">
        <f>янв!AO75+фев!AO75+март!AO75+апр!AO75+май!AO75+июнь!AO75</f>
        <v>0</v>
      </c>
      <c r="AP75" s="45">
        <f>янв!AP75+фев!AP75+март!AP75+апр!AP75+май!AP75+июнь!AP75</f>
        <v>0</v>
      </c>
      <c r="AQ75" s="45">
        <f>янв!AQ75+фев!AQ75+март!AQ75+апр!AQ75+май!AQ75+июнь!AQ75</f>
        <v>0</v>
      </c>
      <c r="AR75" s="45">
        <f>янв!AR75+фев!AR75+март!AR75+апр!AR75+май!AR75+июнь!AR75</f>
        <v>0</v>
      </c>
      <c r="AS75" s="45">
        <f>янв!AS75+фев!AS75+март!AS75+апр!AS75+май!AS75+июнь!AS75</f>
        <v>0</v>
      </c>
      <c r="AT75" s="45">
        <f>янв!AT75+фев!AT75+март!AT75+апр!AT75+май!AT75+июнь!AT75</f>
        <v>0</v>
      </c>
      <c r="AU75" s="45">
        <f>янв!AU75+фев!AU75+март!AU75+апр!AU75+май!AU75+июнь!AU75</f>
        <v>0</v>
      </c>
      <c r="AV75" s="45">
        <f>янв!AV75+фев!AV75+март!AV75+апр!AV75+май!AV75+июнь!AV75</f>
        <v>0</v>
      </c>
      <c r="AW75" s="45">
        <f>янв!AW75+фев!AW75+март!AW75+апр!AW75+май!AW75+июнь!AW75</f>
        <v>48</v>
      </c>
      <c r="AX75" s="45">
        <f>янв!AX75+фев!AX75+март!AX75+апр!AX75+май!AX75+июнь!AX75</f>
        <v>40.694000000000003</v>
      </c>
      <c r="AY75" s="45">
        <f>янв!AY75+фев!AY75+март!AY75+апр!AY75+май!AY75+июнь!AY75</f>
        <v>0</v>
      </c>
      <c r="AZ75" s="45">
        <f>янв!AZ75+фев!AZ75+март!AZ75+апр!AZ75+май!AZ75+июнь!AZ75</f>
        <v>0</v>
      </c>
      <c r="BA75" s="45">
        <f>янв!BA75+фев!BA75+март!BA75+апр!BA75+май!BA75+июнь!BA75</f>
        <v>0</v>
      </c>
      <c r="BB75" s="45">
        <f>янв!BB75+фев!BB75+март!BB75+апр!BB75+май!BB75+июнь!BB75</f>
        <v>0</v>
      </c>
      <c r="BC75" s="45">
        <f>янв!BC75+фев!BC75+март!BC75+апр!BC75+май!BC75+июнь!BC75</f>
        <v>0</v>
      </c>
      <c r="BD75" s="45">
        <f>янв!BD75+фев!BD75+март!BD75+апр!BD75+май!BD75+июнь!BD75</f>
        <v>0</v>
      </c>
      <c r="BE75" s="45">
        <f>янв!BE75+фев!BE75+март!BE75+апр!BE75+май!BE75+июнь!BE75</f>
        <v>36.453000000000003</v>
      </c>
      <c r="BF75" s="48">
        <f t="shared" si="1"/>
        <v>156.017</v>
      </c>
      <c r="BG75" s="83"/>
      <c r="BH75" s="17" t="e">
        <f t="shared" si="6"/>
        <v>#DIV/0!</v>
      </c>
      <c r="BI75" s="71" t="s">
        <v>84</v>
      </c>
      <c r="BJ75" s="16"/>
    </row>
    <row r="76" spans="1:62" ht="22.5" customHeight="1">
      <c r="A76" s="75">
        <v>22</v>
      </c>
      <c r="B76" s="14" t="s">
        <v>154</v>
      </c>
      <c r="C76" s="45">
        <f>янв!C76+фев!C76+март!C76+апр!C76+май!C76+июнь!C76</f>
        <v>0</v>
      </c>
      <c r="D76" s="45">
        <f>янв!D76+фев!D76+март!D76+апр!D76+май!D76+июнь!D76</f>
        <v>0</v>
      </c>
      <c r="E76" s="45">
        <f>янв!E76+фев!E76+март!E76+апр!E76+май!E76+июнь!E76</f>
        <v>0</v>
      </c>
      <c r="F76" s="45">
        <f>янв!F76+фев!F76+март!F76+апр!F76+май!F76+июнь!F76</f>
        <v>0</v>
      </c>
      <c r="G76" s="45">
        <f>янв!G76+фев!G76+март!G76+апр!G76+май!G76+июнь!G76</f>
        <v>0</v>
      </c>
      <c r="H76" s="45">
        <f>янв!H76+фев!H76+март!H76+апр!H76+май!H76+июнь!H76</f>
        <v>0</v>
      </c>
      <c r="I76" s="45">
        <f>янв!I76+фев!I76+март!I76+апр!I76+май!I76+июнь!I76</f>
        <v>1</v>
      </c>
      <c r="J76" s="45">
        <f>янв!J76+фев!J76+март!J76+апр!J76+май!J76+июнь!J76</f>
        <v>86.572999999999993</v>
      </c>
      <c r="K76" s="45">
        <f>янв!K76+фев!K76+март!K76+апр!K76+май!K76+июнь!K76</f>
        <v>0</v>
      </c>
      <c r="L76" s="45">
        <f>янв!L76+фев!L76+март!L76+апр!L76+май!L76+июнь!L76</f>
        <v>0</v>
      </c>
      <c r="M76" s="45">
        <f>янв!M76+фев!M76+март!M76+апр!M76+май!M76+июнь!M76</f>
        <v>0</v>
      </c>
      <c r="N76" s="45">
        <f>янв!N76+фев!N76+март!N76+апр!N76+май!N76+июнь!N76</f>
        <v>0</v>
      </c>
      <c r="O76" s="45">
        <f>янв!O76+фев!O76+март!O76+апр!O76+май!O76+июнь!O76</f>
        <v>2</v>
      </c>
      <c r="P76" s="45">
        <f>янв!P76+фев!P76+март!P76+апр!P76+май!P76+июнь!P76</f>
        <v>12.244</v>
      </c>
      <c r="Q76" s="45">
        <f>янв!Q76+фев!Q76+март!Q76+апр!Q76+май!Q76+июнь!Q76</f>
        <v>0</v>
      </c>
      <c r="R76" s="45">
        <f>янв!R76+фев!R76+март!R76+апр!R76+май!R76+июнь!R76</f>
        <v>0</v>
      </c>
      <c r="S76" s="45">
        <f>янв!S76+фев!S76+март!S76+апр!S76+май!S76+июнь!S76</f>
        <v>0</v>
      </c>
      <c r="T76" s="45">
        <f>янв!T76+фев!T76+март!T76+апр!T76+май!T76+июнь!T76</f>
        <v>0</v>
      </c>
      <c r="U76" s="45">
        <f>янв!U76+фев!U76+март!U76+апр!U76+май!U76+июнь!U76</f>
        <v>0</v>
      </c>
      <c r="V76" s="45">
        <f>янв!V76+фев!V76+март!V76+апр!V76+май!V76+июнь!V76</f>
        <v>0</v>
      </c>
      <c r="W76" s="45">
        <f>янв!W76+фев!W76+март!W76+апр!W76+май!W76+июнь!W76</f>
        <v>0</v>
      </c>
      <c r="X76" s="45">
        <f>янв!X76+фев!X76+март!X76+апр!X76+май!X76+июнь!X76</f>
        <v>0</v>
      </c>
      <c r="Y76" s="45">
        <f>янв!Y76+фев!Y76+март!Y76+апр!Y76+май!Y76+июнь!Y76</f>
        <v>0</v>
      </c>
      <c r="Z76" s="45">
        <f>янв!Z76+фев!Z76+март!Z76+апр!Z76+май!Z76+июнь!Z76</f>
        <v>0</v>
      </c>
      <c r="AA76" s="45">
        <f>янв!AA76+фев!AA76+март!AA76+апр!AA76+май!AA76+июнь!AA76</f>
        <v>0</v>
      </c>
      <c r="AB76" s="45">
        <f>янв!AB76+фев!AB76+март!AB76+апр!AB76+май!AB76+июнь!AB76</f>
        <v>0</v>
      </c>
      <c r="AC76" s="45">
        <f>янв!AC76+фев!AC76+март!AC76+апр!AC76+май!AC76+июнь!AC76</f>
        <v>0</v>
      </c>
      <c r="AD76" s="45">
        <f>янв!AD76+фев!AD76+март!AD76+апр!AD76+май!AD76+июнь!AD76</f>
        <v>0</v>
      </c>
      <c r="AE76" s="45">
        <f>янв!AE76+фев!AE76+март!AE76+апр!AE76+май!AE76+июнь!AE76</f>
        <v>0</v>
      </c>
      <c r="AF76" s="45">
        <f>янв!AF76+фев!AF76+март!AF76+апр!AF76+май!AF76+июнь!AF76</f>
        <v>0</v>
      </c>
      <c r="AG76" s="45">
        <f>янв!AG76+фев!AG76+март!AG76+апр!AG76+май!AG76+июнь!AG76</f>
        <v>0</v>
      </c>
      <c r="AH76" s="45">
        <f>янв!AH76+фев!AH76+март!AH76+апр!AH76+май!AH76+июнь!AH76</f>
        <v>0</v>
      </c>
      <c r="AI76" s="45">
        <f>янв!AI76+фев!AI76+март!AI76+апр!AI76+май!AI76+июнь!AI76</f>
        <v>0</v>
      </c>
      <c r="AJ76" s="45">
        <f>янв!AJ76+фев!AJ76+март!AJ76+апр!AJ76+май!AJ76+июнь!AJ76</f>
        <v>0</v>
      </c>
      <c r="AK76" s="45">
        <f>янв!AK76+фев!AK76+март!AK76+апр!AK76+май!AK76+июнь!AK76</f>
        <v>0</v>
      </c>
      <c r="AL76" s="45">
        <f>янв!AL76+фев!AL76+март!AL76+апр!AL76+май!AL76+июнь!AL76</f>
        <v>0</v>
      </c>
      <c r="AM76" s="45">
        <f>янв!AM76+фев!AM76+март!AM76+апр!AM76+май!AM76+июнь!AM76</f>
        <v>0</v>
      </c>
      <c r="AN76" s="45">
        <f>янв!AN76+фев!AN76+март!AN76+апр!AN76+май!AN76+июнь!AN76</f>
        <v>0</v>
      </c>
      <c r="AO76" s="45">
        <f>янв!AO76+фев!AO76+март!AO76+апр!AO76+май!AO76+июнь!AO76</f>
        <v>0</v>
      </c>
      <c r="AP76" s="45">
        <f>янв!AP76+фев!AP76+март!AP76+апр!AP76+май!AP76+июнь!AP76</f>
        <v>0</v>
      </c>
      <c r="AQ76" s="45">
        <f>янв!AQ76+фев!AQ76+март!AQ76+апр!AQ76+май!AQ76+июнь!AQ76</f>
        <v>3</v>
      </c>
      <c r="AR76" s="45">
        <f>янв!AR76+фев!AR76+март!AR76+апр!AR76+май!AR76+июнь!AR76</f>
        <v>1.7230000000000001</v>
      </c>
      <c r="AS76" s="45">
        <f>янв!AS76+фев!AS76+март!AS76+апр!AS76+май!AS76+июнь!AS76</f>
        <v>0</v>
      </c>
      <c r="AT76" s="45">
        <f>янв!AT76+фев!AT76+март!AT76+апр!AT76+май!AT76+июнь!AT76</f>
        <v>0</v>
      </c>
      <c r="AU76" s="45">
        <f>янв!AU76+фев!AU76+март!AU76+апр!AU76+май!AU76+июнь!AU76</f>
        <v>0</v>
      </c>
      <c r="AV76" s="45">
        <f>янв!AV76+фев!AV76+март!AV76+апр!AV76+май!AV76+июнь!AV76</f>
        <v>0</v>
      </c>
      <c r="AW76" s="45">
        <f>янв!AW76+фев!AW76+март!AW76+апр!AW76+май!AW76+июнь!AW76</f>
        <v>10</v>
      </c>
      <c r="AX76" s="45">
        <f>янв!AX76+фев!AX76+март!AX76+апр!AX76+май!AX76+июнь!AX76</f>
        <v>7.657</v>
      </c>
      <c r="AY76" s="45">
        <f>янв!AY76+фев!AY76+март!AY76+апр!AY76+май!AY76+июнь!AY76</f>
        <v>0</v>
      </c>
      <c r="AZ76" s="45">
        <f>янв!AZ76+фев!AZ76+март!AZ76+апр!AZ76+май!AZ76+июнь!AZ76</f>
        <v>0</v>
      </c>
      <c r="BA76" s="45">
        <f>янв!BA76+фев!BA76+март!BA76+апр!BA76+май!BA76+июнь!BA76</f>
        <v>0</v>
      </c>
      <c r="BB76" s="45">
        <f>янв!BB76+фев!BB76+март!BB76+апр!BB76+май!BB76+июнь!BB76</f>
        <v>0</v>
      </c>
      <c r="BC76" s="45">
        <f>янв!BC76+фев!BC76+март!BC76+апр!BC76+май!BC76+июнь!BC76</f>
        <v>0</v>
      </c>
      <c r="BD76" s="45">
        <f>янв!BD76+фев!BD76+март!BD76+апр!BD76+май!BD76+июнь!BD76</f>
        <v>0</v>
      </c>
      <c r="BE76" s="45">
        <f>янв!BE76+фев!BE76+март!BE76+апр!BE76+май!BE76+июнь!BE76</f>
        <v>57.006999999999998</v>
      </c>
      <c r="BF76" s="48">
        <f t="shared" si="1"/>
        <v>165.20399999999998</v>
      </c>
      <c r="BG76" s="83"/>
      <c r="BH76" s="17" t="e">
        <f t="shared" si="6"/>
        <v>#DIV/0!</v>
      </c>
      <c r="BI76" s="71" t="s">
        <v>85</v>
      </c>
      <c r="BJ76" s="16"/>
    </row>
    <row r="77" spans="1:62" ht="22.5" customHeight="1">
      <c r="A77" s="75">
        <v>23</v>
      </c>
      <c r="B77" s="14" t="s">
        <v>155</v>
      </c>
      <c r="C77" s="45">
        <f>янв!C77+фев!C77+март!C77+апр!C77+май!C77+июнь!C77</f>
        <v>0</v>
      </c>
      <c r="D77" s="45">
        <f>янв!D77+фев!D77+март!D77+апр!D77+май!D77+июнь!D77</f>
        <v>0</v>
      </c>
      <c r="E77" s="45">
        <f>янв!E77+фев!E77+март!E77+апр!E77+май!E77+июнь!E77</f>
        <v>0</v>
      </c>
      <c r="F77" s="45">
        <f>янв!F77+фев!F77+март!F77+апр!F77+май!F77+июнь!F77</f>
        <v>0</v>
      </c>
      <c r="G77" s="45">
        <f>янв!G77+фев!G77+март!G77+апр!G77+май!G77+июнь!G77</f>
        <v>0</v>
      </c>
      <c r="H77" s="45">
        <f>янв!H77+фев!H77+март!H77+апр!H77+май!H77+июнь!H77</f>
        <v>0</v>
      </c>
      <c r="I77" s="45">
        <f>янв!I77+фев!I77+март!I77+апр!I77+май!I77+июнь!I77</f>
        <v>0</v>
      </c>
      <c r="J77" s="45">
        <f>янв!J77+фев!J77+март!J77+апр!J77+май!J77+июнь!J77</f>
        <v>0</v>
      </c>
      <c r="K77" s="45">
        <f>янв!K77+фев!K77+март!K77+апр!K77+май!K77+июнь!K77</f>
        <v>13</v>
      </c>
      <c r="L77" s="45">
        <f>янв!L77+фев!L77+март!L77+апр!L77+май!L77+июнь!L77</f>
        <v>2.9809999999999999</v>
      </c>
      <c r="M77" s="45">
        <f>янв!M77+фев!M77+март!M77+апр!M77+май!M77+июнь!M77</f>
        <v>0</v>
      </c>
      <c r="N77" s="45">
        <f>янв!N77+фев!N77+март!N77+апр!N77+май!N77+июнь!N77</f>
        <v>0</v>
      </c>
      <c r="O77" s="45">
        <f>янв!O77+фев!O77+март!O77+апр!O77+май!O77+июнь!O77</f>
        <v>0</v>
      </c>
      <c r="P77" s="45">
        <f>янв!P77+фев!P77+март!P77+апр!P77+май!P77+июнь!P77</f>
        <v>0</v>
      </c>
      <c r="Q77" s="45">
        <f>янв!Q77+фев!Q77+март!Q77+апр!Q77+май!Q77+июнь!Q77</f>
        <v>0</v>
      </c>
      <c r="R77" s="45">
        <f>янв!R77+фев!R77+март!R77+апр!R77+май!R77+июнь!R77</f>
        <v>0</v>
      </c>
      <c r="S77" s="45">
        <f>янв!S77+фев!S77+март!S77+апр!S77+май!S77+июнь!S77</f>
        <v>1</v>
      </c>
      <c r="T77" s="45">
        <f>янв!T77+фев!T77+март!T77+апр!T77+май!T77+июнь!T77</f>
        <v>1.5029999999999999</v>
      </c>
      <c r="U77" s="45">
        <f>янв!U77+фев!U77+март!U77+апр!U77+май!U77+июнь!U77</f>
        <v>0</v>
      </c>
      <c r="V77" s="45">
        <f>янв!V77+фев!V77+март!V77+апр!V77+май!V77+июнь!V77</f>
        <v>0</v>
      </c>
      <c r="W77" s="45">
        <f>янв!W77+фев!W77+март!W77+апр!W77+май!W77+июнь!W77</f>
        <v>0</v>
      </c>
      <c r="X77" s="45">
        <f>янв!X77+фев!X77+март!X77+апр!X77+май!X77+июнь!X77</f>
        <v>0</v>
      </c>
      <c r="Y77" s="45">
        <f>янв!Y77+фев!Y77+март!Y77+апр!Y77+май!Y77+июнь!Y77</f>
        <v>0</v>
      </c>
      <c r="Z77" s="45">
        <f>янв!Z77+фев!Z77+март!Z77+апр!Z77+май!Z77+июнь!Z77</f>
        <v>0</v>
      </c>
      <c r="AA77" s="45">
        <f>янв!AA77+фев!AA77+март!AA77+апр!AA77+май!AA77+июнь!AA77</f>
        <v>0</v>
      </c>
      <c r="AB77" s="45">
        <f>янв!AB77+фев!AB77+март!AB77+апр!AB77+май!AB77+июнь!AB77</f>
        <v>0</v>
      </c>
      <c r="AC77" s="45">
        <f>янв!AC77+фев!AC77+март!AC77+апр!AC77+май!AC77+июнь!AC77</f>
        <v>0</v>
      </c>
      <c r="AD77" s="45">
        <f>янв!AD77+фев!AD77+март!AD77+апр!AD77+май!AD77+июнь!AD77</f>
        <v>0</v>
      </c>
      <c r="AE77" s="45">
        <f>янв!AE77+фев!AE77+март!AE77+апр!AE77+май!AE77+июнь!AE77</f>
        <v>0</v>
      </c>
      <c r="AF77" s="45">
        <f>янв!AF77+фев!AF77+март!AF77+апр!AF77+май!AF77+июнь!AF77</f>
        <v>0</v>
      </c>
      <c r="AG77" s="45">
        <f>янв!AG77+фев!AG77+март!AG77+апр!AG77+май!AG77+июнь!AG77</f>
        <v>0</v>
      </c>
      <c r="AH77" s="45">
        <f>янв!AH77+фев!AH77+март!AH77+апр!AH77+май!AH77+июнь!AH77</f>
        <v>0</v>
      </c>
      <c r="AI77" s="45">
        <f>янв!AI77+фев!AI77+март!AI77+апр!AI77+май!AI77+июнь!AI77</f>
        <v>0</v>
      </c>
      <c r="AJ77" s="45">
        <f>янв!AJ77+фев!AJ77+март!AJ77+апр!AJ77+май!AJ77+июнь!AJ77</f>
        <v>0</v>
      </c>
      <c r="AK77" s="45">
        <f>янв!AK77+фев!AK77+март!AK77+апр!AK77+май!AK77+июнь!AK77</f>
        <v>0</v>
      </c>
      <c r="AL77" s="45">
        <f>янв!AL77+фев!AL77+март!AL77+апр!AL77+май!AL77+июнь!AL77</f>
        <v>0</v>
      </c>
      <c r="AM77" s="45">
        <f>янв!AM77+фев!AM77+март!AM77+апр!AM77+май!AM77+июнь!AM77</f>
        <v>0</v>
      </c>
      <c r="AN77" s="45">
        <f>янв!AN77+фев!AN77+март!AN77+апр!AN77+май!AN77+июнь!AN77</f>
        <v>0</v>
      </c>
      <c r="AO77" s="45">
        <f>янв!AO77+фев!AO77+март!AO77+апр!AO77+май!AO77+июнь!AO77</f>
        <v>1</v>
      </c>
      <c r="AP77" s="45">
        <f>янв!AP77+фев!AP77+март!AP77+апр!AP77+май!AP77+июнь!AP77</f>
        <v>4.8490000000000002</v>
      </c>
      <c r="AQ77" s="45">
        <f>янв!AQ77+фев!AQ77+март!AQ77+апр!AQ77+май!AQ77+июнь!AQ77</f>
        <v>0</v>
      </c>
      <c r="AR77" s="45">
        <f>янв!AR77+фев!AR77+март!AR77+апр!AR77+май!AR77+июнь!AR77</f>
        <v>0</v>
      </c>
      <c r="AS77" s="45">
        <f>янв!AS77+фев!AS77+март!AS77+апр!AS77+май!AS77+июнь!AS77</f>
        <v>0</v>
      </c>
      <c r="AT77" s="45">
        <f>янв!AT77+фев!AT77+март!AT77+апр!AT77+май!AT77+июнь!AT77</f>
        <v>0</v>
      </c>
      <c r="AU77" s="45">
        <f>янв!AU77+фев!AU77+март!AU77+апр!AU77+май!AU77+июнь!AU77</f>
        <v>0</v>
      </c>
      <c r="AV77" s="45">
        <f>янв!AV77+фев!AV77+март!AV77+апр!AV77+май!AV77+июнь!AV77</f>
        <v>0</v>
      </c>
      <c r="AW77" s="45">
        <f>янв!AW77+фев!AW77+март!AW77+апр!AW77+май!AW77+июнь!AW77</f>
        <v>0</v>
      </c>
      <c r="AX77" s="45">
        <f>янв!AX77+фев!AX77+март!AX77+апр!AX77+май!AX77+июнь!AX77</f>
        <v>0</v>
      </c>
      <c r="AY77" s="45">
        <f>янв!AY77+фев!AY77+март!AY77+апр!AY77+май!AY77+июнь!AY77</f>
        <v>0</v>
      </c>
      <c r="AZ77" s="45">
        <f>янв!AZ77+фев!AZ77+март!AZ77+апр!AZ77+май!AZ77+июнь!AZ77</f>
        <v>0</v>
      </c>
      <c r="BA77" s="45">
        <f>янв!BA77+фев!BA77+март!BA77+апр!BA77+май!BA77+июнь!BA77</f>
        <v>0</v>
      </c>
      <c r="BB77" s="45">
        <f>янв!BB77+фев!BB77+март!BB77+апр!BB77+май!BB77+июнь!BB77</f>
        <v>0</v>
      </c>
      <c r="BC77" s="45">
        <f>янв!BC77+фев!BC77+март!BC77+апр!BC77+май!BC77+июнь!BC77</f>
        <v>0</v>
      </c>
      <c r="BD77" s="45">
        <f>янв!BD77+фев!BD77+март!BD77+апр!BD77+май!BD77+июнь!BD77</f>
        <v>0</v>
      </c>
      <c r="BE77" s="45">
        <f>янв!BE77+фев!BE77+март!BE77+апр!BE77+май!BE77+июнь!BE77</f>
        <v>0.34799999999999998</v>
      </c>
      <c r="BF77" s="48">
        <f t="shared" si="1"/>
        <v>9.6810000000000009</v>
      </c>
      <c r="BG77" s="83"/>
      <c r="BH77" s="17" t="e">
        <f t="shared" si="6"/>
        <v>#DIV/0!</v>
      </c>
      <c r="BI77" s="71" t="s">
        <v>86</v>
      </c>
      <c r="BJ77" s="16"/>
    </row>
    <row r="78" spans="1:62" ht="22.5" customHeight="1">
      <c r="A78" s="75">
        <v>24</v>
      </c>
      <c r="B78" s="14" t="s">
        <v>156</v>
      </c>
      <c r="C78" s="45">
        <f>янв!C78+фев!C78+март!C78+апр!C78+май!C78+июнь!C78</f>
        <v>0</v>
      </c>
      <c r="D78" s="45">
        <f>янв!D78+фев!D78+март!D78+апр!D78+май!D78+июнь!D78</f>
        <v>0</v>
      </c>
      <c r="E78" s="45">
        <f>янв!E78+фев!E78+март!E78+апр!E78+май!E78+июнь!E78</f>
        <v>0</v>
      </c>
      <c r="F78" s="45">
        <f>янв!F78+фев!F78+март!F78+апр!F78+май!F78+июнь!F78</f>
        <v>0</v>
      </c>
      <c r="G78" s="45">
        <f>янв!G78+фев!G78+март!G78+апр!G78+май!G78+июнь!G78</f>
        <v>0</v>
      </c>
      <c r="H78" s="45">
        <f>янв!H78+фев!H78+март!H78+апр!H78+май!H78+июнь!H78</f>
        <v>0</v>
      </c>
      <c r="I78" s="45">
        <f>янв!I78+фев!I78+март!I78+апр!I78+май!I78+июнь!I78</f>
        <v>0</v>
      </c>
      <c r="J78" s="45">
        <f>янв!J78+фев!J78+март!J78+апр!J78+май!J78+июнь!J78</f>
        <v>0</v>
      </c>
      <c r="K78" s="45">
        <f>янв!K78+фев!K78+март!K78+апр!K78+май!K78+июнь!K78</f>
        <v>0</v>
      </c>
      <c r="L78" s="45">
        <f>янв!L78+фев!L78+март!L78+апр!L78+май!L78+июнь!L78</f>
        <v>0</v>
      </c>
      <c r="M78" s="45">
        <f>янв!M78+фев!M78+март!M78+апр!M78+май!M78+июнь!M78</f>
        <v>0</v>
      </c>
      <c r="N78" s="45">
        <f>янв!N78+фев!N78+март!N78+апр!N78+май!N78+июнь!N78</f>
        <v>0</v>
      </c>
      <c r="O78" s="45">
        <f>янв!O78+фев!O78+март!O78+апр!O78+май!O78+июнь!O78</f>
        <v>0</v>
      </c>
      <c r="P78" s="45">
        <f>янв!P78+фев!P78+март!P78+апр!P78+май!P78+июнь!P78</f>
        <v>0</v>
      </c>
      <c r="Q78" s="45">
        <f>янв!Q78+фев!Q78+март!Q78+апр!Q78+май!Q78+июнь!Q78</f>
        <v>0</v>
      </c>
      <c r="R78" s="45">
        <f>янв!R78+фев!R78+март!R78+апр!R78+май!R78+июнь!R78</f>
        <v>0</v>
      </c>
      <c r="S78" s="45">
        <f>янв!S78+фев!S78+март!S78+апр!S78+май!S78+июнь!S78</f>
        <v>0</v>
      </c>
      <c r="T78" s="45">
        <f>янв!T78+фев!T78+март!T78+апр!T78+май!T78+июнь!T78</f>
        <v>0</v>
      </c>
      <c r="U78" s="45">
        <f>янв!U78+фев!U78+март!U78+апр!U78+май!U78+июнь!U78</f>
        <v>0</v>
      </c>
      <c r="V78" s="45">
        <f>янв!V78+фев!V78+март!V78+апр!V78+май!V78+июнь!V78</f>
        <v>0</v>
      </c>
      <c r="W78" s="45">
        <f>янв!W78+фев!W78+март!W78+апр!W78+май!W78+июнь!W78</f>
        <v>0</v>
      </c>
      <c r="X78" s="45">
        <f>янв!X78+фев!X78+март!X78+апр!X78+май!X78+июнь!X78</f>
        <v>0</v>
      </c>
      <c r="Y78" s="45">
        <f>янв!Y78+фев!Y78+март!Y78+апр!Y78+май!Y78+июнь!Y78</f>
        <v>0</v>
      </c>
      <c r="Z78" s="45">
        <f>янв!Z78+фев!Z78+март!Z78+апр!Z78+май!Z78+июнь!Z78</f>
        <v>0</v>
      </c>
      <c r="AA78" s="45">
        <f>янв!AA78+фев!AA78+март!AA78+апр!AA78+май!AA78+июнь!AA78</f>
        <v>0</v>
      </c>
      <c r="AB78" s="45">
        <f>янв!AB78+фев!AB78+март!AB78+апр!AB78+май!AB78+июнь!AB78</f>
        <v>0</v>
      </c>
      <c r="AC78" s="45">
        <f>янв!AC78+фев!AC78+март!AC78+апр!AC78+май!AC78+июнь!AC78</f>
        <v>0</v>
      </c>
      <c r="AD78" s="45">
        <f>янв!AD78+фев!AD78+март!AD78+апр!AD78+май!AD78+июнь!AD78</f>
        <v>0</v>
      </c>
      <c r="AE78" s="45">
        <f>янв!AE78+фев!AE78+март!AE78+апр!AE78+май!AE78+июнь!AE78</f>
        <v>0</v>
      </c>
      <c r="AF78" s="45">
        <f>янв!AF78+фев!AF78+март!AF78+апр!AF78+май!AF78+июнь!AF78</f>
        <v>0</v>
      </c>
      <c r="AG78" s="45">
        <f>янв!AG78+фев!AG78+март!AG78+апр!AG78+май!AG78+июнь!AG78</f>
        <v>0</v>
      </c>
      <c r="AH78" s="45">
        <f>янв!AH78+фев!AH78+март!AH78+апр!AH78+май!AH78+июнь!AH78</f>
        <v>0</v>
      </c>
      <c r="AI78" s="45">
        <f>янв!AI78+фев!AI78+март!AI78+апр!AI78+май!AI78+июнь!AI78</f>
        <v>0</v>
      </c>
      <c r="AJ78" s="45">
        <f>янв!AJ78+фев!AJ78+март!AJ78+апр!AJ78+май!AJ78+июнь!AJ78</f>
        <v>0</v>
      </c>
      <c r="AK78" s="45">
        <f>янв!AK78+фев!AK78+март!AK78+апр!AK78+май!AK78+июнь!AK78</f>
        <v>0</v>
      </c>
      <c r="AL78" s="45">
        <f>янв!AL78+фев!AL78+март!AL78+апр!AL78+май!AL78+июнь!AL78</f>
        <v>0</v>
      </c>
      <c r="AM78" s="45">
        <f>янв!AM78+фев!AM78+март!AM78+апр!AM78+май!AM78+июнь!AM78</f>
        <v>0</v>
      </c>
      <c r="AN78" s="45">
        <f>янв!AN78+фев!AN78+март!AN78+апр!AN78+май!AN78+июнь!AN78</f>
        <v>0</v>
      </c>
      <c r="AO78" s="45">
        <f>янв!AO78+фев!AO78+март!AO78+апр!AO78+май!AO78+июнь!AO78</f>
        <v>0</v>
      </c>
      <c r="AP78" s="45">
        <f>янв!AP78+фев!AP78+март!AP78+апр!AP78+май!AP78+июнь!AP78</f>
        <v>0</v>
      </c>
      <c r="AQ78" s="45">
        <f>янв!AQ78+фев!AQ78+март!AQ78+апр!AQ78+май!AQ78+июнь!AQ78</f>
        <v>0</v>
      </c>
      <c r="AR78" s="45">
        <f>янв!AR78+фев!AR78+март!AR78+апр!AR78+май!AR78+июнь!AR78</f>
        <v>0</v>
      </c>
      <c r="AS78" s="45">
        <f>янв!AS78+фев!AS78+март!AS78+апр!AS78+май!AS78+июнь!AS78</f>
        <v>0</v>
      </c>
      <c r="AT78" s="45">
        <f>янв!AT78+фев!AT78+март!AT78+апр!AT78+май!AT78+июнь!AT78</f>
        <v>0</v>
      </c>
      <c r="AU78" s="45">
        <f>янв!AU78+фев!AU78+март!AU78+апр!AU78+май!AU78+июнь!AU78</f>
        <v>0</v>
      </c>
      <c r="AV78" s="45">
        <f>янв!AV78+фев!AV78+март!AV78+апр!AV78+май!AV78+июнь!AV78</f>
        <v>0</v>
      </c>
      <c r="AW78" s="45">
        <f>янв!AW78+фев!AW78+март!AW78+апр!AW78+май!AW78+июнь!AW78</f>
        <v>0</v>
      </c>
      <c r="AX78" s="45">
        <f>янв!AX78+фев!AX78+март!AX78+апр!AX78+май!AX78+июнь!AX78</f>
        <v>0</v>
      </c>
      <c r="AY78" s="45">
        <f>янв!AY78+фев!AY78+март!AY78+апр!AY78+май!AY78+июнь!AY78</f>
        <v>0</v>
      </c>
      <c r="AZ78" s="45">
        <f>янв!AZ78+фев!AZ78+март!AZ78+апр!AZ78+май!AZ78+июнь!AZ78</f>
        <v>0</v>
      </c>
      <c r="BA78" s="45">
        <f>янв!BA78+фев!BA78+март!BA78+апр!BA78+май!BA78+июнь!BA78</f>
        <v>0</v>
      </c>
      <c r="BB78" s="45">
        <f>янв!BB78+фев!BB78+март!BB78+апр!BB78+май!BB78+июнь!BB78</f>
        <v>0</v>
      </c>
      <c r="BC78" s="45">
        <f>янв!BC78+фев!BC78+март!BC78+апр!BC78+май!BC78+июнь!BC78</f>
        <v>0</v>
      </c>
      <c r="BD78" s="45">
        <f>янв!BD78+фев!BD78+март!BD78+апр!BD78+май!BD78+июнь!BD78</f>
        <v>0</v>
      </c>
      <c r="BE78" s="45">
        <f>янв!BE78+фев!BE78+март!BE78+апр!BE78+май!BE78+июнь!BE78</f>
        <v>0</v>
      </c>
      <c r="BF78" s="48">
        <f t="shared" ref="BF78:BF108" si="7">D78+F78+H78+J78+L78+N78+P78+R78+T78+V78+X78+Z78+AB78+AD78+AF78+AH78+AJ78+AL78+AN78+AP78+AR78+AT78+AV78+AX78+AZ78+BB78+BD78+BE78</f>
        <v>0</v>
      </c>
      <c r="BG78" s="83"/>
      <c r="BH78" s="17" t="e">
        <f t="shared" si="6"/>
        <v>#DIV/0!</v>
      </c>
      <c r="BI78" s="71">
        <v>11</v>
      </c>
      <c r="BJ78" s="16"/>
    </row>
    <row r="79" spans="1:62" ht="22.5" customHeight="1">
      <c r="A79" s="75">
        <v>25</v>
      </c>
      <c r="B79" s="14" t="s">
        <v>157</v>
      </c>
      <c r="C79" s="45">
        <f>янв!C79+фев!C79+март!C79+апр!C79+май!C79+июнь!C79</f>
        <v>0</v>
      </c>
      <c r="D79" s="45">
        <f>янв!D79+фев!D79+март!D79+апр!D79+май!D79+июнь!D79</f>
        <v>0</v>
      </c>
      <c r="E79" s="45">
        <f>янв!E79+фев!E79+март!E79+апр!E79+май!E79+июнь!E79</f>
        <v>0</v>
      </c>
      <c r="F79" s="45">
        <f>янв!F79+фев!F79+март!F79+апр!F79+май!F79+июнь!F79</f>
        <v>0</v>
      </c>
      <c r="G79" s="45">
        <f>янв!G79+фев!G79+март!G79+апр!G79+май!G79+июнь!G79</f>
        <v>0</v>
      </c>
      <c r="H79" s="45">
        <f>янв!H79+фев!H79+март!H79+апр!H79+май!H79+июнь!H79</f>
        <v>0</v>
      </c>
      <c r="I79" s="45">
        <f>янв!I79+фев!I79+март!I79+апр!I79+май!I79+июнь!I79</f>
        <v>0</v>
      </c>
      <c r="J79" s="45">
        <f>янв!J79+фев!J79+март!J79+апр!J79+май!J79+июнь!J79</f>
        <v>0</v>
      </c>
      <c r="K79" s="45">
        <f>янв!K79+фев!K79+март!K79+апр!K79+май!K79+июнь!K79</f>
        <v>0</v>
      </c>
      <c r="L79" s="45">
        <f>янв!L79+фев!L79+март!L79+апр!L79+май!L79+июнь!L79</f>
        <v>0</v>
      </c>
      <c r="M79" s="45">
        <f>янв!M79+фев!M79+март!M79+апр!M79+май!M79+июнь!M79</f>
        <v>0</v>
      </c>
      <c r="N79" s="45">
        <f>янв!N79+фев!N79+март!N79+апр!N79+май!N79+июнь!N79</f>
        <v>0</v>
      </c>
      <c r="O79" s="45">
        <f>янв!O79+фев!O79+март!O79+апр!O79+май!O79+июнь!O79</f>
        <v>0</v>
      </c>
      <c r="P79" s="45">
        <f>янв!P79+фев!P79+март!P79+апр!P79+май!P79+июнь!P79</f>
        <v>0</v>
      </c>
      <c r="Q79" s="45">
        <f>янв!Q79+фев!Q79+март!Q79+апр!Q79+май!Q79+июнь!Q79</f>
        <v>0</v>
      </c>
      <c r="R79" s="45">
        <f>янв!R79+фев!R79+март!R79+апр!R79+май!R79+июнь!R79</f>
        <v>0</v>
      </c>
      <c r="S79" s="45">
        <f>янв!S79+фев!S79+март!S79+апр!S79+май!S79+июнь!S79</f>
        <v>0</v>
      </c>
      <c r="T79" s="45">
        <f>янв!T79+фев!T79+март!T79+апр!T79+май!T79+июнь!T79</f>
        <v>0</v>
      </c>
      <c r="U79" s="45">
        <f>янв!U79+фев!U79+март!U79+апр!U79+май!U79+июнь!U79</f>
        <v>0</v>
      </c>
      <c r="V79" s="45">
        <f>янв!V79+фев!V79+март!V79+апр!V79+май!V79+июнь!V79</f>
        <v>0</v>
      </c>
      <c r="W79" s="45">
        <f>янв!W79+фев!W79+март!W79+апр!W79+май!W79+июнь!W79</f>
        <v>0</v>
      </c>
      <c r="X79" s="45">
        <f>янв!X79+фев!X79+март!X79+апр!X79+май!X79+июнь!X79</f>
        <v>0</v>
      </c>
      <c r="Y79" s="45">
        <f>янв!Y79+фев!Y79+март!Y79+апр!Y79+май!Y79+июнь!Y79</f>
        <v>0</v>
      </c>
      <c r="Z79" s="45">
        <f>янв!Z79+фев!Z79+март!Z79+апр!Z79+май!Z79+июнь!Z79</f>
        <v>0</v>
      </c>
      <c r="AA79" s="45">
        <f>янв!AA79+фев!AA79+март!AA79+апр!AA79+май!AA79+июнь!AA79</f>
        <v>0</v>
      </c>
      <c r="AB79" s="45">
        <f>янв!AB79+фев!AB79+март!AB79+апр!AB79+май!AB79+июнь!AB79</f>
        <v>0</v>
      </c>
      <c r="AC79" s="45">
        <f>янв!AC79+фев!AC79+март!AC79+апр!AC79+май!AC79+июнь!AC79</f>
        <v>0</v>
      </c>
      <c r="AD79" s="45">
        <f>янв!AD79+фев!AD79+март!AD79+апр!AD79+май!AD79+июнь!AD79</f>
        <v>0</v>
      </c>
      <c r="AE79" s="45">
        <f>янв!AE79+фев!AE79+март!AE79+апр!AE79+май!AE79+июнь!AE79</f>
        <v>0</v>
      </c>
      <c r="AF79" s="45">
        <f>янв!AF79+фев!AF79+март!AF79+апр!AF79+май!AF79+июнь!AF79</f>
        <v>0</v>
      </c>
      <c r="AG79" s="45">
        <f>янв!AG79+фев!AG79+март!AG79+апр!AG79+май!AG79+июнь!AG79</f>
        <v>0</v>
      </c>
      <c r="AH79" s="45">
        <f>янв!AH79+фев!AH79+март!AH79+апр!AH79+май!AH79+июнь!AH79</f>
        <v>0</v>
      </c>
      <c r="AI79" s="45">
        <f>янв!AI79+фев!AI79+март!AI79+апр!AI79+май!AI79+июнь!AI79</f>
        <v>0</v>
      </c>
      <c r="AJ79" s="45">
        <f>янв!AJ79+фев!AJ79+март!AJ79+апр!AJ79+май!AJ79+июнь!AJ79</f>
        <v>0</v>
      </c>
      <c r="AK79" s="45">
        <f>янв!AK79+фев!AK79+март!AK79+апр!AK79+май!AK79+июнь!AK79</f>
        <v>1.1000000000000001</v>
      </c>
      <c r="AL79" s="45">
        <f>янв!AL79+фев!AL79+март!AL79+апр!AL79+май!AL79+июнь!AL79</f>
        <v>0.76200000000000001</v>
      </c>
      <c r="AM79" s="45">
        <f>янв!AM79+фев!AM79+март!AM79+апр!AM79+май!AM79+июнь!AM79</f>
        <v>0</v>
      </c>
      <c r="AN79" s="45">
        <f>янв!AN79+фев!AN79+март!AN79+апр!AN79+май!AN79+июнь!AN79</f>
        <v>0</v>
      </c>
      <c r="AO79" s="45">
        <f>янв!AO79+фев!AO79+март!AO79+апр!AO79+май!AO79+июнь!AO79</f>
        <v>0</v>
      </c>
      <c r="AP79" s="45">
        <f>янв!AP79+фев!AP79+март!AP79+апр!AP79+май!AP79+июнь!AP79</f>
        <v>0</v>
      </c>
      <c r="AQ79" s="45">
        <f>янв!AQ79+фев!AQ79+март!AQ79+апр!AQ79+май!AQ79+июнь!AQ79</f>
        <v>2</v>
      </c>
      <c r="AR79" s="45">
        <f>янв!AR79+фев!AR79+март!AR79+апр!AR79+май!AR79+июнь!AR79</f>
        <v>1.1619999999999999</v>
      </c>
      <c r="AS79" s="45">
        <f>янв!AS79+фев!AS79+март!AS79+апр!AS79+май!AS79+июнь!AS79</f>
        <v>0</v>
      </c>
      <c r="AT79" s="45">
        <f>янв!AT79+фев!AT79+март!AT79+апр!AT79+май!AT79+июнь!AT79</f>
        <v>0</v>
      </c>
      <c r="AU79" s="45">
        <f>янв!AU79+фев!AU79+март!AU79+апр!AU79+май!AU79+июнь!AU79</f>
        <v>0</v>
      </c>
      <c r="AV79" s="45">
        <f>янв!AV79+фев!AV79+март!AV79+апр!AV79+май!AV79+июнь!AV79</f>
        <v>0</v>
      </c>
      <c r="AW79" s="45">
        <f>янв!AW79+фев!AW79+март!AW79+апр!AW79+май!AW79+июнь!AW79</f>
        <v>0</v>
      </c>
      <c r="AX79" s="45">
        <f>янв!AX79+фев!AX79+март!AX79+апр!AX79+май!AX79+июнь!AX79</f>
        <v>0</v>
      </c>
      <c r="AY79" s="45">
        <f>янв!AY79+фев!AY79+март!AY79+апр!AY79+май!AY79+июнь!AY79</f>
        <v>0</v>
      </c>
      <c r="AZ79" s="45">
        <f>янв!AZ79+фев!AZ79+март!AZ79+апр!AZ79+май!AZ79+июнь!AZ79</f>
        <v>0</v>
      </c>
      <c r="BA79" s="45">
        <f>янв!BA79+фев!BA79+март!BA79+апр!BA79+май!BA79+июнь!BA79</f>
        <v>0</v>
      </c>
      <c r="BB79" s="45">
        <f>янв!BB79+фев!BB79+март!BB79+апр!BB79+май!BB79+июнь!BB79</f>
        <v>0</v>
      </c>
      <c r="BC79" s="45">
        <f>янв!BC79+фев!BC79+март!BC79+апр!BC79+май!BC79+июнь!BC79</f>
        <v>0</v>
      </c>
      <c r="BD79" s="45">
        <f>янв!BD79+фев!BD79+март!BD79+апр!BD79+май!BD79+июнь!BD79</f>
        <v>0</v>
      </c>
      <c r="BE79" s="45">
        <f>янв!BE79+фев!BE79+март!BE79+апр!BE79+май!BE79+июнь!BE79</f>
        <v>0.17299999999999999</v>
      </c>
      <c r="BF79" s="48">
        <f t="shared" si="7"/>
        <v>2.097</v>
      </c>
      <c r="BG79" s="83"/>
      <c r="BH79" s="17" t="e">
        <f t="shared" si="6"/>
        <v>#DIV/0!</v>
      </c>
      <c r="BI79" s="71">
        <v>15</v>
      </c>
      <c r="BJ79" s="16"/>
    </row>
    <row r="80" spans="1:62" ht="22.5" customHeight="1">
      <c r="A80" s="75">
        <v>26</v>
      </c>
      <c r="B80" s="14" t="s">
        <v>158</v>
      </c>
      <c r="C80" s="45">
        <f>янв!C80+фев!C80+март!C80+апр!C80+май!C80+июнь!C80</f>
        <v>13</v>
      </c>
      <c r="D80" s="45">
        <f>янв!D80+фев!D80+март!D80+апр!D80+май!D80+июнь!D80</f>
        <v>5.3390000000000004</v>
      </c>
      <c r="E80" s="45">
        <f>янв!E80+фев!E80+март!E80+апр!E80+май!E80+июнь!E80</f>
        <v>0</v>
      </c>
      <c r="F80" s="45">
        <f>янв!F80+фев!F80+март!F80+апр!F80+май!F80+июнь!F80</f>
        <v>0</v>
      </c>
      <c r="G80" s="45">
        <f>янв!G80+фев!G80+март!G80+апр!G80+май!G80+июнь!G80</f>
        <v>0</v>
      </c>
      <c r="H80" s="45">
        <f>янв!H80+фев!H80+март!H80+апр!H80+май!H80+июнь!H80</f>
        <v>0</v>
      </c>
      <c r="I80" s="45">
        <f>янв!I80+фев!I80+март!I80+апр!I80+май!I80+июнь!I80</f>
        <v>1</v>
      </c>
      <c r="J80" s="45">
        <f>янв!J80+фев!J80+март!J80+апр!J80+май!J80+июнь!J80</f>
        <v>95.427000000000007</v>
      </c>
      <c r="K80" s="45">
        <f>янв!K80+фев!K80+март!K80+апр!K80+май!K80+июнь!K80</f>
        <v>0</v>
      </c>
      <c r="L80" s="45">
        <f>янв!L80+фев!L80+март!L80+апр!L80+май!L80+июнь!L80</f>
        <v>0</v>
      </c>
      <c r="M80" s="45">
        <f>янв!M80+фев!M80+март!M80+апр!M80+май!M80+июнь!M80</f>
        <v>0</v>
      </c>
      <c r="N80" s="45">
        <f>янв!N80+фев!N80+март!N80+апр!N80+май!N80+июнь!N80</f>
        <v>0</v>
      </c>
      <c r="O80" s="45">
        <f>янв!O80+фев!O80+март!O80+апр!O80+май!O80+июнь!O80</f>
        <v>0</v>
      </c>
      <c r="P80" s="45">
        <f>янв!P80+фев!P80+март!P80+апр!P80+май!P80+июнь!P80</f>
        <v>0</v>
      </c>
      <c r="Q80" s="45">
        <f>янв!Q80+фев!Q80+март!Q80+апр!Q80+май!Q80+июнь!Q80</f>
        <v>0</v>
      </c>
      <c r="R80" s="45">
        <f>янв!R80+фев!R80+март!R80+апр!R80+май!R80+июнь!R80</f>
        <v>0</v>
      </c>
      <c r="S80" s="45">
        <f>янв!S80+фев!S80+март!S80+апр!S80+май!S80+июнь!S80</f>
        <v>0</v>
      </c>
      <c r="T80" s="45">
        <f>янв!T80+фев!T80+март!T80+апр!T80+май!T80+июнь!T80</f>
        <v>0</v>
      </c>
      <c r="U80" s="45">
        <f>янв!U80+фев!U80+март!U80+апр!U80+май!U80+июнь!U80</f>
        <v>0</v>
      </c>
      <c r="V80" s="45">
        <f>янв!V80+фев!V80+март!V80+апр!V80+май!V80+июнь!V80</f>
        <v>0</v>
      </c>
      <c r="W80" s="45">
        <f>янв!W80+фев!W80+март!W80+апр!W80+май!W80+июнь!W80</f>
        <v>1</v>
      </c>
      <c r="X80" s="45">
        <f>янв!X80+фев!X80+март!X80+апр!X80+май!X80+июнь!X80</f>
        <v>0.499</v>
      </c>
      <c r="Y80" s="45">
        <f>янв!Y80+фев!Y80+март!Y80+апр!Y80+май!Y80+июнь!Y80</f>
        <v>0</v>
      </c>
      <c r="Z80" s="45">
        <f>янв!Z80+фев!Z80+март!Z80+апр!Z80+май!Z80+июнь!Z80</f>
        <v>0</v>
      </c>
      <c r="AA80" s="45">
        <f>янв!AA80+фев!AA80+март!AA80+апр!AA80+май!AA80+июнь!AA80</f>
        <v>0</v>
      </c>
      <c r="AB80" s="45">
        <f>янв!AB80+фев!AB80+март!AB80+апр!AB80+май!AB80+июнь!AB80</f>
        <v>0</v>
      </c>
      <c r="AC80" s="45">
        <f>янв!AC80+фев!AC80+март!AC80+апр!AC80+май!AC80+июнь!AC80</f>
        <v>0</v>
      </c>
      <c r="AD80" s="45">
        <f>янв!AD80+фев!AD80+март!AD80+апр!AD80+май!AD80+июнь!AD80</f>
        <v>0</v>
      </c>
      <c r="AE80" s="45">
        <f>янв!AE80+фев!AE80+март!AE80+апр!AE80+май!AE80+июнь!AE80</f>
        <v>0</v>
      </c>
      <c r="AF80" s="45">
        <f>янв!AF80+фев!AF80+март!AF80+апр!AF80+май!AF80+июнь!AF80</f>
        <v>0</v>
      </c>
      <c r="AG80" s="45">
        <f>янв!AG80+фев!AG80+март!AG80+апр!AG80+май!AG80+июнь!AG80</f>
        <v>0</v>
      </c>
      <c r="AH80" s="45">
        <f>янв!AH80+фев!AH80+март!AH80+апр!AH80+май!AH80+июнь!AH80</f>
        <v>0</v>
      </c>
      <c r="AI80" s="45">
        <f>янв!AI80+фев!AI80+март!AI80+апр!AI80+май!AI80+июнь!AI80</f>
        <v>0</v>
      </c>
      <c r="AJ80" s="45">
        <f>янв!AJ80+фев!AJ80+март!AJ80+апр!AJ80+май!AJ80+июнь!AJ80</f>
        <v>0</v>
      </c>
      <c r="AK80" s="45">
        <f>янв!AK80+фев!AK80+март!AK80+апр!AK80+май!AK80+июнь!AK80</f>
        <v>0</v>
      </c>
      <c r="AL80" s="45">
        <f>янв!AL80+фев!AL80+март!AL80+апр!AL80+май!AL80+июнь!AL80</f>
        <v>0</v>
      </c>
      <c r="AM80" s="45">
        <f>янв!AM80+фев!AM80+март!AM80+апр!AM80+май!AM80+июнь!AM80</f>
        <v>29.1</v>
      </c>
      <c r="AN80" s="45">
        <f>янв!AN80+фев!AN80+март!AN80+апр!AN80+май!AN80+июнь!AN80</f>
        <v>30.481000000000002</v>
      </c>
      <c r="AO80" s="45">
        <f>янв!AO80+фев!AO80+март!AO80+апр!AO80+май!AO80+июнь!AO80</f>
        <v>0</v>
      </c>
      <c r="AP80" s="45">
        <f>янв!AP80+фев!AP80+март!AP80+апр!AP80+май!AP80+июнь!AP80</f>
        <v>0</v>
      </c>
      <c r="AQ80" s="45">
        <f>янв!AQ80+фев!AQ80+март!AQ80+апр!AQ80+май!AQ80+июнь!AQ80</f>
        <v>0</v>
      </c>
      <c r="AR80" s="45">
        <f>янв!AR80+фев!AR80+март!AR80+апр!AR80+май!AR80+июнь!AR80</f>
        <v>0</v>
      </c>
      <c r="AS80" s="45">
        <f>янв!AS80+фев!AS80+март!AS80+апр!AS80+май!AS80+июнь!AS80</f>
        <v>0</v>
      </c>
      <c r="AT80" s="45">
        <f>янв!AT80+фев!AT80+март!AT80+апр!AT80+май!AT80+июнь!AT80</f>
        <v>0</v>
      </c>
      <c r="AU80" s="45">
        <f>янв!AU80+фев!AU80+март!AU80+апр!AU80+май!AU80+июнь!AU80</f>
        <v>0</v>
      </c>
      <c r="AV80" s="45">
        <f>янв!AV80+фев!AV80+март!AV80+апр!AV80+май!AV80+июнь!AV80</f>
        <v>0</v>
      </c>
      <c r="AW80" s="45">
        <f>янв!AW80+фев!AW80+март!AW80+апр!AW80+май!AW80+июнь!AW80</f>
        <v>0</v>
      </c>
      <c r="AX80" s="45">
        <f>янв!AX80+фев!AX80+март!AX80+апр!AX80+май!AX80+июнь!AX80</f>
        <v>0</v>
      </c>
      <c r="AY80" s="45">
        <f>янв!AY80+фев!AY80+март!AY80+апр!AY80+май!AY80+июнь!AY80</f>
        <v>0</v>
      </c>
      <c r="AZ80" s="45">
        <f>янв!AZ80+фев!AZ80+март!AZ80+апр!AZ80+май!AZ80+июнь!AZ80</f>
        <v>0</v>
      </c>
      <c r="BA80" s="45">
        <f>янв!BA80+фев!BA80+март!BA80+апр!BA80+май!BA80+июнь!BA80</f>
        <v>0</v>
      </c>
      <c r="BB80" s="45">
        <f>янв!BB80+фев!BB80+март!BB80+апр!BB80+май!BB80+июнь!BB80</f>
        <v>0</v>
      </c>
      <c r="BC80" s="45">
        <f>янв!BC80+фев!BC80+март!BC80+апр!BC80+май!BC80+июнь!BC80</f>
        <v>0</v>
      </c>
      <c r="BD80" s="45">
        <f>янв!BD80+фев!BD80+март!BD80+апр!BD80+май!BD80+июнь!BD80</f>
        <v>0</v>
      </c>
      <c r="BE80" s="45">
        <f>янв!BE80+фев!BE80+март!BE80+апр!BE80+май!BE80+июнь!BE80</f>
        <v>0</v>
      </c>
      <c r="BF80" s="48">
        <f t="shared" si="7"/>
        <v>131.74600000000001</v>
      </c>
      <c r="BG80" s="83"/>
      <c r="BH80" s="17" t="e">
        <f t="shared" si="6"/>
        <v>#DIV/0!</v>
      </c>
      <c r="BI80" s="71">
        <v>17</v>
      </c>
      <c r="BJ80" s="16"/>
    </row>
    <row r="81" spans="1:77" s="26" customFormat="1" ht="22.5" customHeight="1" thickBot="1">
      <c r="A81" s="91"/>
      <c r="B81" s="62" t="s">
        <v>42</v>
      </c>
      <c r="C81" s="47">
        <f t="shared" ref="C81:AH81" si="8">SUM(C55:C80)</f>
        <v>28</v>
      </c>
      <c r="D81" s="47">
        <f t="shared" si="8"/>
        <v>12.693000000000001</v>
      </c>
      <c r="E81" s="47">
        <f t="shared" si="8"/>
        <v>250</v>
      </c>
      <c r="F81" s="47">
        <f t="shared" si="8"/>
        <v>62.5</v>
      </c>
      <c r="G81" s="47">
        <f t="shared" si="8"/>
        <v>177.8</v>
      </c>
      <c r="H81" s="47">
        <f t="shared" si="8"/>
        <v>18.213999999999999</v>
      </c>
      <c r="I81" s="47">
        <f t="shared" si="8"/>
        <v>8</v>
      </c>
      <c r="J81" s="47">
        <f t="shared" si="8"/>
        <v>1401.4770000000001</v>
      </c>
      <c r="K81" s="47">
        <f t="shared" si="8"/>
        <v>45</v>
      </c>
      <c r="L81" s="47">
        <f t="shared" si="8"/>
        <v>13.934000000000001</v>
      </c>
      <c r="M81" s="47">
        <f t="shared" si="8"/>
        <v>46</v>
      </c>
      <c r="N81" s="47">
        <f t="shared" si="8"/>
        <v>435.09899999999999</v>
      </c>
      <c r="O81" s="47">
        <f t="shared" si="8"/>
        <v>5</v>
      </c>
      <c r="P81" s="47">
        <f t="shared" si="8"/>
        <v>18.302</v>
      </c>
      <c r="Q81" s="47">
        <f t="shared" si="8"/>
        <v>0</v>
      </c>
      <c r="R81" s="47">
        <f t="shared" si="8"/>
        <v>0</v>
      </c>
      <c r="S81" s="47">
        <f t="shared" si="8"/>
        <v>33</v>
      </c>
      <c r="T81" s="47">
        <f t="shared" si="8"/>
        <v>63.161999999999999</v>
      </c>
      <c r="U81" s="47">
        <f t="shared" si="8"/>
        <v>14</v>
      </c>
      <c r="V81" s="47">
        <f t="shared" si="8"/>
        <v>19.989999999999998</v>
      </c>
      <c r="W81" s="47">
        <f t="shared" si="8"/>
        <v>45</v>
      </c>
      <c r="X81" s="47">
        <f t="shared" si="8"/>
        <v>69.185999999999993</v>
      </c>
      <c r="Y81" s="47">
        <f t="shared" si="8"/>
        <v>3</v>
      </c>
      <c r="Z81" s="47">
        <f t="shared" si="8"/>
        <v>1.827</v>
      </c>
      <c r="AA81" s="47">
        <f t="shared" si="8"/>
        <v>0</v>
      </c>
      <c r="AB81" s="47">
        <f t="shared" si="8"/>
        <v>0</v>
      </c>
      <c r="AC81" s="47">
        <f t="shared" si="8"/>
        <v>41</v>
      </c>
      <c r="AD81" s="47">
        <f t="shared" si="8"/>
        <v>7.782</v>
      </c>
      <c r="AE81" s="47">
        <f t="shared" si="8"/>
        <v>5</v>
      </c>
      <c r="AF81" s="47">
        <f t="shared" si="8"/>
        <v>163.827</v>
      </c>
      <c r="AG81" s="47">
        <f t="shared" si="8"/>
        <v>0</v>
      </c>
      <c r="AH81" s="47">
        <f t="shared" si="8"/>
        <v>0</v>
      </c>
      <c r="AI81" s="47">
        <f t="shared" ref="AI81:BF81" si="9">SUM(AI55:AI80)</f>
        <v>85.95</v>
      </c>
      <c r="AJ81" s="47">
        <f t="shared" si="9"/>
        <v>162.46299999999999</v>
      </c>
      <c r="AK81" s="47">
        <f t="shared" si="9"/>
        <v>85.1</v>
      </c>
      <c r="AL81" s="47">
        <f t="shared" si="9"/>
        <v>87.884</v>
      </c>
      <c r="AM81" s="47">
        <f t="shared" si="9"/>
        <v>145.31</v>
      </c>
      <c r="AN81" s="47">
        <f t="shared" si="9"/>
        <v>184.85899999999998</v>
      </c>
      <c r="AO81" s="47">
        <f t="shared" si="9"/>
        <v>8</v>
      </c>
      <c r="AP81" s="47">
        <f t="shared" si="9"/>
        <v>34.319000000000003</v>
      </c>
      <c r="AQ81" s="47">
        <f t="shared" si="9"/>
        <v>63</v>
      </c>
      <c r="AR81" s="47">
        <f t="shared" si="9"/>
        <v>38.078000000000003</v>
      </c>
      <c r="AS81" s="47">
        <f t="shared" si="9"/>
        <v>0</v>
      </c>
      <c r="AT81" s="47">
        <f t="shared" si="9"/>
        <v>0</v>
      </c>
      <c r="AU81" s="47">
        <f t="shared" si="9"/>
        <v>480.16</v>
      </c>
      <c r="AV81" s="47">
        <f t="shared" si="9"/>
        <v>281.32599999999996</v>
      </c>
      <c r="AW81" s="47">
        <f t="shared" si="9"/>
        <v>506</v>
      </c>
      <c r="AX81" s="47">
        <f t="shared" si="9"/>
        <v>362.37899999999996</v>
      </c>
      <c r="AY81" s="47">
        <f t="shared" si="9"/>
        <v>1</v>
      </c>
      <c r="AZ81" s="47">
        <f t="shared" si="9"/>
        <v>5.4619999999999997</v>
      </c>
      <c r="BA81" s="47">
        <f t="shared" si="9"/>
        <v>0</v>
      </c>
      <c r="BB81" s="47">
        <f t="shared" si="9"/>
        <v>0</v>
      </c>
      <c r="BC81" s="47">
        <f t="shared" si="9"/>
        <v>0</v>
      </c>
      <c r="BD81" s="47">
        <f t="shared" si="9"/>
        <v>0</v>
      </c>
      <c r="BE81" s="47">
        <f t="shared" si="9"/>
        <v>306.37899999999996</v>
      </c>
      <c r="BF81" s="49">
        <f t="shared" si="9"/>
        <v>3751.1420000000003</v>
      </c>
      <c r="BG81" s="57">
        <f>SUM(BG55:BG80)</f>
        <v>0</v>
      </c>
      <c r="BH81" s="17" t="e">
        <f t="shared" si="6"/>
        <v>#DIV/0!</v>
      </c>
      <c r="BI81" s="72"/>
      <c r="BJ81" s="16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</row>
    <row r="82" spans="1:77" s="9" customFormat="1" ht="69" customHeight="1">
      <c r="A82" s="7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100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 t="s">
        <v>98</v>
      </c>
      <c r="BD82" s="175"/>
      <c r="BE82" s="5" t="s">
        <v>59</v>
      </c>
      <c r="BF82" s="6" t="s">
        <v>105</v>
      </c>
      <c r="BG82" s="7" t="s">
        <v>61</v>
      </c>
      <c r="BH82" s="7" t="s">
        <v>96</v>
      </c>
      <c r="BI82" s="67" t="s">
        <v>62</v>
      </c>
      <c r="BJ82" s="8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77" s="9" customFormat="1" ht="20.25" customHeight="1" thickBot="1">
      <c r="A83" s="7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8"/>
      <c r="BJ83" s="68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</row>
    <row r="84" spans="1:77" s="18" customFormat="1" ht="21.75" customHeight="1">
      <c r="A84" s="90">
        <v>1</v>
      </c>
      <c r="B84" s="30" t="s">
        <v>112</v>
      </c>
      <c r="C84" s="45">
        <f>янв!C84+фев!C84+март!C84+апр!C84+май!C84+июнь!C84</f>
        <v>0</v>
      </c>
      <c r="D84" s="45">
        <f>янв!D84+фев!D84+март!D84+апр!D84+май!D84+июнь!D84</f>
        <v>0</v>
      </c>
      <c r="E84" s="45">
        <f>янв!E84+фев!E84+март!E84+апр!E84+май!E84+июнь!E84</f>
        <v>5</v>
      </c>
      <c r="F84" s="45">
        <f>янв!F84+фев!F84+март!F84+апр!F84+май!F84+июнь!F84</f>
        <v>2.3580000000000001</v>
      </c>
      <c r="G84" s="45">
        <f>янв!G84+фев!G84+март!G84+апр!G84+май!G84+июнь!G84</f>
        <v>0</v>
      </c>
      <c r="H84" s="45">
        <f>янв!H84+фев!H84+март!H84+апр!H84+май!H84+июнь!H84</f>
        <v>0</v>
      </c>
      <c r="I84" s="45">
        <f>янв!I84+фев!I84+март!I84+апр!I84+май!I84+июнь!I84</f>
        <v>0</v>
      </c>
      <c r="J84" s="45">
        <f>янв!J84+фев!J84+март!J84+апр!J84+май!J84+июнь!J84</f>
        <v>0</v>
      </c>
      <c r="K84" s="45">
        <f>янв!K84+фев!K84+март!K84+апр!K84+май!K84+июнь!K84</f>
        <v>0</v>
      </c>
      <c r="L84" s="45">
        <f>янв!L84+фев!L84+март!L84+апр!L84+май!L84+июнь!L84</f>
        <v>0</v>
      </c>
      <c r="M84" s="45">
        <f>янв!M84+фев!M84+март!M84+апр!M84+май!M84+июнь!M84</f>
        <v>0</v>
      </c>
      <c r="N84" s="45">
        <f>янв!N84+фев!N84+март!N84+апр!N84+май!N84+июнь!N84</f>
        <v>0</v>
      </c>
      <c r="O84" s="45">
        <f>янв!O84+фев!O84+март!O84+апр!O84+май!O84+июнь!O84</f>
        <v>0</v>
      </c>
      <c r="P84" s="45">
        <f>янв!P84+фев!P84+март!P84+апр!P84+май!P84+июнь!P84</f>
        <v>0</v>
      </c>
      <c r="Q84" s="45">
        <f>янв!Q84+фев!Q84+март!Q84+апр!Q84+май!Q84+июнь!Q84</f>
        <v>0</v>
      </c>
      <c r="R84" s="45">
        <f>янв!R84+фев!R84+март!R84+апр!R84+май!R84+июнь!R84</f>
        <v>0</v>
      </c>
      <c r="S84" s="45">
        <f>янв!S84+фев!S84+март!S84+апр!S84+май!S84+июнь!S84</f>
        <v>3</v>
      </c>
      <c r="T84" s="45">
        <f>янв!T84+фев!T84+март!T84+апр!T84+май!T84+июнь!T84</f>
        <v>3.081</v>
      </c>
      <c r="U84" s="45">
        <f>янв!U84+фев!U84+март!U84+апр!U84+май!U84+июнь!U84</f>
        <v>1</v>
      </c>
      <c r="V84" s="45">
        <f>янв!V84+фев!V84+март!V84+апр!V84+май!V84+июнь!V84</f>
        <v>34.540999999999997</v>
      </c>
      <c r="W84" s="45">
        <f>янв!W84+фев!W84+март!W84+апр!W84+май!W84+июнь!W84</f>
        <v>3</v>
      </c>
      <c r="X84" s="45">
        <f>янв!X84+фев!X84+март!X84+апр!X84+май!X84+июнь!X84</f>
        <v>3.2609999999999997</v>
      </c>
      <c r="Y84" s="45">
        <f>янв!Y84+фев!Y84+март!Y84+апр!Y84+май!Y84+июнь!Y84</f>
        <v>0</v>
      </c>
      <c r="Z84" s="45">
        <f>янв!Z84+фев!Z84+март!Z84+апр!Z84+май!Z84+июнь!Z84</f>
        <v>0</v>
      </c>
      <c r="AA84" s="45">
        <f>янв!AA84+фев!AA84+март!AA84+апр!AA84+май!AA84+июнь!AA84</f>
        <v>0</v>
      </c>
      <c r="AB84" s="45">
        <f>янв!AB84+фев!AB84+март!AB84+апр!AB84+май!AB84+июнь!AB84</f>
        <v>0</v>
      </c>
      <c r="AC84" s="45">
        <f>янв!AC84+фев!AC84+март!AC84+апр!AC84+май!AC84+июнь!AC84</f>
        <v>0</v>
      </c>
      <c r="AD84" s="45">
        <f>янв!AD84+фев!AD84+март!AD84+апр!AD84+май!AD84+июнь!AD84</f>
        <v>0</v>
      </c>
      <c r="AE84" s="45">
        <f>янв!AE84+фев!AE84+март!AE84+апр!AE84+май!AE84+июнь!AE84</f>
        <v>1</v>
      </c>
      <c r="AF84" s="45">
        <f>янв!AF84+фев!AF84+март!AF84+апр!AF84+май!AF84+июнь!AF84</f>
        <v>15.132999999999999</v>
      </c>
      <c r="AG84" s="45">
        <f>янв!AG84+фев!AG84+март!AG84+апр!AG84+май!AG84+июнь!AG84</f>
        <v>0</v>
      </c>
      <c r="AH84" s="45">
        <f>янв!AH84+фев!AH84+март!AH84+апр!AH84+май!AH84+июнь!AH84</f>
        <v>0</v>
      </c>
      <c r="AI84" s="45">
        <f>янв!AI84+фев!AI84+март!AI84+апр!AI84+май!AI84+июнь!AI84</f>
        <v>0</v>
      </c>
      <c r="AJ84" s="45">
        <f>янв!AJ84+фев!AJ84+март!AJ84+апр!AJ84+май!AJ84+июнь!AJ84</f>
        <v>0</v>
      </c>
      <c r="AK84" s="45">
        <f>янв!AK84+фев!AK84+март!AK84+апр!AK84+май!AK84+июнь!AK84</f>
        <v>0</v>
      </c>
      <c r="AL84" s="45">
        <f>янв!AL84+фев!AL84+март!AL84+апр!AL84+май!AL84+июнь!AL84</f>
        <v>0</v>
      </c>
      <c r="AM84" s="45">
        <f>янв!AM84+фев!AM84+март!AM84+апр!AM84+май!AM84+июнь!AM84</f>
        <v>0</v>
      </c>
      <c r="AN84" s="45">
        <f>янв!AN84+фев!AN84+март!AN84+апр!AN84+май!AN84+июнь!AN84</f>
        <v>0</v>
      </c>
      <c r="AO84" s="45">
        <f>янв!AO84+фев!AO84+март!AO84+апр!AO84+май!AO84+июнь!AO84</f>
        <v>0</v>
      </c>
      <c r="AP84" s="45">
        <f>янв!AP84+фев!AP84+март!AP84+апр!AP84+май!AP84+июнь!AP84</f>
        <v>0</v>
      </c>
      <c r="AQ84" s="45">
        <f>янв!AQ84+фев!AQ84+март!AQ84+апр!AQ84+май!AQ84+июнь!AQ84</f>
        <v>8</v>
      </c>
      <c r="AR84" s="45">
        <f>янв!AR84+фев!AR84+март!AR84+апр!AR84+май!AR84+июнь!AR84</f>
        <v>4.6509999999999998</v>
      </c>
      <c r="AS84" s="45">
        <f>янв!AS84+фев!AS84+март!AS84+апр!AS84+май!AS84+июнь!AS84</f>
        <v>0</v>
      </c>
      <c r="AT84" s="45">
        <f>янв!AT84+фев!AT84+март!AT84+апр!AT84+май!AT84+июнь!AT84</f>
        <v>0</v>
      </c>
      <c r="AU84" s="45">
        <f>янв!AU84+фев!AU84+март!AU84+апр!AU84+май!AU84+июнь!AU84</f>
        <v>39</v>
      </c>
      <c r="AV84" s="45">
        <f>янв!AV84+фев!AV84+март!AV84+апр!AV84+май!AV84+июнь!AV84</f>
        <v>14.526999999999999</v>
      </c>
      <c r="AW84" s="45">
        <f>янв!AW84+фев!AW84+март!AW84+апр!AW84+май!AW84+июнь!AW84</f>
        <v>4</v>
      </c>
      <c r="AX84" s="45">
        <f>янв!AX84+фев!AX84+март!AX84+апр!AX84+май!AX84+июнь!AX84</f>
        <v>8.2590000000000003</v>
      </c>
      <c r="AY84" s="45">
        <f>янв!AY84+фев!AY84+март!AY84+апр!AY84+май!AY84+июнь!AY84</f>
        <v>5</v>
      </c>
      <c r="AZ84" s="45">
        <f>янв!AZ84+фев!AZ84+март!AZ84+апр!AZ84+май!AZ84+июнь!AZ84</f>
        <v>7.4129999999999994</v>
      </c>
      <c r="BA84" s="45">
        <f>янв!BA84+фев!BA84+март!BA84+апр!BA84+май!BA84+июнь!BA84</f>
        <v>0</v>
      </c>
      <c r="BB84" s="45">
        <f>янв!BB84+фев!BB84+март!BB84+апр!BB84+май!BB84+июнь!BB84</f>
        <v>0</v>
      </c>
      <c r="BC84" s="45">
        <f>янв!BC84+фев!BC84+март!BC84+апр!BC84+май!BC84+июнь!BC84</f>
        <v>0</v>
      </c>
      <c r="BD84" s="45">
        <f>янв!BD84+фев!BD84+март!BD84+апр!BD84+май!BD84+июнь!BD84</f>
        <v>0</v>
      </c>
      <c r="BE84" s="45">
        <f>янв!BE84+фев!BE84+март!BE84+апр!BE84+май!BE84+июнь!BE84</f>
        <v>14.71</v>
      </c>
      <c r="BF84" s="48">
        <f t="shared" si="7"/>
        <v>107.934</v>
      </c>
      <c r="BG84" s="85"/>
      <c r="BH84" s="17" t="e">
        <f t="shared" ref="BH84:BH111" si="10">BF84*100/BG84</f>
        <v>#DIV/0!</v>
      </c>
      <c r="BI84" s="72">
        <v>2</v>
      </c>
      <c r="BJ84" s="68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</row>
    <row r="85" spans="1:77" s="18" customFormat="1" ht="21.75" customHeight="1">
      <c r="A85" s="90">
        <v>2</v>
      </c>
      <c r="B85" s="30" t="s">
        <v>113</v>
      </c>
      <c r="C85" s="45">
        <f>янв!C85+фев!C85+март!C85+апр!C85+май!C85+июнь!C85</f>
        <v>43.5</v>
      </c>
      <c r="D85" s="45">
        <f>янв!D85+фев!D85+март!D85+апр!D85+май!D85+июнь!D85</f>
        <v>15.294</v>
      </c>
      <c r="E85" s="45">
        <f>янв!E85+фев!E85+март!E85+апр!E85+май!E85+июнь!E85</f>
        <v>3</v>
      </c>
      <c r="F85" s="45">
        <f>янв!F85+фев!F85+март!F85+апр!F85+май!F85+июнь!F85</f>
        <v>1.532</v>
      </c>
      <c r="G85" s="45">
        <f>янв!G85+фев!G85+март!G85+апр!G85+май!G85+июнь!G85</f>
        <v>0</v>
      </c>
      <c r="H85" s="45">
        <f>янв!H85+фев!H85+март!H85+апр!H85+май!H85+июнь!H85</f>
        <v>0</v>
      </c>
      <c r="I85" s="45">
        <f>янв!I85+фев!I85+март!I85+апр!I85+май!I85+июнь!I85</f>
        <v>1</v>
      </c>
      <c r="J85" s="45">
        <f>янв!J85+фев!J85+март!J85+апр!J85+май!J85+июнь!J85</f>
        <v>256.25599999999997</v>
      </c>
      <c r="K85" s="45">
        <f>янв!K85+фев!K85+март!K85+апр!K85+май!K85+июнь!K85</f>
        <v>0</v>
      </c>
      <c r="L85" s="45">
        <f>янв!L85+фев!L85+март!L85+апр!L85+май!L85+июнь!L85</f>
        <v>0</v>
      </c>
      <c r="M85" s="45">
        <f>янв!M85+фев!M85+март!M85+апр!M85+май!M85+июнь!M85</f>
        <v>0</v>
      </c>
      <c r="N85" s="45">
        <f>янв!N85+фев!N85+март!N85+апр!N85+май!N85+июнь!N85</f>
        <v>0</v>
      </c>
      <c r="O85" s="45">
        <f>янв!O85+фев!O85+март!O85+апр!O85+май!O85+июнь!O85</f>
        <v>0</v>
      </c>
      <c r="P85" s="45">
        <f>янв!P85+фев!P85+март!P85+апр!P85+май!P85+июнь!P85</f>
        <v>0</v>
      </c>
      <c r="Q85" s="45">
        <f>янв!Q85+фев!Q85+март!Q85+апр!Q85+май!Q85+июнь!Q85</f>
        <v>147</v>
      </c>
      <c r="R85" s="45">
        <f>янв!R85+фев!R85+март!R85+апр!R85+май!R85+июнь!R85</f>
        <v>203.578</v>
      </c>
      <c r="S85" s="45">
        <f>янв!S85+фев!S85+март!S85+апр!S85+май!S85+июнь!S85</f>
        <v>0</v>
      </c>
      <c r="T85" s="45">
        <f>янв!T85+фев!T85+март!T85+апр!T85+май!T85+июнь!T85</f>
        <v>0</v>
      </c>
      <c r="U85" s="45">
        <f>янв!U85+фев!U85+март!U85+апр!U85+май!U85+июнь!U85</f>
        <v>0</v>
      </c>
      <c r="V85" s="45">
        <f>янв!V85+фев!V85+март!V85+апр!V85+май!V85+июнь!V85</f>
        <v>0</v>
      </c>
      <c r="W85" s="45">
        <f>янв!W85+фев!W85+март!W85+апр!W85+май!W85+июнь!W85</f>
        <v>11</v>
      </c>
      <c r="X85" s="45">
        <f>янв!X85+фев!X85+март!X85+апр!X85+май!X85+июнь!X85</f>
        <v>4.9340000000000002</v>
      </c>
      <c r="Y85" s="45">
        <f>янв!Y85+фев!Y85+март!Y85+апр!Y85+май!Y85+июнь!Y85</f>
        <v>1.1000000000000001</v>
      </c>
      <c r="Z85" s="45">
        <f>янв!Z85+фев!Z85+март!Z85+апр!Z85+май!Z85+июнь!Z85</f>
        <v>2.7010000000000001</v>
      </c>
      <c r="AA85" s="45">
        <f>янв!AA85+фев!AA85+март!AA85+апр!AA85+май!AA85+июнь!AA85</f>
        <v>0</v>
      </c>
      <c r="AB85" s="45">
        <f>янв!AB85+фев!AB85+март!AB85+апр!AB85+май!AB85+июнь!AB85</f>
        <v>0</v>
      </c>
      <c r="AC85" s="45">
        <f>янв!AC85+фев!AC85+март!AC85+апр!AC85+май!AC85+июнь!AC85</f>
        <v>0</v>
      </c>
      <c r="AD85" s="45">
        <f>янв!AD85+фев!AD85+март!AD85+апр!AD85+май!AD85+июнь!AD85</f>
        <v>0</v>
      </c>
      <c r="AE85" s="45">
        <f>янв!AE85+фев!AE85+март!AE85+апр!AE85+май!AE85+июнь!AE85</f>
        <v>1</v>
      </c>
      <c r="AF85" s="45">
        <f>янв!AF85+фев!AF85+март!AF85+апр!AF85+май!AF85+июнь!AF85</f>
        <v>19.568000000000001</v>
      </c>
      <c r="AG85" s="45">
        <f>янв!AG85+фев!AG85+март!AG85+апр!AG85+май!AG85+июнь!AG85</f>
        <v>0</v>
      </c>
      <c r="AH85" s="45">
        <f>янв!AH85+фев!AH85+март!AH85+апр!AH85+май!AH85+июнь!AH85</f>
        <v>0</v>
      </c>
      <c r="AI85" s="45">
        <f>янв!AI85+фев!AI85+март!AI85+апр!AI85+май!AI85+июнь!AI85</f>
        <v>0</v>
      </c>
      <c r="AJ85" s="45">
        <f>янв!AJ85+фев!AJ85+март!AJ85+апр!AJ85+май!AJ85+июнь!AJ85</f>
        <v>0</v>
      </c>
      <c r="AK85" s="45">
        <f>янв!AK85+фев!AK85+март!AK85+апр!AK85+май!AK85+июнь!AK85</f>
        <v>0</v>
      </c>
      <c r="AL85" s="45">
        <f>янв!AL85+фев!AL85+март!AL85+апр!AL85+май!AL85+июнь!AL85</f>
        <v>0</v>
      </c>
      <c r="AM85" s="45">
        <f>янв!AM85+фев!AM85+март!AM85+апр!AM85+май!AM85+июнь!AM85</f>
        <v>0</v>
      </c>
      <c r="AN85" s="45">
        <f>янв!AN85+фев!AN85+март!AN85+апр!AN85+май!AN85+июнь!AN85</f>
        <v>0</v>
      </c>
      <c r="AO85" s="45">
        <f>янв!AO85+фев!AO85+март!AO85+апр!AO85+май!AO85+июнь!AO85</f>
        <v>0</v>
      </c>
      <c r="AP85" s="45">
        <f>янв!AP85+фев!AP85+март!AP85+апр!AP85+май!AP85+июнь!AP85</f>
        <v>0</v>
      </c>
      <c r="AQ85" s="45">
        <f>янв!AQ85+фев!AQ85+март!AQ85+апр!AQ85+май!AQ85+июнь!AQ85</f>
        <v>13</v>
      </c>
      <c r="AR85" s="45">
        <f>янв!AR85+фев!AR85+март!AR85+апр!AR85+май!AR85+июнь!AR85</f>
        <v>5.7210000000000001</v>
      </c>
      <c r="AS85" s="45">
        <f>янв!AS85+фев!AS85+март!AS85+апр!AS85+май!AS85+июнь!AS85</f>
        <v>1</v>
      </c>
      <c r="AT85" s="45">
        <f>янв!AT85+фев!AT85+март!AT85+апр!AT85+май!AT85+июнь!AT85</f>
        <v>11.085000000000001</v>
      </c>
      <c r="AU85" s="45">
        <f>янв!AU85+фев!AU85+март!AU85+апр!AU85+май!AU85+июнь!AU85</f>
        <v>68.599999999999994</v>
      </c>
      <c r="AV85" s="45">
        <f>янв!AV85+фев!AV85+март!AV85+апр!AV85+май!AV85+июнь!AV85</f>
        <v>10.297000000000001</v>
      </c>
      <c r="AW85" s="45">
        <f>янв!AW85+фев!AW85+март!AW85+апр!AW85+май!AW85+июнь!AW85</f>
        <v>40</v>
      </c>
      <c r="AX85" s="45">
        <f>янв!AX85+фев!AX85+март!AX85+апр!AX85+май!AX85+июнь!AX85</f>
        <v>31.400000000000002</v>
      </c>
      <c r="AY85" s="45">
        <f>янв!AY85+фев!AY85+март!AY85+апр!AY85+май!AY85+июнь!AY85</f>
        <v>9</v>
      </c>
      <c r="AZ85" s="45">
        <f>янв!AZ85+фев!AZ85+март!AZ85+апр!AZ85+май!AZ85+июнь!AZ85</f>
        <v>6.7219999999999995</v>
      </c>
      <c r="BA85" s="45">
        <f>янв!BA85+фев!BA85+март!BA85+апр!BA85+май!BA85+июнь!BA85</f>
        <v>0</v>
      </c>
      <c r="BB85" s="45">
        <f>янв!BB85+фев!BB85+март!BB85+апр!BB85+май!BB85+июнь!BB85</f>
        <v>0</v>
      </c>
      <c r="BC85" s="45">
        <f>янв!BC85+фев!BC85+март!BC85+апр!BC85+май!BC85+июнь!BC85</f>
        <v>3.5</v>
      </c>
      <c r="BD85" s="45">
        <f>янв!BD85+фев!BD85+март!BD85+апр!BD85+май!BD85+июнь!BD85</f>
        <v>1.462</v>
      </c>
      <c r="BE85" s="45">
        <f>янв!BE85+фев!BE85+март!BE85+апр!BE85+май!BE85+июнь!BE85</f>
        <v>2.4250000000000003</v>
      </c>
      <c r="BF85" s="48">
        <f t="shared" si="7"/>
        <v>572.97499999999991</v>
      </c>
      <c r="BG85" s="85"/>
      <c r="BH85" s="17" t="e">
        <f t="shared" si="10"/>
        <v>#DIV/0!</v>
      </c>
      <c r="BI85" s="73" t="s">
        <v>72</v>
      </c>
      <c r="BJ85" s="16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</row>
    <row r="86" spans="1:77" s="18" customFormat="1" ht="21.75" customHeight="1">
      <c r="A86" s="90">
        <v>3</v>
      </c>
      <c r="B86" s="30" t="s">
        <v>114</v>
      </c>
      <c r="C86" s="45">
        <f>янв!C86+фев!C86+март!C86+апр!C86+май!C86+июнь!C86</f>
        <v>10.4</v>
      </c>
      <c r="D86" s="45">
        <f>янв!D86+фев!D86+март!D86+апр!D86+май!D86+июнь!D86</f>
        <v>6.2089999999999996</v>
      </c>
      <c r="E86" s="45">
        <f>янв!E86+фев!E86+март!E86+апр!E86+май!E86+июнь!E86</f>
        <v>0</v>
      </c>
      <c r="F86" s="45">
        <f>янв!F86+фев!F86+март!F86+апр!F86+май!F86+июнь!F86</f>
        <v>0</v>
      </c>
      <c r="G86" s="45">
        <f>янв!G86+фев!G86+март!G86+апр!G86+май!G86+июнь!G86</f>
        <v>0</v>
      </c>
      <c r="H86" s="45">
        <f>янв!H86+фев!H86+март!H86+апр!H86+май!H86+июнь!H86</f>
        <v>0</v>
      </c>
      <c r="I86" s="45">
        <f>янв!I86+фев!I86+март!I86+апр!I86+май!I86+июнь!I86</f>
        <v>0</v>
      </c>
      <c r="J86" s="45">
        <f>янв!J86+фев!J86+март!J86+апр!J86+май!J86+июнь!J86</f>
        <v>0</v>
      </c>
      <c r="K86" s="45">
        <f>янв!K86+фев!K86+март!K86+апр!K86+май!K86+июнь!K86</f>
        <v>0</v>
      </c>
      <c r="L86" s="45">
        <f>янв!L86+фев!L86+март!L86+апр!L86+май!L86+июнь!L86</f>
        <v>0</v>
      </c>
      <c r="M86" s="45">
        <f>янв!M86+фев!M86+март!M86+апр!M86+май!M86+июнь!M86</f>
        <v>0</v>
      </c>
      <c r="N86" s="45">
        <f>янв!N86+фев!N86+март!N86+апр!N86+май!N86+июнь!N86</f>
        <v>0</v>
      </c>
      <c r="O86" s="45">
        <f>янв!O86+фев!O86+март!O86+апр!O86+май!O86+июнь!O86</f>
        <v>0</v>
      </c>
      <c r="P86" s="45">
        <f>янв!P86+фев!P86+март!P86+апр!P86+май!P86+июнь!P86</f>
        <v>0</v>
      </c>
      <c r="Q86" s="45">
        <f>янв!Q86+фев!Q86+март!Q86+апр!Q86+май!Q86+июнь!Q86</f>
        <v>44.9</v>
      </c>
      <c r="R86" s="45">
        <f>янв!R86+фев!R86+март!R86+апр!R86+май!R86+июнь!R86</f>
        <v>62.74</v>
      </c>
      <c r="S86" s="45">
        <f>янв!S86+фев!S86+март!S86+апр!S86+май!S86+июнь!S86</f>
        <v>7</v>
      </c>
      <c r="T86" s="45">
        <f>янв!T86+фев!T86+март!T86+апр!T86+май!T86+июнь!T86</f>
        <v>8.9749999999999996</v>
      </c>
      <c r="U86" s="45">
        <f>янв!U86+фев!U86+март!U86+апр!U86+май!U86+июнь!U86</f>
        <v>3</v>
      </c>
      <c r="V86" s="45">
        <f>янв!V86+фев!V86+март!V86+апр!V86+май!V86+июнь!V86</f>
        <v>5.5060000000000002</v>
      </c>
      <c r="W86" s="45">
        <f>янв!W86+фев!W86+март!W86+апр!W86+май!W86+июнь!W86</f>
        <v>1</v>
      </c>
      <c r="X86" s="45">
        <f>янв!X86+фев!X86+март!X86+апр!X86+май!X86+июнь!X86</f>
        <v>0.375</v>
      </c>
      <c r="Y86" s="45">
        <f>янв!Y86+фев!Y86+март!Y86+апр!Y86+май!Y86+июнь!Y86</f>
        <v>2.8</v>
      </c>
      <c r="Z86" s="45">
        <f>янв!Z86+фев!Z86+март!Z86+апр!Z86+май!Z86+июнь!Z86</f>
        <v>3.9059999999999997</v>
      </c>
      <c r="AA86" s="45">
        <f>янв!AA86+фев!AA86+март!AA86+апр!AA86+май!AA86+июнь!AA86</f>
        <v>0</v>
      </c>
      <c r="AB86" s="45">
        <f>янв!AB86+фев!AB86+март!AB86+апр!AB86+май!AB86+июнь!AB86</f>
        <v>0</v>
      </c>
      <c r="AC86" s="45">
        <f>янв!AC86+фев!AC86+март!AC86+апр!AC86+май!AC86+июнь!AC86</f>
        <v>0</v>
      </c>
      <c r="AD86" s="45">
        <f>янв!AD86+фев!AD86+март!AD86+апр!AD86+май!AD86+июнь!AD86</f>
        <v>0</v>
      </c>
      <c r="AE86" s="45">
        <f>янв!AE86+фев!AE86+март!AE86+апр!AE86+май!AE86+июнь!AE86</f>
        <v>1</v>
      </c>
      <c r="AF86" s="45">
        <f>янв!AF86+фев!AF86+март!AF86+апр!AF86+май!AF86+июнь!AF86</f>
        <v>19.568000000000001</v>
      </c>
      <c r="AG86" s="45">
        <f>янв!AG86+фев!AG86+март!AG86+апр!AG86+май!AG86+июнь!AG86</f>
        <v>0</v>
      </c>
      <c r="AH86" s="45">
        <f>янв!AH86+фев!AH86+март!AH86+апр!AH86+май!AH86+июнь!AH86</f>
        <v>0</v>
      </c>
      <c r="AI86" s="45">
        <f>янв!AI86+фев!AI86+март!AI86+апр!AI86+май!AI86+июнь!AI86</f>
        <v>0</v>
      </c>
      <c r="AJ86" s="45">
        <f>янв!AJ86+фев!AJ86+март!AJ86+апр!AJ86+май!AJ86+июнь!AJ86</f>
        <v>0</v>
      </c>
      <c r="AK86" s="45">
        <f>янв!AK86+фев!AK86+март!AK86+апр!AK86+май!AK86+июнь!AK86</f>
        <v>0</v>
      </c>
      <c r="AL86" s="45">
        <f>янв!AL86+фев!AL86+март!AL86+апр!AL86+май!AL86+июнь!AL86</f>
        <v>0</v>
      </c>
      <c r="AM86" s="45">
        <f>янв!AM86+фев!AM86+март!AM86+апр!AM86+май!AM86+июнь!AM86</f>
        <v>0</v>
      </c>
      <c r="AN86" s="45">
        <f>янв!AN86+фев!AN86+март!AN86+апр!AN86+май!AN86+июнь!AN86</f>
        <v>0</v>
      </c>
      <c r="AO86" s="45">
        <f>янв!AO86+фев!AO86+март!AO86+апр!AO86+май!AO86+июнь!AO86</f>
        <v>0</v>
      </c>
      <c r="AP86" s="45">
        <f>янв!AP86+фев!AP86+март!AP86+апр!AP86+май!AP86+июнь!AP86</f>
        <v>0</v>
      </c>
      <c r="AQ86" s="45">
        <f>янв!AQ86+фев!AQ86+март!AQ86+апр!AQ86+май!AQ86+июнь!AQ86</f>
        <v>14</v>
      </c>
      <c r="AR86" s="45">
        <f>янв!AR86+фев!AR86+март!AR86+апр!AR86+май!AR86+июнь!AR86</f>
        <v>6.1280000000000001</v>
      </c>
      <c r="AS86" s="45">
        <f>янв!AS86+фев!AS86+март!AS86+апр!AS86+май!AS86+июнь!AS86</f>
        <v>1</v>
      </c>
      <c r="AT86" s="45">
        <f>янв!AT86+фев!AT86+март!AT86+апр!AT86+май!AT86+июнь!AT86</f>
        <v>11.085000000000001</v>
      </c>
      <c r="AU86" s="45">
        <f>янв!AU86+фев!AU86+март!AU86+апр!AU86+май!AU86+июнь!AU86</f>
        <v>49.4</v>
      </c>
      <c r="AV86" s="45">
        <f>янв!AV86+фев!AV86+март!AV86+апр!AV86+май!AV86+июнь!AV86</f>
        <v>11.8</v>
      </c>
      <c r="AW86" s="45">
        <f>янв!AW86+фев!AW86+март!AW86+апр!AW86+май!AW86+июнь!AW86</f>
        <v>14</v>
      </c>
      <c r="AX86" s="45">
        <f>янв!AX86+фев!AX86+март!AX86+апр!AX86+май!AX86+июнь!AX86</f>
        <v>8.7710000000000008</v>
      </c>
      <c r="AY86" s="45">
        <f>янв!AY86+фев!AY86+март!AY86+апр!AY86+май!AY86+июнь!AY86</f>
        <v>5</v>
      </c>
      <c r="AZ86" s="45">
        <f>янв!AZ86+фев!AZ86+март!AZ86+апр!AZ86+май!AZ86+июнь!AZ86</f>
        <v>3.1590000000000003</v>
      </c>
      <c r="BA86" s="45">
        <f>янв!BA86+фев!BA86+март!BA86+апр!BA86+май!BA86+июнь!BA86</f>
        <v>0</v>
      </c>
      <c r="BB86" s="45">
        <f>янв!BB86+фев!BB86+март!BB86+апр!BB86+май!BB86+июнь!BB86</f>
        <v>0</v>
      </c>
      <c r="BC86" s="45">
        <f>янв!BC86+фев!BC86+март!BC86+апр!BC86+май!BC86+июнь!BC86</f>
        <v>4</v>
      </c>
      <c r="BD86" s="45">
        <f>янв!BD86+фев!BD86+март!BD86+апр!BD86+май!BD86+июнь!BD86</f>
        <v>1.1779999999999999</v>
      </c>
      <c r="BE86" s="45">
        <f>янв!BE86+фев!BE86+март!BE86+апр!BE86+май!BE86+июнь!BE86</f>
        <v>1.472</v>
      </c>
      <c r="BF86" s="48">
        <f t="shared" si="7"/>
        <v>150.87199999999999</v>
      </c>
      <c r="BG86" s="85"/>
      <c r="BH86" s="17" t="e">
        <f t="shared" si="10"/>
        <v>#DIV/0!</v>
      </c>
      <c r="BI86" s="71" t="s">
        <v>73</v>
      </c>
      <c r="BJ86" s="16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</row>
    <row r="87" spans="1:77" s="18" customFormat="1" ht="21.75" customHeight="1">
      <c r="A87" s="90">
        <v>4</v>
      </c>
      <c r="B87" s="30" t="s">
        <v>115</v>
      </c>
      <c r="C87" s="45">
        <f>янв!C87+фев!C87+март!C87+апр!C87+май!C87+июнь!C87</f>
        <v>8.6999999999999993</v>
      </c>
      <c r="D87" s="45">
        <f>янв!D87+фев!D87+март!D87+апр!D87+май!D87+июнь!D87</f>
        <v>0.47799999999999998</v>
      </c>
      <c r="E87" s="45">
        <f>янв!E87+фев!E87+март!E87+апр!E87+май!E87+июнь!E87</f>
        <v>0</v>
      </c>
      <c r="F87" s="45">
        <f>янв!F87+фев!F87+март!F87+апр!F87+май!F87+июнь!F87</f>
        <v>0</v>
      </c>
      <c r="G87" s="45">
        <f>янв!G87+фев!G87+март!G87+апр!G87+май!G87+июнь!G87</f>
        <v>38.22</v>
      </c>
      <c r="H87" s="45">
        <f>янв!H87+фев!H87+март!H87+апр!H87+май!H87+июнь!H87</f>
        <v>3.9079999999999999</v>
      </c>
      <c r="I87" s="45">
        <f>янв!I87+фев!I87+март!I87+апр!I87+май!I87+июнь!I87</f>
        <v>2</v>
      </c>
      <c r="J87" s="45">
        <f>янв!J87+фев!J87+март!J87+апр!J87+май!J87+июнь!J87</f>
        <v>542.66899999999998</v>
      </c>
      <c r="K87" s="45">
        <f>янв!K87+фев!K87+март!K87+апр!K87+май!K87+июнь!K87</f>
        <v>0</v>
      </c>
      <c r="L87" s="45">
        <f>янв!L87+фев!L87+март!L87+апр!L87+май!L87+июнь!L87</f>
        <v>0</v>
      </c>
      <c r="M87" s="45">
        <f>янв!M87+фев!M87+март!M87+апр!M87+май!M87+июнь!M87</f>
        <v>0</v>
      </c>
      <c r="N87" s="45">
        <f>янв!N87+фев!N87+март!N87+апр!N87+май!N87+июнь!N87</f>
        <v>0</v>
      </c>
      <c r="O87" s="45">
        <f>янв!O87+фев!O87+март!O87+апр!O87+май!O87+июнь!O87</f>
        <v>0</v>
      </c>
      <c r="P87" s="45">
        <f>янв!P87+фев!P87+март!P87+апр!P87+май!P87+июнь!P87</f>
        <v>0</v>
      </c>
      <c r="Q87" s="45">
        <f>янв!Q87+фев!Q87+март!Q87+апр!Q87+май!Q87+июнь!Q87</f>
        <v>0</v>
      </c>
      <c r="R87" s="45">
        <f>янв!R87+фев!R87+март!R87+апр!R87+май!R87+июнь!R87</f>
        <v>0</v>
      </c>
      <c r="S87" s="45">
        <f>янв!S87+фев!S87+март!S87+апр!S87+май!S87+июнь!S87</f>
        <v>9</v>
      </c>
      <c r="T87" s="45">
        <f>янв!T87+фев!T87+март!T87+апр!T87+май!T87+июнь!T87</f>
        <v>4.4719999999999995</v>
      </c>
      <c r="U87" s="45">
        <f>янв!U87+фев!U87+март!U87+апр!U87+май!U87+июнь!U87</f>
        <v>1</v>
      </c>
      <c r="V87" s="45">
        <f>янв!V87+фев!V87+март!V87+апр!V87+май!V87+июнь!V87</f>
        <v>35.107999999999997</v>
      </c>
      <c r="W87" s="45">
        <f>янв!W87+фев!W87+март!W87+апр!W87+май!W87+июнь!W87</f>
        <v>15</v>
      </c>
      <c r="X87" s="45">
        <f>янв!X87+фев!X87+март!X87+апр!X87+май!X87+июнь!X87</f>
        <v>9.9440000000000008</v>
      </c>
      <c r="Y87" s="45">
        <f>янв!Y87+фев!Y87+март!Y87+апр!Y87+май!Y87+июнь!Y87</f>
        <v>1.8</v>
      </c>
      <c r="Z87" s="45">
        <f>янв!Z87+фев!Z87+март!Z87+апр!Z87+май!Z87+июнь!Z87</f>
        <v>1.091</v>
      </c>
      <c r="AA87" s="45">
        <f>янв!AA87+фев!AA87+март!AA87+апр!AA87+май!AA87+июнь!AA87</f>
        <v>0</v>
      </c>
      <c r="AB87" s="45">
        <f>янв!AB87+фев!AB87+март!AB87+апр!AB87+май!AB87+июнь!AB87</f>
        <v>0</v>
      </c>
      <c r="AC87" s="45">
        <f>янв!AC87+фев!AC87+март!AC87+апр!AC87+май!AC87+июнь!AC87</f>
        <v>0</v>
      </c>
      <c r="AD87" s="45">
        <f>янв!AD87+фев!AD87+март!AD87+апр!AD87+май!AD87+июнь!AD87</f>
        <v>0</v>
      </c>
      <c r="AE87" s="45">
        <f>янв!AE87+фев!AE87+март!AE87+апр!AE87+май!AE87+июнь!AE87</f>
        <v>1</v>
      </c>
      <c r="AF87" s="45">
        <f>янв!AF87+фев!AF87+март!AF87+апр!AF87+май!AF87+июнь!AF87</f>
        <v>22.059000000000001</v>
      </c>
      <c r="AG87" s="45">
        <f>янв!AG87+фев!AG87+март!AG87+апр!AG87+май!AG87+июнь!AG87</f>
        <v>0</v>
      </c>
      <c r="AH87" s="45">
        <f>янв!AH87+фев!AH87+март!AH87+апр!AH87+май!AH87+июнь!AH87</f>
        <v>0</v>
      </c>
      <c r="AI87" s="45">
        <f>янв!AI87+фев!AI87+март!AI87+апр!AI87+май!AI87+июнь!AI87</f>
        <v>0</v>
      </c>
      <c r="AJ87" s="45">
        <f>янв!AJ87+фев!AJ87+март!AJ87+апр!AJ87+май!AJ87+июнь!AJ87</f>
        <v>0</v>
      </c>
      <c r="AK87" s="45">
        <f>янв!AK87+фев!AK87+март!AK87+апр!AK87+май!AK87+июнь!AK87</f>
        <v>0</v>
      </c>
      <c r="AL87" s="45">
        <f>янв!AL87+фев!AL87+март!AL87+апр!AL87+май!AL87+июнь!AL87</f>
        <v>0</v>
      </c>
      <c r="AM87" s="45">
        <f>янв!AM87+фев!AM87+март!AM87+апр!AM87+май!AM87+июнь!AM87</f>
        <v>0</v>
      </c>
      <c r="AN87" s="45">
        <f>янв!AN87+фев!AN87+март!AN87+апр!AN87+май!AN87+июнь!AN87</f>
        <v>0</v>
      </c>
      <c r="AO87" s="45">
        <f>янв!AO87+фев!AO87+март!AO87+апр!AO87+май!AO87+июнь!AO87</f>
        <v>0</v>
      </c>
      <c r="AP87" s="45">
        <f>янв!AP87+фев!AP87+март!AP87+апр!AP87+май!AP87+июнь!AP87</f>
        <v>0</v>
      </c>
      <c r="AQ87" s="45">
        <f>янв!AQ87+фев!AQ87+март!AQ87+апр!AQ87+май!AQ87+июнь!AQ87</f>
        <v>11</v>
      </c>
      <c r="AR87" s="45">
        <f>янв!AR87+фев!AR87+март!AR87+апр!AR87+май!AR87+июнь!AR87</f>
        <v>4.8149999999999995</v>
      </c>
      <c r="AS87" s="45">
        <f>янв!AS87+фев!AS87+март!AS87+апр!AS87+май!AS87+июнь!AS87</f>
        <v>0</v>
      </c>
      <c r="AT87" s="45">
        <f>янв!AT87+фев!AT87+март!AT87+апр!AT87+май!AT87+июнь!AT87</f>
        <v>0</v>
      </c>
      <c r="AU87" s="45">
        <f>янв!AU87+фев!AU87+март!AU87+апр!AU87+май!AU87+июнь!AU87</f>
        <v>0</v>
      </c>
      <c r="AV87" s="45">
        <f>янв!AV87+фев!AV87+март!AV87+апр!AV87+май!AV87+июнь!AV87</f>
        <v>0</v>
      </c>
      <c r="AW87" s="45">
        <f>янв!AW87+фев!AW87+март!AW87+апр!AW87+май!AW87+июнь!AW87</f>
        <v>4</v>
      </c>
      <c r="AX87" s="45">
        <f>янв!AX87+фев!AX87+март!AX87+апр!AX87+май!AX87+июнь!AX87</f>
        <v>4.5470000000000006</v>
      </c>
      <c r="AY87" s="45">
        <f>янв!AY87+фев!AY87+март!AY87+апр!AY87+май!AY87+июнь!AY87</f>
        <v>11</v>
      </c>
      <c r="AZ87" s="45">
        <f>янв!AZ87+фев!AZ87+март!AZ87+апр!AZ87+май!AZ87+июнь!AZ87</f>
        <v>6.9469999999999992</v>
      </c>
      <c r="BA87" s="45">
        <f>янв!BA87+фев!BA87+март!BA87+апр!BA87+май!BA87+июнь!BA87</f>
        <v>0</v>
      </c>
      <c r="BB87" s="45">
        <f>янв!BB87+фев!BB87+март!BB87+апр!BB87+май!BB87+июнь!BB87</f>
        <v>0</v>
      </c>
      <c r="BC87" s="45">
        <f>янв!BC87+фев!BC87+март!BC87+апр!BC87+май!BC87+июнь!BC87</f>
        <v>0</v>
      </c>
      <c r="BD87" s="45">
        <f>янв!BD87+фев!BD87+март!BD87+апр!BD87+май!BD87+июнь!BD87</f>
        <v>0</v>
      </c>
      <c r="BE87" s="45">
        <f>янв!BE87+фев!BE87+март!BE87+апр!BE87+май!BE87+июнь!BE87</f>
        <v>2.9</v>
      </c>
      <c r="BF87" s="48">
        <f t="shared" si="7"/>
        <v>638.93799999999987</v>
      </c>
      <c r="BG87" s="85"/>
      <c r="BH87" s="17" t="e">
        <f t="shared" si="10"/>
        <v>#DIV/0!</v>
      </c>
      <c r="BI87" s="71" t="s">
        <v>95</v>
      </c>
      <c r="BJ87" s="16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</row>
    <row r="88" spans="1:77" s="18" customFormat="1" ht="21.75" customHeight="1">
      <c r="A88" s="90">
        <v>5</v>
      </c>
      <c r="B88" s="30" t="s">
        <v>57</v>
      </c>
      <c r="C88" s="45">
        <f>янв!C88+фев!C88+март!C88+апр!C88+май!C88+июнь!C88</f>
        <v>0</v>
      </c>
      <c r="D88" s="45">
        <f>янв!D88+фев!D88+март!D88+апр!D88+май!D88+июнь!D88</f>
        <v>0</v>
      </c>
      <c r="E88" s="45">
        <f>янв!E88+фев!E88+март!E88+апр!E88+май!E88+июнь!E88</f>
        <v>0</v>
      </c>
      <c r="F88" s="45">
        <f>янв!F88+фев!F88+март!F88+апр!F88+май!F88+июнь!F88</f>
        <v>0</v>
      </c>
      <c r="G88" s="45">
        <f>янв!G88+фев!G88+март!G88+апр!G88+май!G88+июнь!G88</f>
        <v>0</v>
      </c>
      <c r="H88" s="45">
        <f>янв!H88+фев!H88+март!H88+апр!H88+май!H88+июнь!H88</f>
        <v>0</v>
      </c>
      <c r="I88" s="45">
        <f>янв!I88+фев!I88+март!I88+апр!I88+май!I88+июнь!I88</f>
        <v>0</v>
      </c>
      <c r="J88" s="45">
        <f>янв!J88+фев!J88+март!J88+апр!J88+май!J88+июнь!J88</f>
        <v>0</v>
      </c>
      <c r="K88" s="45">
        <f>янв!K88+фев!K88+март!K88+апр!K88+май!K88+июнь!K88</f>
        <v>0</v>
      </c>
      <c r="L88" s="45">
        <f>янв!L88+фев!L88+март!L88+апр!L88+май!L88+июнь!L88</f>
        <v>0</v>
      </c>
      <c r="M88" s="45">
        <f>янв!M88+фев!M88+март!M88+апр!M88+май!M88+июнь!M88</f>
        <v>0</v>
      </c>
      <c r="N88" s="45">
        <f>янв!N88+фев!N88+март!N88+апр!N88+май!N88+июнь!N88</f>
        <v>0</v>
      </c>
      <c r="O88" s="45">
        <f>янв!O88+фев!O88+март!O88+апр!O88+май!O88+июнь!O88</f>
        <v>0</v>
      </c>
      <c r="P88" s="45">
        <f>янв!P88+фев!P88+март!P88+апр!P88+май!P88+июнь!P88</f>
        <v>0</v>
      </c>
      <c r="Q88" s="45">
        <f>янв!Q88+фев!Q88+март!Q88+апр!Q88+май!Q88+июнь!Q88</f>
        <v>0</v>
      </c>
      <c r="R88" s="45">
        <f>янв!R88+фев!R88+март!R88+апр!R88+май!R88+июнь!R88</f>
        <v>0</v>
      </c>
      <c r="S88" s="45">
        <f>янв!S88+фев!S88+март!S88+апр!S88+май!S88+июнь!S88</f>
        <v>1</v>
      </c>
      <c r="T88" s="45">
        <f>янв!T88+фев!T88+март!T88+апр!T88+май!T88+июнь!T88</f>
        <v>0.52400000000000002</v>
      </c>
      <c r="U88" s="45">
        <f>янв!U88+фев!U88+март!U88+апр!U88+май!U88+июнь!U88</f>
        <v>0</v>
      </c>
      <c r="V88" s="45">
        <f>янв!V88+фев!V88+март!V88+апр!V88+май!V88+июнь!V88</f>
        <v>0</v>
      </c>
      <c r="W88" s="45">
        <f>янв!W88+фев!W88+март!W88+апр!W88+май!W88+июнь!W88</f>
        <v>0</v>
      </c>
      <c r="X88" s="45">
        <f>янв!X88+фев!X88+март!X88+апр!X88+май!X88+июнь!X88</f>
        <v>0</v>
      </c>
      <c r="Y88" s="45">
        <f>янв!Y88+фев!Y88+март!Y88+апр!Y88+май!Y88+июнь!Y88</f>
        <v>2</v>
      </c>
      <c r="Z88" s="45">
        <f>янв!Z88+фев!Z88+март!Z88+апр!Z88+май!Z88+июнь!Z88</f>
        <v>0.23599999999999999</v>
      </c>
      <c r="AA88" s="45">
        <f>янв!AA88+фев!AA88+март!AA88+апр!AA88+май!AA88+июнь!AA88</f>
        <v>0</v>
      </c>
      <c r="AB88" s="45">
        <f>янв!AB88+фев!AB88+март!AB88+апр!AB88+май!AB88+июнь!AB88</f>
        <v>0</v>
      </c>
      <c r="AC88" s="45">
        <f>янв!AC88+фев!AC88+март!AC88+апр!AC88+май!AC88+июнь!AC88</f>
        <v>0</v>
      </c>
      <c r="AD88" s="45">
        <f>янв!AD88+фев!AD88+март!AD88+апр!AD88+май!AD88+июнь!AD88</f>
        <v>0</v>
      </c>
      <c r="AE88" s="45">
        <f>янв!AE88+фев!AE88+март!AE88+апр!AE88+май!AE88+июнь!AE88</f>
        <v>0</v>
      </c>
      <c r="AF88" s="45">
        <f>янв!AF88+фев!AF88+март!AF88+апр!AF88+май!AF88+июнь!AF88</f>
        <v>0</v>
      </c>
      <c r="AG88" s="45">
        <f>янв!AG88+фев!AG88+март!AG88+апр!AG88+май!AG88+июнь!AG88</f>
        <v>0</v>
      </c>
      <c r="AH88" s="45">
        <f>янв!AH88+фев!AH88+март!AH88+апр!AH88+май!AH88+июнь!AH88</f>
        <v>0</v>
      </c>
      <c r="AI88" s="45">
        <f>янв!AI88+фев!AI88+март!AI88+апр!AI88+май!AI88+июнь!AI88</f>
        <v>0</v>
      </c>
      <c r="AJ88" s="45">
        <f>янв!AJ88+фев!AJ88+март!AJ88+апр!AJ88+май!AJ88+июнь!AJ88</f>
        <v>0</v>
      </c>
      <c r="AK88" s="45">
        <f>янв!AK88+фев!AK88+март!AK88+апр!AK88+май!AK88+июнь!AK88</f>
        <v>0</v>
      </c>
      <c r="AL88" s="45">
        <f>янв!AL88+фев!AL88+март!AL88+апр!AL88+май!AL88+июнь!AL88</f>
        <v>0</v>
      </c>
      <c r="AM88" s="45">
        <f>янв!AM88+фев!AM88+март!AM88+апр!AM88+май!AM88+июнь!AM88</f>
        <v>1</v>
      </c>
      <c r="AN88" s="45">
        <f>янв!AN88+фев!AN88+март!AN88+апр!AN88+май!AN88+июнь!AN88</f>
        <v>0.96499999999999997</v>
      </c>
      <c r="AO88" s="45">
        <f>янв!AO88+фев!AO88+март!AO88+апр!AO88+май!AO88+июнь!AO88</f>
        <v>0</v>
      </c>
      <c r="AP88" s="45">
        <f>янв!AP88+фев!AP88+март!AP88+апр!AP88+май!AP88+июнь!AP88</f>
        <v>0</v>
      </c>
      <c r="AQ88" s="45">
        <f>янв!AQ88+фев!AQ88+март!AQ88+апр!AQ88+май!AQ88+июнь!AQ88</f>
        <v>0</v>
      </c>
      <c r="AR88" s="45">
        <f>янв!AR88+фев!AR88+март!AR88+апр!AR88+май!AR88+июнь!AR88</f>
        <v>0</v>
      </c>
      <c r="AS88" s="45">
        <f>янв!AS88+фев!AS88+март!AS88+апр!AS88+май!AS88+июнь!AS88</f>
        <v>0</v>
      </c>
      <c r="AT88" s="45">
        <f>янв!AT88+фев!AT88+март!AT88+апр!AT88+май!AT88+июнь!AT88</f>
        <v>0</v>
      </c>
      <c r="AU88" s="45">
        <f>янв!AU88+фев!AU88+март!AU88+апр!AU88+май!AU88+июнь!AU88</f>
        <v>10</v>
      </c>
      <c r="AV88" s="45">
        <f>янв!AV88+фев!AV88+март!AV88+апр!AV88+май!AV88+июнь!AV88</f>
        <v>0.90100000000000002</v>
      </c>
      <c r="AW88" s="45">
        <f>янв!AW88+фев!AW88+март!AW88+апр!AW88+май!AW88+июнь!AW88</f>
        <v>73</v>
      </c>
      <c r="AX88" s="45">
        <f>янв!AX88+фев!AX88+март!AX88+апр!AX88+май!AX88+июнь!AX88</f>
        <v>62.582999999999998</v>
      </c>
      <c r="AY88" s="45">
        <f>янв!AY88+фев!AY88+март!AY88+апр!AY88+май!AY88+июнь!AY88</f>
        <v>5</v>
      </c>
      <c r="AZ88" s="45">
        <f>янв!AZ88+фев!AZ88+март!AZ88+апр!AZ88+май!AZ88+июнь!AZ88</f>
        <v>11.021999999999998</v>
      </c>
      <c r="BA88" s="45">
        <f>янв!BA88+фев!BA88+март!BA88+апр!BA88+май!BA88+июнь!BA88</f>
        <v>0</v>
      </c>
      <c r="BB88" s="45">
        <f>янв!BB88+фев!BB88+март!BB88+апр!BB88+май!BB88+июнь!BB88</f>
        <v>0</v>
      </c>
      <c r="BC88" s="45">
        <f>янв!BC88+фев!BC88+март!BC88+апр!BC88+май!BC88+июнь!BC88</f>
        <v>0</v>
      </c>
      <c r="BD88" s="45">
        <f>янв!BD88+фев!BD88+март!BD88+апр!BD88+май!BD88+июнь!BD88</f>
        <v>0</v>
      </c>
      <c r="BE88" s="45">
        <f>янв!BE88+фев!BE88+март!BE88+апр!BE88+май!BE88+июнь!BE88</f>
        <v>2.5829999999999997</v>
      </c>
      <c r="BF88" s="48">
        <f t="shared" si="7"/>
        <v>78.813999999999993</v>
      </c>
      <c r="BG88" s="85"/>
      <c r="BH88" s="17" t="e">
        <f t="shared" si="10"/>
        <v>#DIV/0!</v>
      </c>
      <c r="BI88" s="71">
        <v>6</v>
      </c>
      <c r="BJ88" s="16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</row>
    <row r="89" spans="1:77" s="18" customFormat="1" ht="21.75" customHeight="1">
      <c r="A89" s="90">
        <v>6</v>
      </c>
      <c r="B89" s="30" t="s">
        <v>116</v>
      </c>
      <c r="C89" s="45">
        <f>янв!C89+фев!C89+март!C89+апр!C89+май!C89+июнь!C89</f>
        <v>2</v>
      </c>
      <c r="D89" s="45">
        <f>янв!D89+фев!D89+март!D89+апр!D89+май!D89+июнь!D89</f>
        <v>1.0489999999999999</v>
      </c>
      <c r="E89" s="45">
        <f>янв!E89+фев!E89+март!E89+апр!E89+май!E89+июнь!E89</f>
        <v>0</v>
      </c>
      <c r="F89" s="45">
        <f>янв!F89+фев!F89+март!F89+апр!F89+май!F89+июнь!F89</f>
        <v>0</v>
      </c>
      <c r="G89" s="45">
        <f>янв!G89+фев!G89+март!G89+апр!G89+май!G89+июнь!G89</f>
        <v>0</v>
      </c>
      <c r="H89" s="45">
        <f>янв!H89+фев!H89+март!H89+апр!H89+май!H89+июнь!H89</f>
        <v>0</v>
      </c>
      <c r="I89" s="45">
        <f>янв!I89+фев!I89+март!I89+апр!I89+май!I89+июнь!I89</f>
        <v>0</v>
      </c>
      <c r="J89" s="45">
        <f>янв!J89+фев!J89+март!J89+апр!J89+май!J89+июнь!J89</f>
        <v>0</v>
      </c>
      <c r="K89" s="45">
        <f>янв!K89+фев!K89+март!K89+апр!K89+май!K89+июнь!K89</f>
        <v>0</v>
      </c>
      <c r="L89" s="45">
        <f>янв!L89+фев!L89+март!L89+апр!L89+май!L89+июнь!L89</f>
        <v>0</v>
      </c>
      <c r="M89" s="45">
        <f>янв!M89+фев!M89+март!M89+апр!M89+май!M89+июнь!M89</f>
        <v>0</v>
      </c>
      <c r="N89" s="45">
        <f>янв!N89+фев!N89+март!N89+апр!N89+май!N89+июнь!N89</f>
        <v>0</v>
      </c>
      <c r="O89" s="45">
        <f>янв!O89+фев!O89+март!O89+апр!O89+май!O89+июнь!O89</f>
        <v>0</v>
      </c>
      <c r="P89" s="45">
        <f>янв!P89+фев!P89+март!P89+апр!P89+май!P89+июнь!P89</f>
        <v>0</v>
      </c>
      <c r="Q89" s="45">
        <f>янв!Q89+фев!Q89+март!Q89+апр!Q89+май!Q89+июнь!Q89</f>
        <v>0</v>
      </c>
      <c r="R89" s="45">
        <f>янв!R89+фев!R89+март!R89+апр!R89+май!R89+июнь!R89</f>
        <v>0</v>
      </c>
      <c r="S89" s="45">
        <f>янв!S89+фев!S89+март!S89+апр!S89+май!S89+июнь!S89</f>
        <v>2</v>
      </c>
      <c r="T89" s="45">
        <f>янв!T89+фев!T89+март!T89+апр!T89+май!T89+июнь!T89</f>
        <v>1.425</v>
      </c>
      <c r="U89" s="45">
        <f>янв!U89+фев!U89+март!U89+апр!U89+май!U89+июнь!U89</f>
        <v>2</v>
      </c>
      <c r="V89" s="45">
        <f>янв!V89+фев!V89+март!V89+апр!V89+май!V89+июнь!V89</f>
        <v>6.6689999999999996</v>
      </c>
      <c r="W89" s="45">
        <f>янв!W89+фев!W89+март!W89+апр!W89+май!W89+июнь!W89</f>
        <v>14</v>
      </c>
      <c r="X89" s="45">
        <f>янв!X89+фев!X89+март!X89+апр!X89+май!X89+июнь!X89</f>
        <v>7.5259999999999998</v>
      </c>
      <c r="Y89" s="45">
        <f>янв!Y89+фев!Y89+март!Y89+апр!Y89+май!Y89+июнь!Y89</f>
        <v>0</v>
      </c>
      <c r="Z89" s="45">
        <f>янв!Z89+фев!Z89+март!Z89+апр!Z89+май!Z89+июнь!Z89</f>
        <v>0</v>
      </c>
      <c r="AA89" s="45">
        <f>янв!AA89+фев!AA89+март!AA89+апр!AA89+май!AA89+июнь!AA89</f>
        <v>0</v>
      </c>
      <c r="AB89" s="45">
        <f>янв!AB89+фев!AB89+март!AB89+апр!AB89+май!AB89+июнь!AB89</f>
        <v>0</v>
      </c>
      <c r="AC89" s="45">
        <f>янв!AC89+фев!AC89+март!AC89+апр!AC89+май!AC89+июнь!AC89</f>
        <v>0</v>
      </c>
      <c r="AD89" s="45">
        <f>янв!AD89+фев!AD89+март!AD89+апр!AD89+май!AD89+июнь!AD89</f>
        <v>0</v>
      </c>
      <c r="AE89" s="45">
        <f>янв!AE89+фев!AE89+март!AE89+апр!AE89+май!AE89+июнь!AE89</f>
        <v>2</v>
      </c>
      <c r="AF89" s="45">
        <f>янв!AF89+фев!AF89+март!AF89+апр!AF89+май!AF89+июнь!AF89</f>
        <v>38.808999999999997</v>
      </c>
      <c r="AG89" s="45">
        <f>янв!AG89+фев!AG89+март!AG89+апр!AG89+май!AG89+июнь!AG89</f>
        <v>0</v>
      </c>
      <c r="AH89" s="45">
        <f>янв!AH89+фев!AH89+март!AH89+апр!AH89+май!AH89+июнь!AH89</f>
        <v>0</v>
      </c>
      <c r="AI89" s="45">
        <f>янв!AI89+фев!AI89+март!AI89+апр!AI89+май!AI89+июнь!AI89</f>
        <v>0</v>
      </c>
      <c r="AJ89" s="45">
        <f>янв!AJ89+фев!AJ89+март!AJ89+апр!AJ89+май!AJ89+июнь!AJ89</f>
        <v>0</v>
      </c>
      <c r="AK89" s="45">
        <f>янв!AK89+фев!AK89+март!AK89+апр!AK89+май!AK89+июнь!AK89</f>
        <v>0</v>
      </c>
      <c r="AL89" s="45">
        <f>янв!AL89+фев!AL89+март!AL89+апр!AL89+май!AL89+июнь!AL89</f>
        <v>0</v>
      </c>
      <c r="AM89" s="45">
        <f>янв!AM89+фев!AM89+март!AM89+апр!AM89+май!AM89+июнь!AM89</f>
        <v>0</v>
      </c>
      <c r="AN89" s="45">
        <f>янв!AN89+фев!AN89+март!AN89+апр!AN89+май!AN89+июнь!AN89</f>
        <v>0</v>
      </c>
      <c r="AO89" s="45">
        <f>янв!AO89+фев!AO89+март!AO89+апр!AO89+май!AO89+июнь!AO89</f>
        <v>0</v>
      </c>
      <c r="AP89" s="45">
        <f>янв!AP89+фев!AP89+март!AP89+апр!AP89+май!AP89+июнь!AP89</f>
        <v>0</v>
      </c>
      <c r="AQ89" s="45">
        <f>янв!AQ89+фев!AQ89+март!AQ89+апр!AQ89+май!AQ89+июнь!AQ89</f>
        <v>2</v>
      </c>
      <c r="AR89" s="45">
        <f>янв!AR89+фев!AR89+март!AR89+апр!AR89+май!AR89+июнь!AR89</f>
        <v>1.024</v>
      </c>
      <c r="AS89" s="45">
        <f>янв!AS89+фев!AS89+март!AS89+апр!AS89+май!AS89+июнь!AS89</f>
        <v>1</v>
      </c>
      <c r="AT89" s="45">
        <f>янв!AT89+фев!AT89+март!AT89+апр!AT89+май!AT89+июнь!AT89</f>
        <v>11.085000000000001</v>
      </c>
      <c r="AU89" s="45">
        <f>янв!AU89+фев!AU89+март!AU89+апр!AU89+май!AU89+июнь!AU89</f>
        <v>0</v>
      </c>
      <c r="AV89" s="45">
        <f>янв!AV89+фев!AV89+март!AV89+апр!AV89+май!AV89+июнь!AV89</f>
        <v>0</v>
      </c>
      <c r="AW89" s="45">
        <f>янв!AW89+фев!AW89+март!AW89+апр!AW89+май!AW89+июнь!AW89</f>
        <v>0</v>
      </c>
      <c r="AX89" s="45">
        <f>янв!AX89+фев!AX89+март!AX89+апр!AX89+май!AX89+июнь!AX89</f>
        <v>0</v>
      </c>
      <c r="AY89" s="45">
        <f>янв!AY89+фев!AY89+март!AY89+апр!AY89+май!AY89+июнь!AY89</f>
        <v>11</v>
      </c>
      <c r="AZ89" s="45">
        <f>янв!AZ89+фев!AZ89+март!AZ89+апр!AZ89+май!AZ89+июнь!AZ89</f>
        <v>11.832999999999998</v>
      </c>
      <c r="BA89" s="45">
        <f>янв!BA89+фев!BA89+март!BA89+апр!BA89+май!BA89+июнь!BA89</f>
        <v>0</v>
      </c>
      <c r="BB89" s="45">
        <f>янв!BB89+фев!BB89+март!BB89+апр!BB89+май!BB89+июнь!BB89</f>
        <v>0</v>
      </c>
      <c r="BC89" s="45">
        <f>янв!BC89+фев!BC89+март!BC89+апр!BC89+май!BC89+июнь!BC89</f>
        <v>0</v>
      </c>
      <c r="BD89" s="45">
        <f>янв!BD89+фев!BD89+март!BD89+апр!BD89+май!BD89+июнь!BD89</f>
        <v>0</v>
      </c>
      <c r="BE89" s="45">
        <f>янв!BE89+фев!BE89+март!BE89+апр!BE89+май!BE89+июнь!BE89</f>
        <v>21.22</v>
      </c>
      <c r="BF89" s="48">
        <f t="shared" si="7"/>
        <v>100.63999999999999</v>
      </c>
      <c r="BG89" s="85"/>
      <c r="BH89" s="17" t="e">
        <f t="shared" si="10"/>
        <v>#DIV/0!</v>
      </c>
      <c r="BI89" s="71" t="s">
        <v>70</v>
      </c>
      <c r="BJ89" s="16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</row>
    <row r="90" spans="1:77" s="18" customFormat="1" ht="21.75" customHeight="1">
      <c r="A90" s="90">
        <v>7</v>
      </c>
      <c r="B90" s="30" t="s">
        <v>117</v>
      </c>
      <c r="C90" s="45">
        <f>янв!C90+фев!C90+март!C90+апр!C90+май!C90+июнь!C90</f>
        <v>20</v>
      </c>
      <c r="D90" s="45">
        <f>янв!D90+фев!D90+март!D90+апр!D90+май!D90+июнь!D90</f>
        <v>1.2789999999999999</v>
      </c>
      <c r="E90" s="45">
        <f>янв!E90+фев!E90+март!E90+апр!E90+май!E90+июнь!E90</f>
        <v>40</v>
      </c>
      <c r="F90" s="45">
        <f>янв!F90+фев!F90+март!F90+апр!F90+май!F90+июнь!F90</f>
        <v>10</v>
      </c>
      <c r="G90" s="45">
        <f>янв!G90+фев!G90+март!G90+апр!G90+май!G90+июнь!G90</f>
        <v>0</v>
      </c>
      <c r="H90" s="45">
        <f>янв!H90+фев!H90+март!H90+апр!H90+май!H90+июнь!H90</f>
        <v>0</v>
      </c>
      <c r="I90" s="45">
        <f>янв!I90+фев!I90+март!I90+апр!I90+май!I90+июнь!I90</f>
        <v>0</v>
      </c>
      <c r="J90" s="45">
        <f>янв!J90+фев!J90+март!J90+апр!J90+май!J90+июнь!J90</f>
        <v>0</v>
      </c>
      <c r="K90" s="45">
        <f>янв!K90+фев!K90+март!K90+апр!K90+май!K90+июнь!K90</f>
        <v>0</v>
      </c>
      <c r="L90" s="45">
        <f>янв!L90+фев!L90+март!L90+апр!L90+май!L90+июнь!L90</f>
        <v>0</v>
      </c>
      <c r="M90" s="45">
        <f>янв!M90+фев!M90+март!M90+апр!M90+май!M90+июнь!M90</f>
        <v>0</v>
      </c>
      <c r="N90" s="45">
        <f>янв!N90+фев!N90+март!N90+апр!N90+май!N90+июнь!N90</f>
        <v>0</v>
      </c>
      <c r="O90" s="45">
        <f>янв!O90+фев!O90+март!O90+апр!O90+май!O90+июнь!O90</f>
        <v>0</v>
      </c>
      <c r="P90" s="45">
        <f>янв!P90+фев!P90+март!P90+апр!P90+май!P90+июнь!P90</f>
        <v>0</v>
      </c>
      <c r="Q90" s="45">
        <f>янв!Q90+фев!Q90+март!Q90+апр!Q90+май!Q90+июнь!Q90</f>
        <v>0</v>
      </c>
      <c r="R90" s="45">
        <f>янв!R90+фев!R90+март!R90+апр!R90+май!R90+июнь!R90</f>
        <v>0</v>
      </c>
      <c r="S90" s="45">
        <f>янв!S90+фев!S90+март!S90+апр!S90+май!S90+июнь!S90</f>
        <v>7</v>
      </c>
      <c r="T90" s="45">
        <f>янв!T90+фев!T90+март!T90+апр!T90+май!T90+июнь!T90</f>
        <v>3.42</v>
      </c>
      <c r="U90" s="45">
        <f>янв!U90+фев!U90+март!U90+апр!U90+май!U90+июнь!U90</f>
        <v>0</v>
      </c>
      <c r="V90" s="45">
        <f>янв!V90+фев!V90+март!V90+апр!V90+май!V90+июнь!V90</f>
        <v>0</v>
      </c>
      <c r="W90" s="45">
        <f>янв!W90+фев!W90+март!W90+апр!W90+май!W90+июнь!W90</f>
        <v>9</v>
      </c>
      <c r="X90" s="45">
        <f>янв!X90+фев!X90+март!X90+апр!X90+май!X90+июнь!X90</f>
        <v>4.4610000000000003</v>
      </c>
      <c r="Y90" s="45">
        <f>янв!Y90+фев!Y90+март!Y90+апр!Y90+май!Y90+июнь!Y90</f>
        <v>1.8</v>
      </c>
      <c r="Z90" s="45">
        <f>янв!Z90+фев!Z90+март!Z90+апр!Z90+май!Z90+июнь!Z90</f>
        <v>1.091</v>
      </c>
      <c r="AA90" s="45">
        <f>янв!AA90+фев!AA90+март!AA90+апр!AA90+май!AA90+июнь!AA90</f>
        <v>4.0999999999999996</v>
      </c>
      <c r="AB90" s="45">
        <f>янв!AB90+фев!AB90+март!AB90+апр!AB90+май!AB90+июнь!AB90</f>
        <v>5.7619999999999996</v>
      </c>
      <c r="AC90" s="45">
        <f>янв!AC90+фев!AC90+март!AC90+апр!AC90+май!AC90+июнь!AC90</f>
        <v>0</v>
      </c>
      <c r="AD90" s="45">
        <f>янв!AD90+фев!AD90+март!AD90+апр!AD90+май!AD90+июнь!AD90</f>
        <v>0</v>
      </c>
      <c r="AE90" s="45">
        <f>янв!AE90+фев!AE90+март!AE90+апр!AE90+май!AE90+июнь!AE90</f>
        <v>2</v>
      </c>
      <c r="AF90" s="45">
        <f>янв!AF90+фев!AF90+март!AF90+апр!AF90+май!AF90+июнь!AF90</f>
        <v>39.224999999999994</v>
      </c>
      <c r="AG90" s="45">
        <f>янв!AG90+фев!AG90+март!AG90+апр!AG90+май!AG90+июнь!AG90</f>
        <v>0</v>
      </c>
      <c r="AH90" s="45">
        <f>янв!AH90+фев!AH90+март!AH90+апр!AH90+май!AH90+июнь!AH90</f>
        <v>0</v>
      </c>
      <c r="AI90" s="45">
        <f>янв!AI90+фев!AI90+март!AI90+апр!AI90+май!AI90+июнь!AI90</f>
        <v>3</v>
      </c>
      <c r="AJ90" s="45">
        <f>янв!AJ90+фев!AJ90+март!AJ90+апр!AJ90+май!AJ90+июнь!AJ90</f>
        <v>8.093</v>
      </c>
      <c r="AK90" s="45">
        <f>янв!AK90+фев!AK90+март!AK90+апр!AK90+май!AK90+июнь!AK90</f>
        <v>2</v>
      </c>
      <c r="AL90" s="45">
        <f>янв!AL90+фев!AL90+март!AL90+апр!AL90+май!AL90+июнь!AL90</f>
        <v>3.2719999999999998</v>
      </c>
      <c r="AM90" s="45">
        <f>янв!AM90+фев!AM90+март!AM90+апр!AM90+май!AM90+июнь!AM90</f>
        <v>0</v>
      </c>
      <c r="AN90" s="45">
        <f>янв!AN90+фев!AN90+март!AN90+апр!AN90+май!AN90+июнь!AN90</f>
        <v>0</v>
      </c>
      <c r="AO90" s="45">
        <f>янв!AO90+фев!AO90+март!AO90+апр!AO90+май!AO90+июнь!AO90</f>
        <v>2</v>
      </c>
      <c r="AP90" s="45">
        <f>янв!AP90+фев!AP90+март!AP90+апр!AP90+май!AP90+июнь!AP90</f>
        <v>5.1390000000000002</v>
      </c>
      <c r="AQ90" s="45">
        <f>янв!AQ90+фев!AQ90+март!AQ90+апр!AQ90+май!AQ90+июнь!AQ90</f>
        <v>22</v>
      </c>
      <c r="AR90" s="45">
        <f>янв!AR90+фев!AR90+март!AR90+апр!AR90+май!AR90+июнь!AR90</f>
        <v>15.831</v>
      </c>
      <c r="AS90" s="45">
        <f>янв!AS90+фев!AS90+март!AS90+апр!AS90+май!AS90+июнь!AS90</f>
        <v>1</v>
      </c>
      <c r="AT90" s="45">
        <f>янв!AT90+фев!AT90+март!AT90+апр!AT90+май!AT90+июнь!AT90</f>
        <v>11.085000000000001</v>
      </c>
      <c r="AU90" s="45">
        <f>янв!AU90+фев!AU90+март!AU90+апр!AU90+май!AU90+июнь!AU90</f>
        <v>0</v>
      </c>
      <c r="AV90" s="45">
        <f>янв!AV90+фев!AV90+март!AV90+апр!AV90+май!AV90+июнь!AV90</f>
        <v>0</v>
      </c>
      <c r="AW90" s="45">
        <f>янв!AW90+фев!AW90+март!AW90+апр!AW90+май!AW90+июнь!AW90</f>
        <v>88</v>
      </c>
      <c r="AX90" s="45">
        <f>янв!AX90+фев!AX90+март!AX90+апр!AX90+май!AX90+июнь!AX90</f>
        <v>63.461000000000006</v>
      </c>
      <c r="AY90" s="45">
        <f>янв!AY90+фев!AY90+март!AY90+апр!AY90+май!AY90+июнь!AY90</f>
        <v>13</v>
      </c>
      <c r="AZ90" s="45">
        <f>янв!AZ90+фев!AZ90+март!AZ90+апр!AZ90+май!AZ90+июнь!AZ90</f>
        <v>9.2469999999999999</v>
      </c>
      <c r="BA90" s="45">
        <f>янв!BA90+фев!BA90+март!BA90+апр!BA90+май!BA90+июнь!BA90</f>
        <v>0</v>
      </c>
      <c r="BB90" s="45">
        <f>янв!BB90+фев!BB90+март!BB90+апр!BB90+май!BB90+июнь!BB90</f>
        <v>0</v>
      </c>
      <c r="BC90" s="45">
        <f>янв!BC90+фев!BC90+март!BC90+апр!BC90+май!BC90+июнь!BC90</f>
        <v>2</v>
      </c>
      <c r="BD90" s="45">
        <f>янв!BD90+фев!BD90+март!BD90+апр!BD90+май!BD90+июнь!BD90</f>
        <v>0.58899999999999997</v>
      </c>
      <c r="BE90" s="45">
        <f>янв!BE90+фев!BE90+март!BE90+апр!BE90+май!BE90+июнь!BE90</f>
        <v>21.693999999999999</v>
      </c>
      <c r="BF90" s="48">
        <f t="shared" si="7"/>
        <v>203.64900000000003</v>
      </c>
      <c r="BG90" s="85"/>
      <c r="BH90" s="17" t="e">
        <f t="shared" si="10"/>
        <v>#DIV/0!</v>
      </c>
      <c r="BI90" s="71" t="s">
        <v>74</v>
      </c>
      <c r="BJ90" s="16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</row>
    <row r="91" spans="1:77" s="18" customFormat="1" ht="21.75" customHeight="1">
      <c r="A91" s="90">
        <v>8</v>
      </c>
      <c r="B91" s="30" t="s">
        <v>118</v>
      </c>
      <c r="C91" s="45">
        <f>янв!C91+фев!C91+март!C91+апр!C91+май!C91+июнь!C91</f>
        <v>0</v>
      </c>
      <c r="D91" s="45">
        <f>янв!D91+фев!D91+март!D91+апр!D91+май!D91+июнь!D91</f>
        <v>0</v>
      </c>
      <c r="E91" s="45">
        <f>янв!E91+фев!E91+март!E91+апр!E91+май!E91+июнь!E91</f>
        <v>4</v>
      </c>
      <c r="F91" s="45">
        <f>янв!F91+фев!F91+март!F91+апр!F91+май!F91+июнь!F91</f>
        <v>2.1970000000000001</v>
      </c>
      <c r="G91" s="45">
        <f>янв!G91+фев!G91+март!G91+апр!G91+май!G91+июнь!G91</f>
        <v>0</v>
      </c>
      <c r="H91" s="45">
        <f>янв!H91+фев!H91+март!H91+апр!H91+май!H91+июнь!H91</f>
        <v>0</v>
      </c>
      <c r="I91" s="45">
        <f>янв!I91+фев!I91+март!I91+апр!I91+май!I91+июнь!I91</f>
        <v>0</v>
      </c>
      <c r="J91" s="45">
        <f>янв!J91+фев!J91+март!J91+апр!J91+май!J91+июнь!J91</f>
        <v>0</v>
      </c>
      <c r="K91" s="45">
        <f>янв!K91+фев!K91+март!K91+апр!K91+май!K91+июнь!K91</f>
        <v>0</v>
      </c>
      <c r="L91" s="45">
        <f>янв!L91+фев!L91+март!L91+апр!L91+май!L91+июнь!L91</f>
        <v>0</v>
      </c>
      <c r="M91" s="45">
        <f>янв!M91+фев!M91+март!M91+апр!M91+май!M91+июнь!M91</f>
        <v>0</v>
      </c>
      <c r="N91" s="45">
        <f>янв!N91+фев!N91+март!N91+апр!N91+май!N91+июнь!N91</f>
        <v>0</v>
      </c>
      <c r="O91" s="45">
        <f>янв!O91+фев!O91+март!O91+апр!O91+май!O91+июнь!O91</f>
        <v>0</v>
      </c>
      <c r="P91" s="45">
        <f>янв!P91+фев!P91+март!P91+апр!P91+май!P91+июнь!P91</f>
        <v>0</v>
      </c>
      <c r="Q91" s="45">
        <f>янв!Q91+фев!Q91+март!Q91+апр!Q91+май!Q91+июнь!Q91</f>
        <v>0</v>
      </c>
      <c r="R91" s="45">
        <f>янв!R91+фев!R91+март!R91+апр!R91+май!R91+июнь!R91</f>
        <v>0</v>
      </c>
      <c r="S91" s="45">
        <f>янв!S91+фев!S91+март!S91+апр!S91+май!S91+июнь!S91</f>
        <v>6</v>
      </c>
      <c r="T91" s="45">
        <f>янв!T91+фев!T91+март!T91+апр!T91+май!T91+июнь!T91</f>
        <v>6.5639999999999992</v>
      </c>
      <c r="U91" s="45">
        <f>янв!U91+фев!U91+март!U91+апр!U91+май!U91+июнь!U91</f>
        <v>1</v>
      </c>
      <c r="V91" s="45">
        <f>янв!V91+фев!V91+март!V91+апр!V91+май!V91+июнь!V91</f>
        <v>9.6080000000000005</v>
      </c>
      <c r="W91" s="45">
        <f>янв!W91+фев!W91+март!W91+апр!W91+май!W91+июнь!W91</f>
        <v>8</v>
      </c>
      <c r="X91" s="45">
        <f>янв!X91+фев!X91+март!X91+апр!X91+май!X91+июнь!X91</f>
        <v>1.897</v>
      </c>
      <c r="Y91" s="45">
        <f>янв!Y91+фев!Y91+март!Y91+апр!Y91+май!Y91+июнь!Y91</f>
        <v>0</v>
      </c>
      <c r="Z91" s="45">
        <f>янв!Z91+фев!Z91+март!Z91+апр!Z91+май!Z91+июнь!Z91</f>
        <v>0</v>
      </c>
      <c r="AA91" s="45">
        <f>янв!AA91+фев!AA91+март!AA91+апр!AA91+май!AA91+июнь!AA91</f>
        <v>7</v>
      </c>
      <c r="AB91" s="45">
        <f>янв!AB91+фев!AB91+март!AB91+апр!AB91+май!AB91+июнь!AB91</f>
        <v>2.758</v>
      </c>
      <c r="AC91" s="45">
        <f>янв!AC91+фев!AC91+март!AC91+апр!AC91+май!AC91+июнь!AC91</f>
        <v>0</v>
      </c>
      <c r="AD91" s="45">
        <f>янв!AD91+фев!AD91+март!AD91+апр!AD91+май!AD91+июнь!AD91</f>
        <v>0</v>
      </c>
      <c r="AE91" s="45">
        <f>янв!AE91+фев!AE91+март!AE91+апр!AE91+май!AE91+июнь!AE91</f>
        <v>2</v>
      </c>
      <c r="AF91" s="45">
        <f>янв!AF91+фев!AF91+март!AF91+апр!AF91+май!AF91+июнь!AF91</f>
        <v>39.277999999999999</v>
      </c>
      <c r="AG91" s="45">
        <f>янв!AG91+фев!AG91+март!AG91+апр!AG91+май!AG91+июнь!AG91</f>
        <v>0</v>
      </c>
      <c r="AH91" s="45">
        <f>янв!AH91+фев!AH91+март!AH91+апр!AH91+май!AH91+июнь!AH91</f>
        <v>0</v>
      </c>
      <c r="AI91" s="45">
        <f>янв!AI91+фев!AI91+март!AI91+апр!AI91+май!AI91+июнь!AI91</f>
        <v>3</v>
      </c>
      <c r="AJ91" s="45">
        <f>янв!AJ91+фев!AJ91+март!AJ91+апр!AJ91+май!AJ91+июнь!AJ91</f>
        <v>8.1679999999999993</v>
      </c>
      <c r="AK91" s="45">
        <f>янв!AK91+фев!AK91+март!AK91+апр!AK91+май!AK91+июнь!AK91</f>
        <v>1</v>
      </c>
      <c r="AL91" s="45">
        <f>янв!AL91+фев!AL91+март!AL91+апр!AL91+май!AL91+июнь!AL91</f>
        <v>1.7549999999999999</v>
      </c>
      <c r="AM91" s="45">
        <f>янв!AM91+фев!AM91+март!AM91+апр!AM91+май!AM91+июнь!AM91</f>
        <v>0</v>
      </c>
      <c r="AN91" s="45">
        <f>янв!AN91+фев!AN91+март!AN91+апр!AN91+май!AN91+июнь!AN91</f>
        <v>0</v>
      </c>
      <c r="AO91" s="45">
        <f>янв!AO91+фев!AO91+март!AO91+апр!AO91+май!AO91+июнь!AO91</f>
        <v>1</v>
      </c>
      <c r="AP91" s="45">
        <f>янв!AP91+фев!AP91+март!AP91+апр!AP91+май!AP91+июнь!AP91</f>
        <v>2.7530000000000001</v>
      </c>
      <c r="AQ91" s="45">
        <f>янв!AQ91+фев!AQ91+март!AQ91+апр!AQ91+май!AQ91+июнь!AQ91</f>
        <v>12</v>
      </c>
      <c r="AR91" s="45">
        <f>янв!AR91+фев!AR91+март!AR91+апр!AR91+май!AR91+июнь!AR91</f>
        <v>6.7749999999999995</v>
      </c>
      <c r="AS91" s="45">
        <f>янв!AS91+фев!AS91+март!AS91+апр!AS91+май!AS91+июнь!AS91</f>
        <v>1</v>
      </c>
      <c r="AT91" s="45">
        <f>янв!AT91+фев!AT91+март!AT91+апр!AT91+май!AT91+июнь!AT91</f>
        <v>11.085000000000001</v>
      </c>
      <c r="AU91" s="45">
        <f>янв!AU91+фев!AU91+март!AU91+апр!AU91+май!AU91+июнь!AU91</f>
        <v>15</v>
      </c>
      <c r="AV91" s="45">
        <f>янв!AV91+фев!AV91+март!AV91+апр!AV91+май!AV91+июнь!AV91</f>
        <v>1.351</v>
      </c>
      <c r="AW91" s="45">
        <f>янв!AW91+фев!AW91+март!AW91+апр!AW91+май!AW91+июнь!AW91</f>
        <v>0</v>
      </c>
      <c r="AX91" s="45">
        <f>янв!AX91+фев!AX91+март!AX91+апр!AX91+май!AX91+июнь!AX91</f>
        <v>0</v>
      </c>
      <c r="AY91" s="45">
        <f>янв!AY91+фев!AY91+март!AY91+апр!AY91+май!AY91+июнь!AY91</f>
        <v>12</v>
      </c>
      <c r="AZ91" s="45">
        <f>янв!AZ91+фев!AZ91+март!AZ91+апр!AZ91+май!AZ91+июнь!AZ91</f>
        <v>13.2</v>
      </c>
      <c r="BA91" s="45">
        <f>янв!BA91+фев!BA91+март!BA91+апр!BA91+май!BA91+июнь!BA91</f>
        <v>0</v>
      </c>
      <c r="BB91" s="45">
        <f>янв!BB91+фев!BB91+март!BB91+апр!BB91+май!BB91+июнь!BB91</f>
        <v>0</v>
      </c>
      <c r="BC91" s="45">
        <f>янв!BC91+фев!BC91+март!BC91+апр!BC91+май!BC91+июнь!BC91</f>
        <v>0</v>
      </c>
      <c r="BD91" s="45">
        <f>янв!BD91+фев!BD91+март!BD91+апр!BD91+май!BD91+июнь!BD91</f>
        <v>0</v>
      </c>
      <c r="BE91" s="45">
        <f>янв!BE91+фев!BE91+март!BE91+апр!BE91+май!BE91+июнь!BE91</f>
        <v>1.218</v>
      </c>
      <c r="BF91" s="48">
        <f t="shared" si="7"/>
        <v>108.607</v>
      </c>
      <c r="BG91" s="85"/>
      <c r="BH91" s="17" t="e">
        <f t="shared" si="10"/>
        <v>#DIV/0!</v>
      </c>
      <c r="BI91" s="71" t="s">
        <v>75</v>
      </c>
      <c r="BJ91" s="16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</row>
    <row r="92" spans="1:77" ht="21.75" customHeight="1">
      <c r="A92" s="90">
        <v>9</v>
      </c>
      <c r="B92" s="30" t="s">
        <v>119</v>
      </c>
      <c r="C92" s="45">
        <f>янв!C92+фев!C92+март!C92+апр!C92+май!C92+июнь!C92</f>
        <v>0</v>
      </c>
      <c r="D92" s="45">
        <f>янв!D92+фев!D92+март!D92+апр!D92+май!D92+июнь!D92</f>
        <v>0</v>
      </c>
      <c r="E92" s="45">
        <f>янв!E92+фев!E92+март!E92+апр!E92+май!E92+июнь!E92</f>
        <v>0</v>
      </c>
      <c r="F92" s="45">
        <f>янв!F92+фев!F92+март!F92+апр!F92+май!F92+июнь!F92</f>
        <v>0</v>
      </c>
      <c r="G92" s="45">
        <f>янв!G92+фев!G92+март!G92+апр!G92+май!G92+июнь!G92</f>
        <v>0</v>
      </c>
      <c r="H92" s="45">
        <f>янв!H92+фев!H92+март!H92+апр!H92+май!H92+июнь!H92</f>
        <v>0</v>
      </c>
      <c r="I92" s="45">
        <f>янв!I92+фев!I92+март!I92+апр!I92+май!I92+июнь!I92</f>
        <v>0</v>
      </c>
      <c r="J92" s="45">
        <f>янв!J92+фев!J92+март!J92+апр!J92+май!J92+июнь!J92</f>
        <v>0</v>
      </c>
      <c r="K92" s="45">
        <f>янв!K92+фев!K92+март!K92+апр!K92+май!K92+июнь!K92</f>
        <v>0</v>
      </c>
      <c r="L92" s="45">
        <f>янв!L92+фев!L92+март!L92+апр!L92+май!L92+июнь!L92</f>
        <v>0</v>
      </c>
      <c r="M92" s="45">
        <f>янв!M92+фев!M92+март!M92+апр!M92+май!M92+июнь!M92</f>
        <v>0</v>
      </c>
      <c r="N92" s="45">
        <f>янв!N92+фев!N92+март!N92+апр!N92+май!N92+июнь!N92</f>
        <v>0</v>
      </c>
      <c r="O92" s="45">
        <f>янв!O92+фев!O92+март!O92+апр!O92+май!O92+июнь!O92</f>
        <v>0</v>
      </c>
      <c r="P92" s="45">
        <f>янв!P92+фев!P92+март!P92+апр!P92+май!P92+июнь!P92</f>
        <v>0</v>
      </c>
      <c r="Q92" s="45">
        <f>янв!Q92+фев!Q92+март!Q92+апр!Q92+май!Q92+июнь!Q92</f>
        <v>0</v>
      </c>
      <c r="R92" s="45">
        <f>янв!R92+фев!R92+март!R92+апр!R92+май!R92+июнь!R92</f>
        <v>0</v>
      </c>
      <c r="S92" s="45">
        <f>янв!S92+фев!S92+март!S92+апр!S92+май!S92+июнь!S92</f>
        <v>2</v>
      </c>
      <c r="T92" s="45">
        <f>янв!T92+фев!T92+март!T92+апр!T92+май!T92+июнь!T92</f>
        <v>1.425</v>
      </c>
      <c r="U92" s="45">
        <f>янв!U92+фев!U92+март!U92+апр!U92+май!U92+июнь!U92</f>
        <v>1</v>
      </c>
      <c r="V92" s="45">
        <f>янв!V92+фев!V92+март!V92+апр!V92+май!V92+июнь!V92</f>
        <v>34.69</v>
      </c>
      <c r="W92" s="45">
        <f>янв!W92+фев!W92+март!W92+апр!W92+май!W92+июнь!W92</f>
        <v>2</v>
      </c>
      <c r="X92" s="45">
        <f>янв!X92+фев!X92+март!X92+апр!X92+май!X92+июнь!X92</f>
        <v>0.751</v>
      </c>
      <c r="Y92" s="45">
        <f>янв!Y92+фев!Y92+март!Y92+апр!Y92+май!Y92+июнь!Y92</f>
        <v>0</v>
      </c>
      <c r="Z92" s="45">
        <f>янв!Z92+фев!Z92+март!Z92+апр!Z92+май!Z92+июнь!Z92</f>
        <v>0</v>
      </c>
      <c r="AA92" s="45">
        <f>янв!AA92+фев!AA92+март!AA92+апр!AA92+май!AA92+июнь!AA92</f>
        <v>0</v>
      </c>
      <c r="AB92" s="45">
        <f>янв!AB92+фев!AB92+март!AB92+апр!AB92+май!AB92+июнь!AB92</f>
        <v>0</v>
      </c>
      <c r="AC92" s="45">
        <f>янв!AC92+фев!AC92+март!AC92+апр!AC92+май!AC92+июнь!AC92</f>
        <v>0</v>
      </c>
      <c r="AD92" s="45">
        <f>янв!AD92+фев!AD92+март!AD92+апр!AD92+май!AD92+июнь!AD92</f>
        <v>0</v>
      </c>
      <c r="AE92" s="45">
        <f>янв!AE92+фев!AE92+март!AE92+апр!AE92+май!AE92+июнь!AE92</f>
        <v>2</v>
      </c>
      <c r="AF92" s="45">
        <f>янв!AF92+фев!AF92+март!AF92+апр!AF92+май!AF92+июнь!AF92</f>
        <v>37.394999999999996</v>
      </c>
      <c r="AG92" s="45">
        <f>янв!AG92+фев!AG92+март!AG92+апр!AG92+май!AG92+июнь!AG92</f>
        <v>0</v>
      </c>
      <c r="AH92" s="45">
        <f>янв!AH92+фев!AH92+март!AH92+апр!AH92+май!AH92+июнь!AH92</f>
        <v>0</v>
      </c>
      <c r="AI92" s="45">
        <f>янв!AI92+фев!AI92+март!AI92+апр!AI92+май!AI92+июнь!AI92</f>
        <v>0</v>
      </c>
      <c r="AJ92" s="45">
        <f>янв!AJ92+фев!AJ92+март!AJ92+апр!AJ92+май!AJ92+июнь!AJ92</f>
        <v>0</v>
      </c>
      <c r="AK92" s="45">
        <f>янв!AK92+фев!AK92+март!AK92+апр!AK92+май!AK92+июнь!AK92</f>
        <v>0</v>
      </c>
      <c r="AL92" s="45">
        <f>янв!AL92+фев!AL92+март!AL92+апр!AL92+май!AL92+июнь!AL92</f>
        <v>0</v>
      </c>
      <c r="AM92" s="45">
        <f>янв!AM92+фев!AM92+март!AM92+апр!AM92+май!AM92+июнь!AM92</f>
        <v>0</v>
      </c>
      <c r="AN92" s="45">
        <f>янв!AN92+фев!AN92+март!AN92+апр!AN92+май!AN92+июнь!AN92</f>
        <v>0</v>
      </c>
      <c r="AO92" s="45">
        <f>янв!AO92+фев!AO92+март!AO92+апр!AO92+май!AO92+июнь!AO92</f>
        <v>0</v>
      </c>
      <c r="AP92" s="45">
        <f>янв!AP92+фев!AP92+март!AP92+апр!AP92+май!AP92+июнь!AP92</f>
        <v>0</v>
      </c>
      <c r="AQ92" s="45">
        <f>янв!AQ92+фев!AQ92+март!AQ92+апр!AQ92+май!AQ92+июнь!AQ92</f>
        <v>3</v>
      </c>
      <c r="AR92" s="45">
        <f>янв!AR92+фев!AR92+март!AR92+апр!AR92+май!AR92+июнь!AR92</f>
        <v>3.3330000000000002</v>
      </c>
      <c r="AS92" s="45">
        <f>янв!AS92+фев!AS92+март!AS92+апр!AS92+май!AS92+июнь!AS92</f>
        <v>1</v>
      </c>
      <c r="AT92" s="45">
        <f>янв!AT92+фев!AT92+март!AT92+апр!AT92+май!AT92+июнь!AT92</f>
        <v>11.085000000000001</v>
      </c>
      <c r="AU92" s="45">
        <f>янв!AU92+фев!AU92+март!AU92+апр!AU92+май!AU92+июнь!AU92</f>
        <v>0</v>
      </c>
      <c r="AV92" s="45">
        <f>янв!AV92+фев!AV92+март!AV92+апр!AV92+май!AV92+июнь!AV92</f>
        <v>0</v>
      </c>
      <c r="AW92" s="45">
        <f>янв!AW92+фев!AW92+март!AW92+апр!AW92+май!AW92+июнь!AW92</f>
        <v>4</v>
      </c>
      <c r="AX92" s="45">
        <f>янв!AX92+фев!AX92+март!AX92+апр!AX92+май!AX92+июнь!AX92</f>
        <v>1.5920000000000001</v>
      </c>
      <c r="AY92" s="45">
        <f>янв!AY92+фев!AY92+март!AY92+апр!AY92+май!AY92+июнь!AY92</f>
        <v>4</v>
      </c>
      <c r="AZ92" s="45">
        <f>янв!AZ92+фев!AZ92+март!AZ92+апр!AZ92+май!AZ92+июнь!AZ92</f>
        <v>10.362</v>
      </c>
      <c r="BA92" s="45">
        <f>янв!BA92+фев!BA92+март!BA92+апр!BA92+май!BA92+июнь!BA92</f>
        <v>0</v>
      </c>
      <c r="BB92" s="45">
        <f>янв!BB92+фев!BB92+март!BB92+апр!BB92+май!BB92+июнь!BB92</f>
        <v>0</v>
      </c>
      <c r="BC92" s="45">
        <f>янв!BC92+фев!BC92+март!BC92+апр!BC92+май!BC92+июнь!BC92</f>
        <v>0</v>
      </c>
      <c r="BD92" s="45">
        <f>янв!BD92+фев!BD92+март!BD92+апр!BD92+май!BD92+июнь!BD92</f>
        <v>0</v>
      </c>
      <c r="BE92" s="45">
        <f>янв!BE92+фев!BE92+март!BE92+апр!BE92+май!BE92+июнь!BE92</f>
        <v>1.4260000000000002</v>
      </c>
      <c r="BF92" s="48">
        <f t="shared" si="7"/>
        <v>102.059</v>
      </c>
      <c r="BG92" s="83"/>
      <c r="BH92" s="17" t="e">
        <f t="shared" si="10"/>
        <v>#DIV/0!</v>
      </c>
      <c r="BI92" s="71" t="s">
        <v>89</v>
      </c>
      <c r="BJ92" s="16"/>
    </row>
    <row r="93" spans="1:77" s="18" customFormat="1" ht="21.75" customHeight="1">
      <c r="A93" s="90">
        <v>10</v>
      </c>
      <c r="B93" s="30" t="s">
        <v>120</v>
      </c>
      <c r="C93" s="45">
        <f>янв!C93+фев!C93+март!C93+апр!C93+май!C93+июнь!C93</f>
        <v>0</v>
      </c>
      <c r="D93" s="45">
        <f>янв!D93+фев!D93+март!D93+апр!D93+май!D93+июнь!D93</f>
        <v>0</v>
      </c>
      <c r="E93" s="45">
        <f>янв!E93+фев!E93+март!E93+апр!E93+май!E93+июнь!E93</f>
        <v>50</v>
      </c>
      <c r="F93" s="45">
        <f>янв!F93+фев!F93+март!F93+апр!F93+май!F93+июнь!F93</f>
        <v>12.5</v>
      </c>
      <c r="G93" s="45">
        <f>янв!G93+фев!G93+март!G93+апр!G93+май!G93+июнь!G93</f>
        <v>15</v>
      </c>
      <c r="H93" s="45">
        <f>янв!H93+фев!H93+март!H93+апр!H93+май!H93+июнь!H93</f>
        <v>1.5269999999999999</v>
      </c>
      <c r="I93" s="45">
        <f>янв!I93+фев!I93+март!I93+апр!I93+май!I93+июнь!I93</f>
        <v>0</v>
      </c>
      <c r="J93" s="45">
        <f>янв!J93+фев!J93+март!J93+апр!J93+май!J93+июнь!J93</f>
        <v>0</v>
      </c>
      <c r="K93" s="45">
        <f>янв!K93+фев!K93+март!K93+апр!K93+май!K93+июнь!K93</f>
        <v>0</v>
      </c>
      <c r="L93" s="45">
        <f>янв!L93+фев!L93+март!L93+апр!L93+май!L93+июнь!L93</f>
        <v>0</v>
      </c>
      <c r="M93" s="45">
        <f>янв!M93+фев!M93+март!M93+апр!M93+май!M93+июнь!M93</f>
        <v>0</v>
      </c>
      <c r="N93" s="45">
        <f>янв!N93+фев!N93+март!N93+апр!N93+май!N93+июнь!N93</f>
        <v>0</v>
      </c>
      <c r="O93" s="45">
        <f>янв!O93+фев!O93+март!O93+апр!O93+май!O93+июнь!O93</f>
        <v>0</v>
      </c>
      <c r="P93" s="45">
        <f>янв!P93+фев!P93+март!P93+апр!P93+май!P93+июнь!P93</f>
        <v>0</v>
      </c>
      <c r="Q93" s="45">
        <f>янв!Q93+фев!Q93+март!Q93+апр!Q93+май!Q93+июнь!Q93</f>
        <v>0</v>
      </c>
      <c r="R93" s="45">
        <f>янв!R93+фев!R93+март!R93+апр!R93+май!R93+июнь!R93</f>
        <v>0</v>
      </c>
      <c r="S93" s="45">
        <f>янв!S93+фев!S93+март!S93+апр!S93+май!S93+июнь!S93</f>
        <v>8</v>
      </c>
      <c r="T93" s="45">
        <f>янв!T93+фев!T93+март!T93+апр!T93+май!T93+июнь!T93</f>
        <v>3.105</v>
      </c>
      <c r="U93" s="45">
        <f>янв!U93+фев!U93+март!U93+апр!U93+май!U93+июнь!U93</f>
        <v>0</v>
      </c>
      <c r="V93" s="45">
        <f>янв!V93+фев!V93+март!V93+апр!V93+май!V93+июнь!V93</f>
        <v>0</v>
      </c>
      <c r="W93" s="45">
        <f>янв!W93+фев!W93+март!W93+апр!W93+май!W93+июнь!W93</f>
        <v>0</v>
      </c>
      <c r="X93" s="45">
        <f>янв!X93+фев!X93+март!X93+апр!X93+май!X93+июнь!X93</f>
        <v>0</v>
      </c>
      <c r="Y93" s="45">
        <f>янв!Y93+фев!Y93+март!Y93+апр!Y93+май!Y93+июнь!Y93</f>
        <v>0</v>
      </c>
      <c r="Z93" s="45">
        <f>янв!Z93+фев!Z93+март!Z93+апр!Z93+май!Z93+июнь!Z93</f>
        <v>0</v>
      </c>
      <c r="AA93" s="45">
        <f>янв!AA93+фев!AA93+март!AA93+апр!AA93+май!AA93+июнь!AA93</f>
        <v>0</v>
      </c>
      <c r="AB93" s="45">
        <f>янв!AB93+фев!AB93+март!AB93+апр!AB93+май!AB93+июнь!AB93</f>
        <v>0</v>
      </c>
      <c r="AC93" s="45">
        <f>янв!AC93+фев!AC93+март!AC93+апр!AC93+май!AC93+июнь!AC93</f>
        <v>0</v>
      </c>
      <c r="AD93" s="45">
        <f>янв!AD93+фев!AD93+март!AD93+апр!AD93+май!AD93+июнь!AD93</f>
        <v>0</v>
      </c>
      <c r="AE93" s="45">
        <f>янв!AE93+фев!AE93+март!AE93+апр!AE93+май!AE93+июнь!AE93</f>
        <v>2</v>
      </c>
      <c r="AF93" s="45">
        <f>янв!AF93+фев!AF93+март!AF93+апр!AF93+май!AF93+июнь!AF93</f>
        <v>30.937000000000001</v>
      </c>
      <c r="AG93" s="45">
        <f>янв!AG93+фев!AG93+март!AG93+апр!AG93+май!AG93+июнь!AG93</f>
        <v>0</v>
      </c>
      <c r="AH93" s="45">
        <f>янв!AH93+фев!AH93+март!AH93+апр!AH93+май!AH93+июнь!AH93</f>
        <v>0</v>
      </c>
      <c r="AI93" s="45">
        <f>янв!AI93+фев!AI93+март!AI93+апр!AI93+май!AI93+июнь!AI93</f>
        <v>0</v>
      </c>
      <c r="AJ93" s="45">
        <f>янв!AJ93+фев!AJ93+март!AJ93+апр!AJ93+май!AJ93+июнь!AJ93</f>
        <v>0</v>
      </c>
      <c r="AK93" s="45">
        <f>янв!AK93+фев!AK93+март!AK93+апр!AK93+май!AK93+июнь!AK93</f>
        <v>0</v>
      </c>
      <c r="AL93" s="45">
        <f>янв!AL93+фев!AL93+март!AL93+апр!AL93+май!AL93+июнь!AL93</f>
        <v>0</v>
      </c>
      <c r="AM93" s="45">
        <f>янв!AM93+фев!AM93+март!AM93+апр!AM93+май!AM93+июнь!AM93</f>
        <v>0</v>
      </c>
      <c r="AN93" s="45">
        <f>янв!AN93+фев!AN93+март!AN93+апр!AN93+май!AN93+июнь!AN93</f>
        <v>0</v>
      </c>
      <c r="AO93" s="45">
        <f>янв!AO93+фев!AO93+март!AO93+апр!AO93+май!AO93+июнь!AO93</f>
        <v>0</v>
      </c>
      <c r="AP93" s="45">
        <f>янв!AP93+фев!AP93+март!AP93+апр!AP93+май!AP93+июнь!AP93</f>
        <v>0</v>
      </c>
      <c r="AQ93" s="45">
        <f>янв!AQ93+фев!AQ93+март!AQ93+апр!AQ93+май!AQ93+июнь!AQ93</f>
        <v>10</v>
      </c>
      <c r="AR93" s="45">
        <f>янв!AR93+фев!AR93+март!AR93+апр!AR93+май!AR93+июнь!AR93</f>
        <v>9.2039999999999988</v>
      </c>
      <c r="AS93" s="45">
        <f>янв!AS93+фев!AS93+март!AS93+апр!AS93+май!AS93+июнь!AS93</f>
        <v>0</v>
      </c>
      <c r="AT93" s="45">
        <f>янв!AT93+фев!AT93+март!AT93+апр!AT93+май!AT93+июнь!AT93</f>
        <v>0</v>
      </c>
      <c r="AU93" s="45">
        <f>янв!AU93+фев!AU93+март!AU93+апр!AU93+май!AU93+июнь!AU93</f>
        <v>0</v>
      </c>
      <c r="AV93" s="45">
        <f>янв!AV93+фев!AV93+март!AV93+апр!AV93+май!AV93+июнь!AV93</f>
        <v>0</v>
      </c>
      <c r="AW93" s="45">
        <f>янв!AW93+фев!AW93+март!AW93+апр!AW93+май!AW93+июнь!AW93</f>
        <v>1</v>
      </c>
      <c r="AX93" s="45">
        <f>янв!AX93+фев!AX93+март!AX93+апр!AX93+май!AX93+июнь!AX93</f>
        <v>0.66200000000000003</v>
      </c>
      <c r="AY93" s="45">
        <f>янв!AY93+фев!AY93+март!AY93+апр!AY93+май!AY93+июнь!AY93</f>
        <v>0</v>
      </c>
      <c r="AZ93" s="45">
        <f>янв!AZ93+фев!AZ93+март!AZ93+апр!AZ93+май!AZ93+июнь!AZ93</f>
        <v>0</v>
      </c>
      <c r="BA93" s="45">
        <f>янв!BA93+фев!BA93+март!BA93+апр!BA93+май!BA93+июнь!BA93</f>
        <v>0</v>
      </c>
      <c r="BB93" s="45">
        <f>янв!BB93+фев!BB93+март!BB93+апр!BB93+май!BB93+июнь!BB93</f>
        <v>0</v>
      </c>
      <c r="BC93" s="45">
        <f>янв!BC93+фев!BC93+март!BC93+апр!BC93+май!BC93+июнь!BC93</f>
        <v>0</v>
      </c>
      <c r="BD93" s="45">
        <f>янв!BD93+фев!BD93+март!BD93+апр!BD93+май!BD93+июнь!BD93</f>
        <v>0</v>
      </c>
      <c r="BE93" s="45">
        <f>янв!BE93+фев!BE93+март!BE93+апр!BE93+май!BE93+июнь!BE93</f>
        <v>36.329000000000001</v>
      </c>
      <c r="BF93" s="48">
        <f t="shared" si="7"/>
        <v>94.26400000000001</v>
      </c>
      <c r="BG93" s="85"/>
      <c r="BH93" s="17" t="e">
        <f t="shared" si="10"/>
        <v>#DIV/0!</v>
      </c>
      <c r="BI93" s="71" t="s">
        <v>90</v>
      </c>
      <c r="BJ93" s="16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</row>
    <row r="94" spans="1:77" s="18" customFormat="1" ht="21.75" customHeight="1">
      <c r="A94" s="90">
        <v>11</v>
      </c>
      <c r="B94" s="30" t="s">
        <v>121</v>
      </c>
      <c r="C94" s="45">
        <f>янв!C94+фев!C94+март!C94+апр!C94+май!C94+июнь!C94</f>
        <v>0</v>
      </c>
      <c r="D94" s="45">
        <f>янв!D94+фев!D94+март!D94+апр!D94+май!D94+июнь!D94</f>
        <v>0</v>
      </c>
      <c r="E94" s="45">
        <f>янв!E94+фев!E94+март!E94+апр!E94+май!E94+июнь!E94</f>
        <v>0</v>
      </c>
      <c r="F94" s="45">
        <f>янв!F94+фев!F94+март!F94+апр!F94+май!F94+июнь!F94</f>
        <v>0</v>
      </c>
      <c r="G94" s="45">
        <f>янв!G94+фев!G94+март!G94+апр!G94+май!G94+июнь!G94</f>
        <v>0</v>
      </c>
      <c r="H94" s="45">
        <f>янв!H94+фев!H94+март!H94+апр!H94+май!H94+июнь!H94</f>
        <v>0</v>
      </c>
      <c r="I94" s="45">
        <f>янв!I94+фев!I94+март!I94+апр!I94+май!I94+июнь!I94</f>
        <v>0</v>
      </c>
      <c r="J94" s="45">
        <f>янв!J94+фев!J94+март!J94+апр!J94+май!J94+июнь!J94</f>
        <v>0</v>
      </c>
      <c r="K94" s="45">
        <f>янв!K94+фев!K94+март!K94+апр!K94+май!K94+июнь!K94</f>
        <v>0</v>
      </c>
      <c r="L94" s="45">
        <f>янв!L94+фев!L94+март!L94+апр!L94+май!L94+июнь!L94</f>
        <v>0</v>
      </c>
      <c r="M94" s="45">
        <f>янв!M94+фев!M94+март!M94+апр!M94+май!M94+июнь!M94</f>
        <v>0</v>
      </c>
      <c r="N94" s="45">
        <f>янв!N94+фев!N94+март!N94+апр!N94+май!N94+июнь!N94</f>
        <v>0</v>
      </c>
      <c r="O94" s="45">
        <f>янв!O94+фев!O94+март!O94+апр!O94+май!O94+июнь!O94</f>
        <v>0</v>
      </c>
      <c r="P94" s="45">
        <f>янв!P94+фев!P94+март!P94+апр!P94+май!P94+июнь!P94</f>
        <v>0</v>
      </c>
      <c r="Q94" s="45">
        <f>янв!Q94+фев!Q94+март!Q94+апр!Q94+май!Q94+июнь!Q94</f>
        <v>0</v>
      </c>
      <c r="R94" s="45">
        <f>янв!R94+фев!R94+март!R94+апр!R94+май!R94+июнь!R94</f>
        <v>0</v>
      </c>
      <c r="S94" s="45">
        <f>янв!S94+фев!S94+март!S94+апр!S94+май!S94+июнь!S94</f>
        <v>11</v>
      </c>
      <c r="T94" s="45">
        <f>янв!T94+фев!T94+март!T94+апр!T94+май!T94+июнь!T94</f>
        <v>9.0579999999999998</v>
      </c>
      <c r="U94" s="45">
        <f>янв!U94+фев!U94+март!U94+апр!U94+май!U94+июнь!U94</f>
        <v>3</v>
      </c>
      <c r="V94" s="45">
        <f>янв!V94+фев!V94+март!V94+апр!V94+май!V94+июнь!V94</f>
        <v>16.111000000000001</v>
      </c>
      <c r="W94" s="45">
        <f>янв!W94+фев!W94+март!W94+апр!W94+май!W94+июнь!W94</f>
        <v>4</v>
      </c>
      <c r="X94" s="45">
        <f>янв!X94+фев!X94+март!X94+апр!X94+май!X94+июнь!X94</f>
        <v>4.8360000000000003</v>
      </c>
      <c r="Y94" s="45">
        <f>янв!Y94+фев!Y94+март!Y94+апр!Y94+май!Y94+июнь!Y94</f>
        <v>0</v>
      </c>
      <c r="Z94" s="45">
        <f>янв!Z94+фев!Z94+март!Z94+апр!Z94+май!Z94+июнь!Z94</f>
        <v>0</v>
      </c>
      <c r="AA94" s="45">
        <f>янв!AA94+фев!AA94+март!AA94+апр!AA94+май!AA94+июнь!AA94</f>
        <v>0</v>
      </c>
      <c r="AB94" s="45">
        <f>янв!AB94+фев!AB94+март!AB94+апр!AB94+май!AB94+июнь!AB94</f>
        <v>0</v>
      </c>
      <c r="AC94" s="45">
        <f>янв!AC94+фев!AC94+март!AC94+апр!AC94+май!AC94+июнь!AC94</f>
        <v>0</v>
      </c>
      <c r="AD94" s="45">
        <f>янв!AD94+фев!AD94+март!AD94+апр!AD94+май!AD94+июнь!AD94</f>
        <v>0</v>
      </c>
      <c r="AE94" s="45">
        <f>янв!AE94+фев!AE94+март!AE94+апр!AE94+май!AE94+июнь!AE94</f>
        <v>2</v>
      </c>
      <c r="AF94" s="45">
        <f>янв!AF94+фев!AF94+март!AF94+апр!AF94+май!AF94+июнь!AF94</f>
        <v>33.405999999999999</v>
      </c>
      <c r="AG94" s="45">
        <f>янв!AG94+фев!AG94+март!AG94+апр!AG94+май!AG94+июнь!AG94</f>
        <v>0</v>
      </c>
      <c r="AH94" s="45">
        <f>янв!AH94+фев!AH94+март!AH94+апр!AH94+май!AH94+июнь!AH94</f>
        <v>0</v>
      </c>
      <c r="AI94" s="45">
        <f>янв!AI94+фев!AI94+март!AI94+апр!AI94+май!AI94+июнь!AI94</f>
        <v>0</v>
      </c>
      <c r="AJ94" s="45">
        <f>янв!AJ94+фев!AJ94+март!AJ94+апр!AJ94+май!AJ94+июнь!AJ94</f>
        <v>0</v>
      </c>
      <c r="AK94" s="45">
        <f>янв!AK94+фев!AK94+март!AK94+апр!AK94+май!AK94+июнь!AK94</f>
        <v>2</v>
      </c>
      <c r="AL94" s="45">
        <f>янв!AL94+фев!AL94+март!AL94+апр!AL94+май!AL94+июнь!AL94</f>
        <v>2.8929999999999998</v>
      </c>
      <c r="AM94" s="45">
        <f>янв!AM94+фев!AM94+март!AM94+апр!AM94+май!AM94+июнь!AM94</f>
        <v>0</v>
      </c>
      <c r="AN94" s="45">
        <f>янв!AN94+фев!AN94+март!AN94+апр!AN94+май!AN94+июнь!AN94</f>
        <v>0</v>
      </c>
      <c r="AO94" s="45">
        <f>янв!AO94+фев!AO94+март!AO94+апр!AO94+май!AO94+июнь!AO94</f>
        <v>2</v>
      </c>
      <c r="AP94" s="45">
        <f>янв!AP94+фев!AP94+март!AP94+апр!AP94+май!AP94+июнь!AP94</f>
        <v>4.8029999999999999</v>
      </c>
      <c r="AQ94" s="45">
        <f>янв!AQ94+фев!AQ94+март!AQ94+апр!AQ94+май!AQ94+июнь!AQ94</f>
        <v>3</v>
      </c>
      <c r="AR94" s="45">
        <f>янв!AR94+фев!AR94+март!AR94+апр!AR94+май!AR94+июнь!AR94</f>
        <v>1.4609999999999999</v>
      </c>
      <c r="AS94" s="45">
        <f>янв!AS94+фев!AS94+март!AS94+апр!AS94+май!AS94+июнь!AS94</f>
        <v>0</v>
      </c>
      <c r="AT94" s="45">
        <f>янв!AT94+фев!AT94+март!AT94+апр!AT94+май!AT94+июнь!AT94</f>
        <v>0</v>
      </c>
      <c r="AU94" s="45">
        <f>янв!AU94+фев!AU94+март!AU94+апр!AU94+май!AU94+июнь!AU94</f>
        <v>10</v>
      </c>
      <c r="AV94" s="45">
        <f>янв!AV94+фев!AV94+март!AV94+апр!AV94+май!AV94+июнь!AV94</f>
        <v>1.806</v>
      </c>
      <c r="AW94" s="45">
        <f>янв!AW94+фев!AW94+март!AW94+апр!AW94+май!AW94+июнь!AW94</f>
        <v>56</v>
      </c>
      <c r="AX94" s="45">
        <f>янв!AX94+фев!AX94+март!AX94+апр!AX94+май!AX94+июнь!AX94</f>
        <v>42.332000000000001</v>
      </c>
      <c r="AY94" s="45">
        <f>янв!AY94+фев!AY94+март!AY94+апр!AY94+май!AY94+июнь!AY94</f>
        <v>6</v>
      </c>
      <c r="AZ94" s="45">
        <f>янв!AZ94+фев!AZ94+март!AZ94+апр!AZ94+май!AZ94+июнь!AZ94</f>
        <v>8.3409999999999993</v>
      </c>
      <c r="BA94" s="45">
        <f>янв!BA94+фев!BA94+март!BA94+апр!BA94+май!BA94+июнь!BA94</f>
        <v>0</v>
      </c>
      <c r="BB94" s="45">
        <f>янв!BB94+фев!BB94+март!BB94+апр!BB94+май!BB94+июнь!BB94</f>
        <v>0</v>
      </c>
      <c r="BC94" s="45">
        <f>янв!BC94+фев!BC94+март!BC94+апр!BC94+май!BC94+июнь!BC94</f>
        <v>4</v>
      </c>
      <c r="BD94" s="45">
        <f>янв!BD94+фев!BD94+март!BD94+апр!BD94+май!BD94+июнь!BD94</f>
        <v>1.671</v>
      </c>
      <c r="BE94" s="45">
        <f>янв!BE94+фев!BE94+март!BE94+апр!BE94+май!BE94+июнь!BE94</f>
        <v>0</v>
      </c>
      <c r="BF94" s="48">
        <f t="shared" si="7"/>
        <v>126.71799999999999</v>
      </c>
      <c r="BG94" s="85"/>
      <c r="BH94" s="17" t="e">
        <f t="shared" si="10"/>
        <v>#DIV/0!</v>
      </c>
      <c r="BI94" s="71" t="s">
        <v>91</v>
      </c>
      <c r="BJ94" s="16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</row>
    <row r="95" spans="1:77" s="18" customFormat="1" ht="21.75" customHeight="1">
      <c r="A95" s="90">
        <v>12</v>
      </c>
      <c r="B95" s="30" t="s">
        <v>122</v>
      </c>
      <c r="C95" s="45">
        <f>янв!C95+фев!C95+март!C95+апр!C95+май!C95+июнь!C95</f>
        <v>0</v>
      </c>
      <c r="D95" s="45">
        <f>янв!D95+фев!D95+март!D95+апр!D95+май!D95+июнь!D95</f>
        <v>0</v>
      </c>
      <c r="E95" s="45">
        <f>янв!E95+фев!E95+март!E95+апр!E95+май!E95+июнь!E95</f>
        <v>0</v>
      </c>
      <c r="F95" s="45">
        <f>янв!F95+фев!F95+март!F95+апр!F95+май!F95+июнь!F95</f>
        <v>0</v>
      </c>
      <c r="G95" s="45">
        <f>янв!G95+фев!G95+март!G95+апр!G95+май!G95+июнь!G95</f>
        <v>0</v>
      </c>
      <c r="H95" s="45">
        <f>янв!H95+фев!H95+март!H95+апр!H95+май!H95+июнь!H95</f>
        <v>0</v>
      </c>
      <c r="I95" s="45">
        <f>янв!I95+фев!I95+март!I95+апр!I95+май!I95+июнь!I95</f>
        <v>0</v>
      </c>
      <c r="J95" s="45">
        <f>янв!J95+фев!J95+март!J95+апр!J95+май!J95+июнь!J95</f>
        <v>0</v>
      </c>
      <c r="K95" s="45">
        <f>янв!K95+фев!K95+март!K95+апр!K95+май!K95+июнь!K95</f>
        <v>0</v>
      </c>
      <c r="L95" s="45">
        <f>янв!L95+фев!L95+март!L95+апр!L95+май!L95+июнь!L95</f>
        <v>0</v>
      </c>
      <c r="M95" s="45">
        <f>янв!M95+фев!M95+март!M95+апр!M95+май!M95+июнь!M95</f>
        <v>0</v>
      </c>
      <c r="N95" s="45">
        <f>янв!N95+фев!N95+март!N95+апр!N95+май!N95+июнь!N95</f>
        <v>0</v>
      </c>
      <c r="O95" s="45">
        <f>янв!O95+фев!O95+март!O95+апр!O95+май!O95+июнь!O95</f>
        <v>0</v>
      </c>
      <c r="P95" s="45">
        <f>янв!P95+фев!P95+март!P95+апр!P95+май!P95+июнь!P95</f>
        <v>0</v>
      </c>
      <c r="Q95" s="45">
        <f>янв!Q95+фев!Q95+март!Q95+апр!Q95+май!Q95+июнь!Q95</f>
        <v>0</v>
      </c>
      <c r="R95" s="45">
        <f>янв!R95+фев!R95+март!R95+апр!R95+май!R95+июнь!R95</f>
        <v>0</v>
      </c>
      <c r="S95" s="45">
        <f>янв!S95+фев!S95+март!S95+апр!S95+май!S95+июнь!S95</f>
        <v>16</v>
      </c>
      <c r="T95" s="45">
        <f>янв!T95+фев!T95+март!T95+апр!T95+май!T95+июнь!T95</f>
        <v>9.2789999999999999</v>
      </c>
      <c r="U95" s="45">
        <f>янв!U95+фев!U95+март!U95+апр!U95+май!U95+июнь!U95</f>
        <v>11</v>
      </c>
      <c r="V95" s="45">
        <f>янв!V95+фев!V95+март!V95+апр!V95+май!V95+июнь!V95</f>
        <v>73.543000000000006</v>
      </c>
      <c r="W95" s="45">
        <f>янв!W95+фев!W95+март!W95+апр!W95+май!W95+июнь!W95</f>
        <v>19</v>
      </c>
      <c r="X95" s="45">
        <f>янв!X95+фев!X95+март!X95+апр!X95+май!X95+июнь!X95</f>
        <v>6.9530000000000003</v>
      </c>
      <c r="Y95" s="45">
        <f>янв!Y95+фев!Y95+март!Y95+апр!Y95+май!Y95+июнь!Y95</f>
        <v>0</v>
      </c>
      <c r="Z95" s="45">
        <f>янв!Z95+фев!Z95+март!Z95+апр!Z95+май!Z95+июнь!Z95</f>
        <v>0</v>
      </c>
      <c r="AA95" s="45">
        <f>янв!AA95+фев!AA95+март!AA95+апр!AA95+май!AA95+июнь!AA95</f>
        <v>0</v>
      </c>
      <c r="AB95" s="45">
        <f>янв!AB95+фев!AB95+март!AB95+апр!AB95+май!AB95+июнь!AB95</f>
        <v>0</v>
      </c>
      <c r="AC95" s="45">
        <f>янв!AC95+фев!AC95+март!AC95+апр!AC95+май!AC95+июнь!AC95</f>
        <v>0</v>
      </c>
      <c r="AD95" s="45">
        <f>янв!AD95+фев!AD95+март!AD95+апр!AD95+май!AD95+июнь!AD95</f>
        <v>0</v>
      </c>
      <c r="AE95" s="45">
        <f>янв!AE95+фев!AE95+март!AE95+апр!AE95+май!AE95+июнь!AE95</f>
        <v>2</v>
      </c>
      <c r="AF95" s="45">
        <f>янв!AF95+фев!AF95+март!AF95+апр!AF95+май!AF95+июнь!AF95</f>
        <v>38.563000000000002</v>
      </c>
      <c r="AG95" s="45">
        <f>янв!AG95+фев!AG95+март!AG95+апр!AG95+май!AG95+июнь!AG95</f>
        <v>0</v>
      </c>
      <c r="AH95" s="45">
        <f>янв!AH95+фев!AH95+март!AH95+апр!AH95+май!AH95+июнь!AH95</f>
        <v>0</v>
      </c>
      <c r="AI95" s="45">
        <f>янв!AI95+фев!AI95+март!AI95+апр!AI95+май!AI95+июнь!AI95</f>
        <v>3</v>
      </c>
      <c r="AJ95" s="45">
        <f>янв!AJ95+фев!AJ95+март!AJ95+апр!AJ95+май!AJ95+июнь!AJ95</f>
        <v>8.1679999999999993</v>
      </c>
      <c r="AK95" s="45">
        <f>янв!AK95+фев!AK95+март!AK95+апр!AK95+май!AK95+июнь!AK95</f>
        <v>5</v>
      </c>
      <c r="AL95" s="45">
        <f>янв!AL95+фев!AL95+март!AL95+апр!AL95+май!AL95+июнь!AL95</f>
        <v>7.2279999999999998</v>
      </c>
      <c r="AM95" s="45">
        <f>янв!AM95+фев!AM95+март!AM95+апр!AM95+май!AM95+июнь!AM95</f>
        <v>0</v>
      </c>
      <c r="AN95" s="45">
        <f>янв!AN95+фев!AN95+март!AN95+апр!AN95+май!AN95+июнь!AN95</f>
        <v>0</v>
      </c>
      <c r="AO95" s="45">
        <f>янв!AO95+фев!AO95+март!AO95+апр!AO95+май!AO95+июнь!AO95</f>
        <v>3</v>
      </c>
      <c r="AP95" s="45">
        <f>янв!AP95+фев!AP95+март!AP95+апр!AP95+май!AP95+июнь!AP95</f>
        <v>7.8390000000000004</v>
      </c>
      <c r="AQ95" s="45">
        <f>янв!AQ95+фев!AQ95+март!AQ95+апр!AQ95+май!AQ95+июнь!AQ95</f>
        <v>12</v>
      </c>
      <c r="AR95" s="45">
        <f>янв!AR95+фев!AR95+март!AR95+апр!AR95+май!AR95+июнь!AR95</f>
        <v>7.6489999999999991</v>
      </c>
      <c r="AS95" s="45">
        <f>янв!AS95+фев!AS95+март!AS95+апр!AS95+май!AS95+июнь!AS95</f>
        <v>0</v>
      </c>
      <c r="AT95" s="45">
        <f>янв!AT95+фев!AT95+март!AT95+апр!AT95+май!AT95+июнь!AT95</f>
        <v>0</v>
      </c>
      <c r="AU95" s="45">
        <f>янв!AU95+фев!AU95+март!AU95+апр!AU95+май!AU95+июнь!AU95</f>
        <v>0</v>
      </c>
      <c r="AV95" s="45">
        <f>янв!AV95+фев!AV95+март!AV95+апр!AV95+май!AV95+июнь!AV95</f>
        <v>0</v>
      </c>
      <c r="AW95" s="45">
        <f>янв!AW95+фев!AW95+март!AW95+апр!AW95+май!AW95+июнь!AW95</f>
        <v>87</v>
      </c>
      <c r="AX95" s="45">
        <f>янв!AX95+фев!AX95+март!AX95+апр!AX95+май!AX95+июнь!AX95</f>
        <v>64.685999999999993</v>
      </c>
      <c r="AY95" s="45">
        <f>янв!AY95+фев!AY95+март!AY95+апр!AY95+май!AY95+июнь!AY95</f>
        <v>3</v>
      </c>
      <c r="AZ95" s="45">
        <f>янв!AZ95+фев!AZ95+март!AZ95+апр!AZ95+май!AZ95+июнь!AZ95</f>
        <v>4.1710000000000003</v>
      </c>
      <c r="BA95" s="45">
        <f>янв!BA95+фев!BA95+март!BA95+апр!BA95+май!BA95+июнь!BA95</f>
        <v>0</v>
      </c>
      <c r="BB95" s="45">
        <f>янв!BB95+фев!BB95+март!BB95+апр!BB95+май!BB95+июнь!BB95</f>
        <v>0</v>
      </c>
      <c r="BC95" s="45">
        <f>янв!BC95+фев!BC95+март!BC95+апр!BC95+май!BC95+июнь!BC95</f>
        <v>0</v>
      </c>
      <c r="BD95" s="45">
        <f>янв!BD95+фев!BD95+март!BD95+апр!BD95+май!BD95+июнь!BD95</f>
        <v>0</v>
      </c>
      <c r="BE95" s="45">
        <f>янв!BE95+фев!BE95+март!BE95+апр!BE95+май!BE95+июнь!BE95</f>
        <v>0.23699999999999999</v>
      </c>
      <c r="BF95" s="48">
        <f t="shared" si="7"/>
        <v>228.316</v>
      </c>
      <c r="BG95" s="85"/>
      <c r="BH95" s="17" t="e">
        <f t="shared" si="10"/>
        <v>#DIV/0!</v>
      </c>
      <c r="BI95" s="71" t="s">
        <v>92</v>
      </c>
      <c r="BJ95" s="16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</row>
    <row r="96" spans="1:77" s="18" customFormat="1" ht="21.75" customHeight="1">
      <c r="A96" s="90">
        <v>13</v>
      </c>
      <c r="B96" s="30" t="s">
        <v>123</v>
      </c>
      <c r="C96" s="45">
        <f>янв!C96+фев!C96+март!C96+апр!C96+май!C96+июнь!C96</f>
        <v>0</v>
      </c>
      <c r="D96" s="45">
        <f>янв!D96+фев!D96+март!D96+апр!D96+май!D96+июнь!D96</f>
        <v>0</v>
      </c>
      <c r="E96" s="45">
        <f>янв!E96+фев!E96+март!E96+апр!E96+май!E96+июнь!E96</f>
        <v>0</v>
      </c>
      <c r="F96" s="45">
        <f>янв!F96+фев!F96+март!F96+апр!F96+май!F96+июнь!F96</f>
        <v>0</v>
      </c>
      <c r="G96" s="45">
        <f>янв!G96+фев!G96+март!G96+апр!G96+май!G96+июнь!G96</f>
        <v>0</v>
      </c>
      <c r="H96" s="45">
        <f>янв!H96+фев!H96+март!H96+апр!H96+май!H96+июнь!H96</f>
        <v>0</v>
      </c>
      <c r="I96" s="45">
        <f>янв!I96+фев!I96+март!I96+апр!I96+май!I96+июнь!I96</f>
        <v>1</v>
      </c>
      <c r="J96" s="45">
        <f>янв!J96+фев!J96+март!J96+апр!J96+май!J96+июнь!J96</f>
        <v>255.95699999999999</v>
      </c>
      <c r="K96" s="45">
        <f>янв!K96+фев!K96+март!K96+апр!K96+май!K96+июнь!K96</f>
        <v>0</v>
      </c>
      <c r="L96" s="45">
        <f>янв!L96+фев!L96+март!L96+апр!L96+май!L96+июнь!L96</f>
        <v>0</v>
      </c>
      <c r="M96" s="45">
        <f>янв!M96+фев!M96+март!M96+апр!M96+май!M96+июнь!M96</f>
        <v>0</v>
      </c>
      <c r="N96" s="45">
        <f>янв!N96+фев!N96+март!N96+апр!N96+май!N96+июнь!N96</f>
        <v>0</v>
      </c>
      <c r="O96" s="45">
        <f>янв!O96+фев!O96+март!O96+апр!O96+май!O96+июнь!O96</f>
        <v>0</v>
      </c>
      <c r="P96" s="45">
        <f>янв!P96+фев!P96+март!P96+апр!P96+май!P96+июнь!P96</f>
        <v>0</v>
      </c>
      <c r="Q96" s="45">
        <f>янв!Q96+фев!Q96+март!Q96+апр!Q96+май!Q96+июнь!Q96</f>
        <v>0</v>
      </c>
      <c r="R96" s="45">
        <f>янв!R96+фев!R96+март!R96+апр!R96+май!R96+июнь!R96</f>
        <v>0</v>
      </c>
      <c r="S96" s="45">
        <f>янв!S96+фев!S96+март!S96+апр!S96+май!S96+июнь!S96</f>
        <v>15</v>
      </c>
      <c r="T96" s="45">
        <f>янв!T96+фев!T96+март!T96+апр!T96+май!T96+июнь!T96</f>
        <v>11.286999999999999</v>
      </c>
      <c r="U96" s="45">
        <f>янв!U96+фев!U96+март!U96+апр!U96+май!U96+июнь!U96</f>
        <v>0</v>
      </c>
      <c r="V96" s="45">
        <f>янв!V96+фев!V96+март!V96+апр!V96+май!V96+июнь!V96</f>
        <v>0</v>
      </c>
      <c r="W96" s="45">
        <f>янв!W96+фев!W96+март!W96+апр!W96+май!W96+июнь!W96</f>
        <v>18</v>
      </c>
      <c r="X96" s="45">
        <f>янв!X96+фев!X96+март!X96+апр!X96+май!X96+июнь!X96</f>
        <v>14.272</v>
      </c>
      <c r="Y96" s="45">
        <f>янв!Y96+фев!Y96+март!Y96+апр!Y96+май!Y96+июнь!Y96</f>
        <v>3</v>
      </c>
      <c r="Z96" s="45">
        <f>янв!Z96+фев!Z96+март!Z96+апр!Z96+май!Z96+июнь!Z96</f>
        <v>8.4450000000000003</v>
      </c>
      <c r="AA96" s="45">
        <f>янв!AA96+фев!AA96+март!AA96+апр!AA96+май!AA96+июнь!AA96</f>
        <v>0</v>
      </c>
      <c r="AB96" s="45">
        <f>янв!AB96+фев!AB96+март!AB96+апр!AB96+май!AB96+июнь!AB96</f>
        <v>0</v>
      </c>
      <c r="AC96" s="45">
        <f>янв!AC96+фев!AC96+март!AC96+апр!AC96+май!AC96+июнь!AC96</f>
        <v>0</v>
      </c>
      <c r="AD96" s="45">
        <f>янв!AD96+фев!AD96+март!AD96+апр!AD96+май!AD96+июнь!AD96</f>
        <v>0</v>
      </c>
      <c r="AE96" s="45">
        <f>янв!AE96+фев!AE96+март!AE96+апр!AE96+май!AE96+июнь!AE96</f>
        <v>3</v>
      </c>
      <c r="AF96" s="45">
        <f>янв!AF96+фев!AF96+март!AF96+апр!AF96+май!AF96+июнь!AF96</f>
        <v>55.722999999999999</v>
      </c>
      <c r="AG96" s="45">
        <f>янв!AG96+фев!AG96+март!AG96+апр!AG96+май!AG96+июнь!AG96</f>
        <v>0</v>
      </c>
      <c r="AH96" s="45">
        <f>янв!AH96+фев!AH96+март!AH96+апр!AH96+май!AH96+июнь!AH96</f>
        <v>0</v>
      </c>
      <c r="AI96" s="45">
        <f>янв!AI96+фев!AI96+март!AI96+апр!AI96+май!AI96+июнь!AI96</f>
        <v>3</v>
      </c>
      <c r="AJ96" s="45">
        <f>янв!AJ96+фев!AJ96+март!AJ96+апр!AJ96+май!AJ96+июнь!AJ96</f>
        <v>7.0960000000000001</v>
      </c>
      <c r="AK96" s="45">
        <f>янв!AK96+фев!AK96+март!AK96+апр!AK96+май!AK96+июнь!AK96</f>
        <v>0</v>
      </c>
      <c r="AL96" s="45">
        <f>янв!AL96+фев!AL96+март!AL96+апр!AL96+май!AL96+июнь!AL96</f>
        <v>0</v>
      </c>
      <c r="AM96" s="45">
        <f>янв!AM96+фев!AM96+март!AM96+апр!AM96+май!AM96+июнь!AM96</f>
        <v>0</v>
      </c>
      <c r="AN96" s="45">
        <f>янв!AN96+фев!AN96+март!AN96+апр!AN96+май!AN96+июнь!AN96</f>
        <v>0</v>
      </c>
      <c r="AO96" s="45">
        <f>янв!AO96+фев!AO96+март!AO96+апр!AO96+май!AO96+июнь!AO96</f>
        <v>0</v>
      </c>
      <c r="AP96" s="45">
        <f>янв!AP96+фев!AP96+март!AP96+апр!AP96+май!AP96+июнь!AP96</f>
        <v>0</v>
      </c>
      <c r="AQ96" s="45">
        <f>янв!AQ96+фев!AQ96+март!AQ96+апр!AQ96+май!AQ96+июнь!AQ96</f>
        <v>6</v>
      </c>
      <c r="AR96" s="45">
        <f>янв!AR96+фев!AR96+март!AR96+апр!AR96+май!AR96+июнь!AR96</f>
        <v>5.1340000000000003</v>
      </c>
      <c r="AS96" s="45">
        <f>янв!AS96+фев!AS96+март!AS96+апр!AS96+май!AS96+июнь!AS96</f>
        <v>0</v>
      </c>
      <c r="AT96" s="45">
        <f>янв!AT96+фев!AT96+март!AT96+апр!AT96+май!AT96+июнь!AT96</f>
        <v>0</v>
      </c>
      <c r="AU96" s="45">
        <f>янв!AU96+фев!AU96+март!AU96+апр!AU96+май!AU96+июнь!AU96</f>
        <v>58.8</v>
      </c>
      <c r="AV96" s="45">
        <f>янв!AV96+фев!AV96+март!AV96+апр!AV96+май!AV96+июнь!AV96</f>
        <v>6.9409999999999998</v>
      </c>
      <c r="AW96" s="45">
        <f>янв!AW96+фев!AW96+март!AW96+апр!AW96+май!AW96+июнь!AW96</f>
        <v>53</v>
      </c>
      <c r="AX96" s="45">
        <f>янв!AX96+фев!AX96+март!AX96+апр!AX96+май!AX96+июнь!AX96</f>
        <v>39.186999999999998</v>
      </c>
      <c r="AY96" s="45">
        <f>янв!AY96+фев!AY96+март!AY96+апр!AY96+май!AY96+июнь!AY96</f>
        <v>5</v>
      </c>
      <c r="AZ96" s="45">
        <f>янв!AZ96+фев!AZ96+март!AZ96+апр!AZ96+май!AZ96+июнь!AZ96</f>
        <v>5.4350000000000005</v>
      </c>
      <c r="BA96" s="45">
        <f>янв!BA96+фев!BA96+март!BA96+апр!BA96+май!BA96+июнь!BA96</f>
        <v>0</v>
      </c>
      <c r="BB96" s="45">
        <f>янв!BB96+фев!BB96+март!BB96+апр!BB96+май!BB96+июнь!BB96</f>
        <v>0</v>
      </c>
      <c r="BC96" s="45">
        <f>янв!BC96+фев!BC96+март!BC96+апр!BC96+май!BC96+июнь!BC96</f>
        <v>0</v>
      </c>
      <c r="BD96" s="45">
        <f>янв!BD96+фев!BD96+март!BD96+апр!BD96+май!BD96+июнь!BD96</f>
        <v>0</v>
      </c>
      <c r="BE96" s="45">
        <f>янв!BE96+фев!BE96+март!BE96+апр!BE96+май!BE96+июнь!BE96</f>
        <v>6.6130000000000004</v>
      </c>
      <c r="BF96" s="48">
        <f t="shared" si="7"/>
        <v>416.09</v>
      </c>
      <c r="BG96" s="85"/>
      <c r="BH96" s="17" t="e">
        <f t="shared" si="10"/>
        <v>#DIV/0!</v>
      </c>
      <c r="BI96" s="71" t="s">
        <v>93</v>
      </c>
      <c r="BJ96" s="16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</row>
    <row r="97" spans="1:77" s="18" customFormat="1" ht="21.75" customHeight="1">
      <c r="A97" s="90">
        <v>14</v>
      </c>
      <c r="B97" s="30" t="s">
        <v>124</v>
      </c>
      <c r="C97" s="45">
        <f>янв!C97+фев!C97+март!C97+апр!C97+май!C97+июнь!C97</f>
        <v>0</v>
      </c>
      <c r="D97" s="45">
        <f>янв!D97+фев!D97+март!D97+апр!D97+май!D97+июнь!D97</f>
        <v>0</v>
      </c>
      <c r="E97" s="45">
        <f>янв!E97+фев!E97+март!E97+апр!E97+май!E97+июнь!E97</f>
        <v>0</v>
      </c>
      <c r="F97" s="45">
        <f>янв!F97+фев!F97+март!F97+апр!F97+май!F97+июнь!F97</f>
        <v>0</v>
      </c>
      <c r="G97" s="45">
        <f>янв!G97+фев!G97+март!G97+апр!G97+май!G97+июнь!G97</f>
        <v>0</v>
      </c>
      <c r="H97" s="45">
        <f>янв!H97+фев!H97+март!H97+апр!H97+май!H97+июнь!H97</f>
        <v>0</v>
      </c>
      <c r="I97" s="45">
        <f>янв!I97+фев!I97+март!I97+апр!I97+май!I97+июнь!I97</f>
        <v>0</v>
      </c>
      <c r="J97" s="45">
        <f>янв!J97+фев!J97+март!J97+апр!J97+май!J97+июнь!J97</f>
        <v>0</v>
      </c>
      <c r="K97" s="45">
        <f>янв!K97+фев!K97+март!K97+апр!K97+май!K97+июнь!K97</f>
        <v>0</v>
      </c>
      <c r="L97" s="45">
        <f>янв!L97+фев!L97+март!L97+апр!L97+май!L97+июнь!L97</f>
        <v>0</v>
      </c>
      <c r="M97" s="45">
        <f>янв!M97+фев!M97+март!M97+апр!M97+май!M97+июнь!M97</f>
        <v>0</v>
      </c>
      <c r="N97" s="45">
        <f>янв!N97+фев!N97+март!N97+апр!N97+май!N97+июнь!N97</f>
        <v>0</v>
      </c>
      <c r="O97" s="45">
        <f>янв!O97+фев!O97+март!O97+апр!O97+май!O97+июнь!O97</f>
        <v>0</v>
      </c>
      <c r="P97" s="45">
        <f>янв!P97+фев!P97+март!P97+апр!P97+май!P97+июнь!P97</f>
        <v>0</v>
      </c>
      <c r="Q97" s="45">
        <f>янв!Q97+фев!Q97+март!Q97+апр!Q97+май!Q97+июнь!Q97</f>
        <v>0</v>
      </c>
      <c r="R97" s="45">
        <f>янв!R97+фев!R97+март!R97+апр!R97+май!R97+июнь!R97</f>
        <v>0</v>
      </c>
      <c r="S97" s="45">
        <f>янв!S97+фев!S97+март!S97+апр!S97+май!S97+июнь!S97</f>
        <v>5</v>
      </c>
      <c r="T97" s="45">
        <f>янв!T97+фев!T97+март!T97+апр!T97+май!T97+июнь!T97</f>
        <v>4.702</v>
      </c>
      <c r="U97" s="45">
        <f>янв!U97+фев!U97+март!U97+апр!U97+май!U97+июнь!U97</f>
        <v>1</v>
      </c>
      <c r="V97" s="45">
        <f>янв!V97+фев!V97+март!V97+апр!V97+май!V97+июнь!V97</f>
        <v>34.302</v>
      </c>
      <c r="W97" s="45">
        <f>янв!W97+фев!W97+март!W97+апр!W97+май!W97+июнь!W97</f>
        <v>5</v>
      </c>
      <c r="X97" s="45">
        <f>янв!X97+фев!X97+март!X97+апр!X97+май!X97+июнь!X97</f>
        <v>2.9939999999999998</v>
      </c>
      <c r="Y97" s="45">
        <f>янв!Y97+фев!Y97+март!Y97+апр!Y97+май!Y97+июнь!Y97</f>
        <v>0</v>
      </c>
      <c r="Z97" s="45">
        <f>янв!Z97+фев!Z97+март!Z97+апр!Z97+май!Z97+июнь!Z97</f>
        <v>0</v>
      </c>
      <c r="AA97" s="45">
        <f>янв!AA97+фев!AA97+март!AA97+апр!AA97+май!AA97+июнь!AA97</f>
        <v>0</v>
      </c>
      <c r="AB97" s="45">
        <f>янв!AB97+фев!AB97+март!AB97+апр!AB97+май!AB97+июнь!AB97</f>
        <v>0</v>
      </c>
      <c r="AC97" s="45">
        <f>янв!AC97+фев!AC97+март!AC97+апр!AC97+май!AC97+июнь!AC97</f>
        <v>0</v>
      </c>
      <c r="AD97" s="45">
        <f>янв!AD97+фев!AD97+март!AD97+апр!AD97+май!AD97+июнь!AD97</f>
        <v>0</v>
      </c>
      <c r="AE97" s="45">
        <f>янв!AE97+фев!AE97+март!AE97+апр!AE97+май!AE97+июнь!AE97</f>
        <v>2</v>
      </c>
      <c r="AF97" s="45">
        <f>янв!AF97+фев!AF97+март!AF97+апр!AF97+май!AF97+июнь!AF97</f>
        <v>35.278999999999996</v>
      </c>
      <c r="AG97" s="45">
        <f>янв!AG97+фев!AG97+март!AG97+апр!AG97+май!AG97+июнь!AG97</f>
        <v>0</v>
      </c>
      <c r="AH97" s="45">
        <f>янв!AH97+фев!AH97+март!AH97+апр!AH97+май!AH97+июнь!AH97</f>
        <v>0</v>
      </c>
      <c r="AI97" s="45">
        <f>янв!AI97+фев!AI97+март!AI97+апр!AI97+май!AI97+июнь!AI97</f>
        <v>0</v>
      </c>
      <c r="AJ97" s="45">
        <f>янв!AJ97+фев!AJ97+март!AJ97+апр!AJ97+май!AJ97+июнь!AJ97</f>
        <v>0</v>
      </c>
      <c r="AK97" s="45">
        <f>янв!AK97+фев!AK97+март!AK97+апр!AK97+май!AK97+июнь!AK97</f>
        <v>0</v>
      </c>
      <c r="AL97" s="45">
        <f>янв!AL97+фев!AL97+март!AL97+апр!AL97+май!AL97+июнь!AL97</f>
        <v>0</v>
      </c>
      <c r="AM97" s="45">
        <f>янв!AM97+фев!AM97+март!AM97+апр!AM97+май!AM97+июнь!AM97</f>
        <v>0</v>
      </c>
      <c r="AN97" s="45">
        <f>янв!AN97+фев!AN97+март!AN97+апр!AN97+май!AN97+июнь!AN97</f>
        <v>0</v>
      </c>
      <c r="AO97" s="45">
        <f>янв!AO97+фев!AO97+март!AO97+апр!AO97+май!AO97+июнь!AO97</f>
        <v>0</v>
      </c>
      <c r="AP97" s="45">
        <f>янв!AP97+фев!AP97+март!AP97+апр!AP97+май!AP97+июнь!AP97</f>
        <v>0</v>
      </c>
      <c r="AQ97" s="45">
        <f>янв!AQ97+фев!AQ97+март!AQ97+апр!AQ97+май!AQ97+июнь!AQ97</f>
        <v>0</v>
      </c>
      <c r="AR97" s="45">
        <f>янв!AR97+фев!AR97+март!AR97+апр!AR97+май!AR97+июнь!AR97</f>
        <v>0</v>
      </c>
      <c r="AS97" s="45">
        <f>янв!AS97+фев!AS97+март!AS97+апр!AS97+май!AS97+июнь!AS97</f>
        <v>1</v>
      </c>
      <c r="AT97" s="45">
        <f>янв!AT97+фев!AT97+март!AT97+апр!AT97+май!AT97+июнь!AT97</f>
        <v>0.437</v>
      </c>
      <c r="AU97" s="45">
        <f>янв!AU97+фев!AU97+март!AU97+апр!AU97+май!AU97+июнь!AU97</f>
        <v>0</v>
      </c>
      <c r="AV97" s="45">
        <f>янв!AV97+фев!AV97+март!AV97+апр!AV97+май!AV97+июнь!AV97</f>
        <v>0</v>
      </c>
      <c r="AW97" s="45">
        <f>янв!AW97+фев!AW97+март!AW97+апр!AW97+май!AW97+июнь!AW97</f>
        <v>0</v>
      </c>
      <c r="AX97" s="45">
        <f>янв!AX97+фев!AX97+март!AX97+апр!AX97+май!AX97+июнь!AX97</f>
        <v>0</v>
      </c>
      <c r="AY97" s="45">
        <f>янв!AY97+фев!AY97+март!AY97+апр!AY97+май!AY97+июнь!AY97</f>
        <v>5</v>
      </c>
      <c r="AZ97" s="45">
        <f>янв!AZ97+фев!AZ97+март!AZ97+апр!AZ97+май!AZ97+июнь!AZ97</f>
        <v>3.5459999999999998</v>
      </c>
      <c r="BA97" s="45">
        <f>янв!BA97+фев!BA97+март!BA97+апр!BA97+май!BA97+июнь!BA97</f>
        <v>0</v>
      </c>
      <c r="BB97" s="45">
        <f>янв!BB97+фев!BB97+март!BB97+апр!BB97+май!BB97+июнь!BB97</f>
        <v>0</v>
      </c>
      <c r="BC97" s="45">
        <f>янв!BC97+фев!BC97+март!BC97+апр!BC97+май!BC97+июнь!BC97</f>
        <v>0</v>
      </c>
      <c r="BD97" s="45">
        <f>янв!BD97+фев!BD97+март!BD97+апр!BD97+май!BD97+июнь!BD97</f>
        <v>0</v>
      </c>
      <c r="BE97" s="45">
        <f>янв!BE97+фев!BE97+март!BE97+апр!BE97+май!BE97+июнь!BE97</f>
        <v>23.341999999999999</v>
      </c>
      <c r="BF97" s="48">
        <f t="shared" si="7"/>
        <v>104.60199999999999</v>
      </c>
      <c r="BG97" s="85"/>
      <c r="BH97" s="17" t="e">
        <f t="shared" si="10"/>
        <v>#DIV/0!</v>
      </c>
      <c r="BI97" s="71" t="s">
        <v>94</v>
      </c>
      <c r="BJ97" s="16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</row>
    <row r="98" spans="1:77" s="18" customFormat="1" ht="21.75" customHeight="1">
      <c r="A98" s="90">
        <v>15</v>
      </c>
      <c r="B98" s="30" t="s">
        <v>125</v>
      </c>
      <c r="C98" s="45">
        <f>янв!C98+фев!C98+март!C98+апр!C98+май!C98+июнь!C98</f>
        <v>0</v>
      </c>
      <c r="D98" s="45">
        <f>янв!D98+фев!D98+март!D98+апр!D98+май!D98+июнь!D98</f>
        <v>0</v>
      </c>
      <c r="E98" s="45">
        <f>янв!E98+фев!E98+март!E98+апр!E98+май!E98+июнь!E98</f>
        <v>0</v>
      </c>
      <c r="F98" s="45">
        <f>янв!F98+фев!F98+март!F98+апр!F98+май!F98+июнь!F98</f>
        <v>0</v>
      </c>
      <c r="G98" s="45">
        <f>янв!G98+фев!G98+март!G98+апр!G98+май!G98+июнь!G98</f>
        <v>21.84</v>
      </c>
      <c r="H98" s="45">
        <f>янв!H98+фев!H98+март!H98+апр!H98+май!H98+июнь!H98</f>
        <v>2.2330000000000001</v>
      </c>
      <c r="I98" s="45">
        <f>янв!I98+фев!I98+март!I98+апр!I98+май!I98+июнь!I98</f>
        <v>0</v>
      </c>
      <c r="J98" s="45">
        <f>янв!J98+фев!J98+март!J98+апр!J98+май!J98+июнь!J98</f>
        <v>0</v>
      </c>
      <c r="K98" s="45">
        <f>янв!K98+фев!K98+март!K98+апр!K98+май!K98+июнь!K98</f>
        <v>0</v>
      </c>
      <c r="L98" s="45">
        <f>янв!L98+фев!L98+март!L98+апр!L98+май!L98+июнь!L98</f>
        <v>0</v>
      </c>
      <c r="M98" s="45">
        <f>янв!M98+фев!M98+март!M98+апр!M98+май!M98+июнь!M98</f>
        <v>0</v>
      </c>
      <c r="N98" s="45">
        <f>янв!N98+фев!N98+март!N98+апр!N98+май!N98+июнь!N98</f>
        <v>0</v>
      </c>
      <c r="O98" s="45">
        <f>янв!O98+фев!O98+март!O98+апр!O98+май!O98+июнь!O98</f>
        <v>0</v>
      </c>
      <c r="P98" s="45">
        <f>янв!P98+фев!P98+март!P98+апр!P98+май!P98+июнь!P98</f>
        <v>0</v>
      </c>
      <c r="Q98" s="45">
        <f>янв!Q98+фев!Q98+март!Q98+апр!Q98+май!Q98+июнь!Q98</f>
        <v>0</v>
      </c>
      <c r="R98" s="45">
        <f>янв!R98+фев!R98+март!R98+апр!R98+май!R98+июнь!R98</f>
        <v>0</v>
      </c>
      <c r="S98" s="45">
        <f>янв!S98+фев!S98+март!S98+апр!S98+май!S98+июнь!S98</f>
        <v>5</v>
      </c>
      <c r="T98" s="45">
        <f>янв!T98+фев!T98+март!T98+апр!T98+май!T98+июнь!T98</f>
        <v>2.9359999999999999</v>
      </c>
      <c r="U98" s="45">
        <f>янв!U98+фев!U98+март!U98+апр!U98+май!U98+июнь!U98</f>
        <v>0</v>
      </c>
      <c r="V98" s="45">
        <f>янв!V98+фев!V98+март!V98+апр!V98+май!V98+июнь!V98</f>
        <v>0</v>
      </c>
      <c r="W98" s="45">
        <f>янв!W98+фев!W98+март!W98+апр!W98+май!W98+июнь!W98</f>
        <v>5</v>
      </c>
      <c r="X98" s="45">
        <f>янв!X98+фев!X98+март!X98+апр!X98+май!X98+июнь!X98</f>
        <v>12.081</v>
      </c>
      <c r="Y98" s="45">
        <f>янв!Y98+фев!Y98+март!Y98+апр!Y98+май!Y98+июнь!Y98</f>
        <v>0</v>
      </c>
      <c r="Z98" s="45">
        <f>янв!Z98+фев!Z98+март!Z98+апр!Z98+май!Z98+июнь!Z98</f>
        <v>0</v>
      </c>
      <c r="AA98" s="45">
        <f>янв!AA98+фев!AA98+март!AA98+апр!AA98+май!AA98+июнь!AA98</f>
        <v>0</v>
      </c>
      <c r="AB98" s="45">
        <f>янв!AB98+фев!AB98+март!AB98+апр!AB98+май!AB98+июнь!AB98</f>
        <v>0</v>
      </c>
      <c r="AC98" s="45">
        <f>янв!AC98+фев!AC98+март!AC98+апр!AC98+май!AC98+июнь!AC98</f>
        <v>0</v>
      </c>
      <c r="AD98" s="45">
        <f>янв!AD98+фев!AD98+март!AD98+апр!AD98+май!AD98+июнь!AD98</f>
        <v>0</v>
      </c>
      <c r="AE98" s="45">
        <f>янв!AE98+фев!AE98+март!AE98+апр!AE98+май!AE98+июнь!AE98</f>
        <v>1</v>
      </c>
      <c r="AF98" s="45">
        <f>янв!AF98+фев!AF98+март!AF98+апр!AF98+май!AF98+июнь!AF98</f>
        <v>18.343</v>
      </c>
      <c r="AG98" s="45">
        <f>янв!AG98+фев!AG98+март!AG98+апр!AG98+май!AG98+июнь!AG98</f>
        <v>0</v>
      </c>
      <c r="AH98" s="45">
        <f>янв!AH98+фев!AH98+март!AH98+апр!AH98+май!AH98+июнь!AH98</f>
        <v>0</v>
      </c>
      <c r="AI98" s="45">
        <f>янв!AI98+фев!AI98+март!AI98+апр!AI98+май!AI98+июнь!AI98</f>
        <v>0</v>
      </c>
      <c r="AJ98" s="45">
        <f>янв!AJ98+фев!AJ98+март!AJ98+апр!AJ98+май!AJ98+июнь!AJ98</f>
        <v>0</v>
      </c>
      <c r="AK98" s="45">
        <f>янв!AK98+фев!AK98+март!AK98+апр!AK98+май!AK98+июнь!AK98</f>
        <v>2</v>
      </c>
      <c r="AL98" s="45">
        <f>янв!AL98+фев!AL98+март!AL98+апр!AL98+май!AL98+июнь!AL98</f>
        <v>3.206</v>
      </c>
      <c r="AM98" s="45">
        <f>янв!AM98+фев!AM98+март!AM98+апр!AM98+май!AM98+июнь!AM98</f>
        <v>1</v>
      </c>
      <c r="AN98" s="45">
        <f>янв!AN98+фев!AN98+март!AN98+апр!AN98+май!AN98+июнь!AN98</f>
        <v>1.2629999999999999</v>
      </c>
      <c r="AO98" s="45">
        <f>янв!AO98+фев!AO98+март!AO98+апр!AO98+май!AO98+июнь!AO98</f>
        <v>1</v>
      </c>
      <c r="AP98" s="45">
        <f>янв!AP98+фев!AP98+март!AP98+апр!AP98+май!AP98+июнь!AP98</f>
        <v>2.6539999999999999</v>
      </c>
      <c r="AQ98" s="45">
        <f>янв!AQ98+фев!AQ98+март!AQ98+апр!AQ98+май!AQ98+июнь!AQ98</f>
        <v>10</v>
      </c>
      <c r="AR98" s="45">
        <f>янв!AR98+фев!AR98+март!AR98+апр!AR98+май!AR98+июнь!AR98</f>
        <v>6.4109999999999996</v>
      </c>
      <c r="AS98" s="45">
        <f>янв!AS98+фев!AS98+март!AS98+апр!AS98+май!AS98+июнь!AS98</f>
        <v>8</v>
      </c>
      <c r="AT98" s="45">
        <f>янв!AT98+фев!AT98+март!AT98+апр!AT98+май!AT98+июнь!AT98</f>
        <v>3.5019999999999998</v>
      </c>
      <c r="AU98" s="45">
        <f>янв!AU98+фев!AU98+март!AU98+апр!AU98+май!AU98+июнь!AU98</f>
        <v>0</v>
      </c>
      <c r="AV98" s="45">
        <f>янв!AV98+фев!AV98+март!AV98+апр!AV98+май!AV98+июнь!AV98</f>
        <v>0</v>
      </c>
      <c r="AW98" s="45">
        <f>янв!AW98+фев!AW98+март!AW98+апр!AW98+май!AW98+июнь!AW98</f>
        <v>76</v>
      </c>
      <c r="AX98" s="45">
        <f>янв!AX98+фев!AX98+март!AX98+апр!AX98+май!AX98+июнь!AX98</f>
        <v>56.524999999999999</v>
      </c>
      <c r="AY98" s="45">
        <f>янв!AY98+фев!AY98+март!AY98+апр!AY98+май!AY98+июнь!AY98</f>
        <v>3</v>
      </c>
      <c r="AZ98" s="45">
        <f>янв!AZ98+фев!AZ98+март!AZ98+апр!AZ98+май!AZ98+июнь!AZ98</f>
        <v>4.17</v>
      </c>
      <c r="BA98" s="45">
        <f>янв!BA98+фев!BA98+март!BA98+апр!BA98+май!BA98+июнь!BA98</f>
        <v>0</v>
      </c>
      <c r="BB98" s="45">
        <f>янв!BB98+фев!BB98+март!BB98+апр!BB98+май!BB98+июнь!BB98</f>
        <v>0</v>
      </c>
      <c r="BC98" s="45">
        <f>янв!BC98+фев!BC98+март!BC98+апр!BC98+май!BC98+июнь!BC98</f>
        <v>0</v>
      </c>
      <c r="BD98" s="45">
        <f>янв!BD98+фев!BD98+март!BD98+апр!BD98+май!BD98+июнь!BD98</f>
        <v>0</v>
      </c>
      <c r="BE98" s="45">
        <f>янв!BE98+фев!BE98+март!BE98+апр!BE98+май!BE98+июнь!BE98</f>
        <v>0.47399999999999998</v>
      </c>
      <c r="BF98" s="48">
        <f t="shared" si="7"/>
        <v>113.79800000000002</v>
      </c>
      <c r="BG98" s="85"/>
      <c r="BH98" s="35" t="e">
        <f t="shared" si="10"/>
        <v>#DIV/0!</v>
      </c>
      <c r="BI98" s="71" t="s">
        <v>65</v>
      </c>
      <c r="BJ98" s="16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</row>
    <row r="99" spans="1:77" s="18" customFormat="1" ht="21.75" customHeight="1">
      <c r="A99" s="90">
        <v>16</v>
      </c>
      <c r="B99" s="30" t="s">
        <v>126</v>
      </c>
      <c r="C99" s="45">
        <f>янв!C99+фев!C99+март!C99+апр!C99+май!C99+июнь!C99</f>
        <v>0</v>
      </c>
      <c r="D99" s="45">
        <f>янв!D99+фев!D99+март!D99+апр!D99+май!D99+июнь!D99</f>
        <v>0</v>
      </c>
      <c r="E99" s="45">
        <f>янв!E99+фев!E99+март!E99+апр!E99+май!E99+июнь!E99</f>
        <v>182</v>
      </c>
      <c r="F99" s="45">
        <f>янв!F99+фев!F99+март!F99+апр!F99+май!F99+июнь!F99</f>
        <v>45.499000000000002</v>
      </c>
      <c r="G99" s="45">
        <f>янв!G99+фев!G99+март!G99+апр!G99+май!G99+июнь!G99</f>
        <v>27.7</v>
      </c>
      <c r="H99" s="45">
        <f>янв!H99+фев!H99+март!H99+апр!H99+май!H99+июнь!H99</f>
        <v>2.8330000000000002</v>
      </c>
      <c r="I99" s="45">
        <f>янв!I99+фев!I99+март!I99+апр!I99+май!I99+июнь!I99</f>
        <v>0</v>
      </c>
      <c r="J99" s="45">
        <f>янв!J99+фев!J99+март!J99+апр!J99+май!J99+июнь!J99</f>
        <v>0</v>
      </c>
      <c r="K99" s="45">
        <f>янв!K99+фев!K99+март!K99+апр!K99+май!K99+июнь!K99</f>
        <v>0</v>
      </c>
      <c r="L99" s="45">
        <f>янв!L99+фев!L99+март!L99+апр!L99+май!L99+июнь!L99</f>
        <v>0</v>
      </c>
      <c r="M99" s="45">
        <f>янв!M99+фев!M99+март!M99+апр!M99+май!M99+июнь!M99</f>
        <v>0</v>
      </c>
      <c r="N99" s="45">
        <f>янв!N99+фев!N99+март!N99+апр!N99+май!N99+июнь!N99</f>
        <v>0</v>
      </c>
      <c r="O99" s="45">
        <f>янв!O99+фев!O99+март!O99+апр!O99+май!O99+июнь!O99</f>
        <v>0</v>
      </c>
      <c r="P99" s="45">
        <f>янв!P99+фев!P99+март!P99+апр!P99+май!P99+июнь!P99</f>
        <v>0</v>
      </c>
      <c r="Q99" s="45">
        <f>янв!Q99+фев!Q99+март!Q99+апр!Q99+май!Q99+июнь!Q99</f>
        <v>0</v>
      </c>
      <c r="R99" s="45">
        <f>янв!R99+фев!R99+март!R99+апр!R99+май!R99+июнь!R99</f>
        <v>0</v>
      </c>
      <c r="S99" s="45">
        <f>янв!S99+фев!S99+март!S99+апр!S99+май!S99+июнь!S99</f>
        <v>2</v>
      </c>
      <c r="T99" s="45">
        <f>янв!T99+фев!T99+март!T99+апр!T99+май!T99+июнь!T99</f>
        <v>1.048</v>
      </c>
      <c r="U99" s="45">
        <f>янв!U99+фев!U99+март!U99+апр!U99+май!U99+июнь!U99</f>
        <v>2</v>
      </c>
      <c r="V99" s="45">
        <f>янв!V99+фев!V99+март!V99+апр!V99+май!V99+июнь!V99</f>
        <v>68.320999999999998</v>
      </c>
      <c r="W99" s="45">
        <f>янв!W99+фев!W99+март!W99+апр!W99+май!W99+июнь!W99</f>
        <v>14</v>
      </c>
      <c r="X99" s="45">
        <f>янв!X99+фев!X99+март!X99+апр!X99+май!X99+июнь!X99</f>
        <v>11.119</v>
      </c>
      <c r="Y99" s="45">
        <f>янв!Y99+фев!Y99+март!Y99+апр!Y99+май!Y99+июнь!Y99</f>
        <v>0</v>
      </c>
      <c r="Z99" s="45">
        <f>янв!Z99+фев!Z99+март!Z99+апр!Z99+май!Z99+июнь!Z99</f>
        <v>0</v>
      </c>
      <c r="AA99" s="45">
        <f>янв!AA99+фев!AA99+март!AA99+апр!AA99+май!AA99+июнь!AA99</f>
        <v>0</v>
      </c>
      <c r="AB99" s="45">
        <f>янв!AB99+фев!AB99+март!AB99+апр!AB99+май!AB99+июнь!AB99</f>
        <v>0</v>
      </c>
      <c r="AC99" s="45">
        <f>янв!AC99+фев!AC99+март!AC99+апр!AC99+май!AC99+июнь!AC99</f>
        <v>0</v>
      </c>
      <c r="AD99" s="45">
        <f>янв!AD99+фев!AD99+март!AD99+апр!AD99+май!AD99+июнь!AD99</f>
        <v>0</v>
      </c>
      <c r="AE99" s="45">
        <f>янв!AE99+фев!AE99+март!AE99+апр!AE99+май!AE99+июнь!AE99</f>
        <v>1</v>
      </c>
      <c r="AF99" s="45">
        <f>янв!AF99+фев!AF99+март!AF99+апр!AF99+май!AF99+июнь!AF99</f>
        <v>16.437999999999999</v>
      </c>
      <c r="AG99" s="45">
        <f>янв!AG99+фев!AG99+март!AG99+апр!AG99+май!AG99+июнь!AG99</f>
        <v>0</v>
      </c>
      <c r="AH99" s="45">
        <f>янв!AH99+фев!AH99+март!AH99+апр!AH99+май!AH99+июнь!AH99</f>
        <v>0</v>
      </c>
      <c r="AI99" s="45">
        <f>янв!AI99+фев!AI99+март!AI99+апр!AI99+май!AI99+июнь!AI99</f>
        <v>0</v>
      </c>
      <c r="AJ99" s="45">
        <f>янв!AJ99+фев!AJ99+март!AJ99+апр!AJ99+май!AJ99+июнь!AJ99</f>
        <v>0</v>
      </c>
      <c r="AK99" s="45">
        <f>янв!AK99+фев!AK99+март!AK99+апр!AK99+май!AK99+июнь!AK99</f>
        <v>0</v>
      </c>
      <c r="AL99" s="45">
        <f>янв!AL99+фев!AL99+март!AL99+апр!AL99+май!AL99+июнь!AL99</f>
        <v>0</v>
      </c>
      <c r="AM99" s="45">
        <f>янв!AM99+фев!AM99+март!AM99+апр!AM99+май!AM99+июнь!AM99</f>
        <v>0</v>
      </c>
      <c r="AN99" s="45">
        <f>янв!AN99+фев!AN99+март!AN99+апр!AN99+май!AN99+июнь!AN99</f>
        <v>0</v>
      </c>
      <c r="AO99" s="45">
        <f>янв!AO99+фев!AO99+март!AO99+апр!AO99+май!AO99+июнь!AO99</f>
        <v>0</v>
      </c>
      <c r="AP99" s="45">
        <f>янв!AP99+фев!AP99+март!AP99+апр!AP99+май!AP99+июнь!AP99</f>
        <v>0</v>
      </c>
      <c r="AQ99" s="45">
        <f>янв!AQ99+фев!AQ99+март!AQ99+апр!AQ99+май!AQ99+июнь!AQ99</f>
        <v>2</v>
      </c>
      <c r="AR99" s="45">
        <f>янв!AR99+фев!AR99+март!AR99+апр!AR99+май!AR99+июнь!AR99</f>
        <v>1.161</v>
      </c>
      <c r="AS99" s="45">
        <f>янв!AS99+фев!AS99+март!AS99+апр!AS99+май!AS99+июнь!AS99</f>
        <v>0</v>
      </c>
      <c r="AT99" s="45">
        <f>янв!AT99+фев!AT99+март!AT99+апр!AT99+май!AT99+июнь!AT99</f>
        <v>0</v>
      </c>
      <c r="AU99" s="45">
        <f>янв!AU99+фев!AU99+март!AU99+апр!AU99+май!AU99+июнь!AU99</f>
        <v>0</v>
      </c>
      <c r="AV99" s="45">
        <f>янв!AV99+фев!AV99+март!AV99+апр!AV99+май!AV99+июнь!AV99</f>
        <v>0</v>
      </c>
      <c r="AW99" s="45">
        <f>янв!AW99+фев!AW99+март!AW99+апр!AW99+май!AW99+июнь!AW99</f>
        <v>3</v>
      </c>
      <c r="AX99" s="45">
        <f>янв!AX99+фев!AX99+март!AX99+апр!AX99+май!AX99+июнь!AX99</f>
        <v>5.6070000000000002</v>
      </c>
      <c r="AY99" s="45">
        <f>янв!AY99+фев!AY99+март!AY99+апр!AY99+май!AY99+июнь!AY99</f>
        <v>9</v>
      </c>
      <c r="AZ99" s="45">
        <f>янв!AZ99+фев!AZ99+март!AZ99+апр!AZ99+май!AZ99+июнь!AZ99</f>
        <v>15.795</v>
      </c>
      <c r="BA99" s="45">
        <f>янв!BA99+фев!BA99+март!BA99+апр!BA99+май!BA99+июнь!BA99</f>
        <v>1.44</v>
      </c>
      <c r="BB99" s="45">
        <f>янв!BB99+фев!BB99+март!BB99+апр!BB99+май!BB99+июнь!BB99</f>
        <v>1.845</v>
      </c>
      <c r="BC99" s="45">
        <f>янв!BC99+фев!BC99+март!BC99+апр!BC99+май!BC99+июнь!BC99</f>
        <v>0</v>
      </c>
      <c r="BD99" s="45">
        <f>янв!BD99+фев!BD99+март!BD99+апр!BD99+май!BD99+июнь!BD99</f>
        <v>0</v>
      </c>
      <c r="BE99" s="45">
        <f>янв!BE99+фев!BE99+март!BE99+апр!BE99+май!BE99+июнь!BE99</f>
        <v>7.3389999999999995</v>
      </c>
      <c r="BF99" s="48">
        <f t="shared" si="7"/>
        <v>177.00499999999997</v>
      </c>
      <c r="BG99" s="85"/>
      <c r="BH99" s="17" t="e">
        <f t="shared" si="10"/>
        <v>#DIV/0!</v>
      </c>
      <c r="BI99" s="71" t="s">
        <v>66</v>
      </c>
      <c r="BJ99" s="16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</row>
    <row r="100" spans="1:77" s="18" customFormat="1" ht="21.75" customHeight="1">
      <c r="A100" s="90">
        <v>17</v>
      </c>
      <c r="B100" s="30" t="s">
        <v>127</v>
      </c>
      <c r="C100" s="45">
        <f>янв!C100+фев!C100+март!C100+апр!C100+май!C100+июнь!C100</f>
        <v>2</v>
      </c>
      <c r="D100" s="45">
        <f>янв!D100+фев!D100+март!D100+апр!D100+май!D100+июнь!D100</f>
        <v>0.73100000000000009</v>
      </c>
      <c r="E100" s="45">
        <f>янв!E100+фев!E100+март!E100+апр!E100+май!E100+июнь!E100</f>
        <v>69</v>
      </c>
      <c r="F100" s="45">
        <f>янв!F100+фев!F100+март!F100+апр!F100+май!F100+июнь!F100</f>
        <v>17.248000000000001</v>
      </c>
      <c r="G100" s="45">
        <f>янв!G100+фев!G100+март!G100+апр!G100+май!G100+июнь!G100</f>
        <v>21.84</v>
      </c>
      <c r="H100" s="45">
        <f>янв!H100+фев!H100+март!H100+апр!H100+май!H100+июнь!H100</f>
        <v>2.2330000000000001</v>
      </c>
      <c r="I100" s="45">
        <f>янв!I100+фев!I100+март!I100+апр!I100+май!I100+июнь!I100</f>
        <v>0</v>
      </c>
      <c r="J100" s="45">
        <f>янв!J100+фев!J100+март!J100+апр!J100+май!J100+июнь!J100</f>
        <v>0</v>
      </c>
      <c r="K100" s="45">
        <f>янв!K100+фев!K100+март!K100+апр!K100+май!K100+июнь!K100</f>
        <v>0</v>
      </c>
      <c r="L100" s="45">
        <f>янв!L100+фев!L100+март!L100+апр!L100+май!L100+июнь!L100</f>
        <v>0</v>
      </c>
      <c r="M100" s="45">
        <f>янв!M100+фев!M100+март!M100+апр!M100+май!M100+июнь!M100</f>
        <v>0</v>
      </c>
      <c r="N100" s="45">
        <f>янв!N100+фев!N100+март!N100+апр!N100+май!N100+июнь!N100</f>
        <v>0</v>
      </c>
      <c r="O100" s="45">
        <f>янв!O100+фев!O100+март!O100+апр!O100+май!O100+июнь!O100</f>
        <v>0</v>
      </c>
      <c r="P100" s="45">
        <f>янв!P100+фев!P100+март!P100+апр!P100+май!P100+июнь!P100</f>
        <v>0</v>
      </c>
      <c r="Q100" s="45">
        <f>янв!Q100+фев!Q100+март!Q100+апр!Q100+май!Q100+июнь!Q100</f>
        <v>0</v>
      </c>
      <c r="R100" s="45">
        <f>янв!R100+фев!R100+март!R100+апр!R100+май!R100+июнь!R100</f>
        <v>0</v>
      </c>
      <c r="S100" s="45">
        <f>янв!S100+фев!S100+март!S100+апр!S100+май!S100+июнь!S100</f>
        <v>5</v>
      </c>
      <c r="T100" s="45">
        <f>янв!T100+фев!T100+март!T100+апр!T100+май!T100+июнь!T100</f>
        <v>3.6360000000000001</v>
      </c>
      <c r="U100" s="45">
        <f>янв!U100+фев!U100+март!U100+апр!U100+май!U100+июнь!U100</f>
        <v>2</v>
      </c>
      <c r="V100" s="45">
        <f>янв!V100+фев!V100+март!V100+апр!V100+май!V100+июнь!V100</f>
        <v>6.984</v>
      </c>
      <c r="W100" s="45">
        <f>янв!W100+фев!W100+март!W100+апр!W100+май!W100+июнь!W100</f>
        <v>0</v>
      </c>
      <c r="X100" s="45">
        <f>янв!X100+фев!X100+март!X100+апр!X100+май!X100+июнь!X100</f>
        <v>0</v>
      </c>
      <c r="Y100" s="45">
        <f>янв!Y100+фев!Y100+март!Y100+апр!Y100+май!Y100+июнь!Y100</f>
        <v>0</v>
      </c>
      <c r="Z100" s="45">
        <f>янв!Z100+фев!Z100+март!Z100+апр!Z100+май!Z100+июнь!Z100</f>
        <v>0</v>
      </c>
      <c r="AA100" s="45">
        <f>янв!AA100+фев!AA100+март!AA100+апр!AA100+май!AA100+июнь!AA100</f>
        <v>0</v>
      </c>
      <c r="AB100" s="45">
        <f>янв!AB100+фев!AB100+март!AB100+апр!AB100+май!AB100+июнь!AB100</f>
        <v>0</v>
      </c>
      <c r="AC100" s="45">
        <f>янв!AC100+фев!AC100+март!AC100+апр!AC100+май!AC100+июнь!AC100</f>
        <v>0</v>
      </c>
      <c r="AD100" s="45">
        <f>янв!AD100+фев!AD100+март!AD100+апр!AD100+май!AD100+июнь!AD100</f>
        <v>0</v>
      </c>
      <c r="AE100" s="45">
        <f>янв!AE100+фев!AE100+март!AE100+апр!AE100+май!AE100+июнь!AE100</f>
        <v>1</v>
      </c>
      <c r="AF100" s="45">
        <f>янв!AF100+фев!AF100+март!AF100+апр!AF100+май!AF100+июнь!AF100</f>
        <v>18.327000000000002</v>
      </c>
      <c r="AG100" s="45">
        <f>янв!AG100+фев!AG100+март!AG100+апр!AG100+май!AG100+июнь!AG100</f>
        <v>0</v>
      </c>
      <c r="AH100" s="45">
        <f>янв!AH100+фев!AH100+март!AH100+апр!AH100+май!AH100+июнь!AH100</f>
        <v>0</v>
      </c>
      <c r="AI100" s="45">
        <f>янв!AI100+фев!AI100+март!AI100+апр!AI100+май!AI100+июнь!AI100</f>
        <v>0</v>
      </c>
      <c r="AJ100" s="45">
        <f>янв!AJ100+фев!AJ100+март!AJ100+апр!AJ100+май!AJ100+июнь!AJ100</f>
        <v>0</v>
      </c>
      <c r="AK100" s="45">
        <f>янв!AK100+фев!AK100+март!AK100+апр!AK100+май!AK100+июнь!AK100</f>
        <v>0</v>
      </c>
      <c r="AL100" s="45">
        <f>янв!AL100+фев!AL100+март!AL100+апр!AL100+май!AL100+июнь!AL100</f>
        <v>0</v>
      </c>
      <c r="AM100" s="45">
        <f>янв!AM100+фев!AM100+март!AM100+апр!AM100+май!AM100+июнь!AM100</f>
        <v>0</v>
      </c>
      <c r="AN100" s="45">
        <f>янв!AN100+фев!AN100+март!AN100+апр!AN100+май!AN100+июнь!AN100</f>
        <v>0</v>
      </c>
      <c r="AO100" s="45">
        <f>янв!AO100+фев!AO100+март!AO100+апр!AO100+май!AO100+июнь!AO100</f>
        <v>0</v>
      </c>
      <c r="AP100" s="45">
        <f>янв!AP100+фев!AP100+март!AP100+апр!AP100+май!AP100+июнь!AP100</f>
        <v>0</v>
      </c>
      <c r="AQ100" s="45">
        <f>янв!AQ100+фев!AQ100+март!AQ100+апр!AQ100+май!AQ100+июнь!AQ100</f>
        <v>6</v>
      </c>
      <c r="AR100" s="45">
        <f>янв!AR100+фев!AR100+март!AR100+апр!AR100+май!AR100+июнь!AR100</f>
        <v>4.4449999999999994</v>
      </c>
      <c r="AS100" s="45">
        <f>янв!AS100+фев!AS100+март!AS100+апр!AS100+май!AS100+июнь!AS100</f>
        <v>0</v>
      </c>
      <c r="AT100" s="45">
        <f>янв!AT100+фев!AT100+март!AT100+апр!AT100+май!AT100+июнь!AT100</f>
        <v>0</v>
      </c>
      <c r="AU100" s="45">
        <f>янв!AU100+фев!AU100+март!AU100+апр!AU100+май!AU100+июнь!AU100</f>
        <v>0</v>
      </c>
      <c r="AV100" s="45">
        <f>янв!AV100+фев!AV100+март!AV100+апр!AV100+май!AV100+июнь!AV100</f>
        <v>0</v>
      </c>
      <c r="AW100" s="45">
        <f>янв!AW100+фев!AW100+март!AW100+апр!AW100+май!AW100+июнь!AW100</f>
        <v>141</v>
      </c>
      <c r="AX100" s="45">
        <f>янв!AX100+фев!AX100+март!AX100+апр!AX100+май!AX100+июнь!AX100</f>
        <v>109.57000000000001</v>
      </c>
      <c r="AY100" s="45">
        <f>янв!AY100+фев!AY100+март!AY100+апр!AY100+май!AY100+июнь!AY100</f>
        <v>7</v>
      </c>
      <c r="AZ100" s="45">
        <f>янв!AZ100+фев!AZ100+март!AZ100+апр!AZ100+май!AZ100+июнь!AZ100</f>
        <v>4.8089999999999993</v>
      </c>
      <c r="BA100" s="45">
        <f>янв!BA100+фев!BA100+март!BA100+апр!BA100+май!BA100+июнь!BA100</f>
        <v>0</v>
      </c>
      <c r="BB100" s="45">
        <f>янв!BB100+фев!BB100+март!BB100+апр!BB100+май!BB100+июнь!BB100</f>
        <v>0</v>
      </c>
      <c r="BC100" s="45">
        <f>янв!BC100+фев!BC100+март!BC100+апр!BC100+май!BC100+июнь!BC100</f>
        <v>0</v>
      </c>
      <c r="BD100" s="45">
        <f>янв!BD100+фев!BD100+март!BD100+апр!BD100+май!BD100+июнь!BD100</f>
        <v>0</v>
      </c>
      <c r="BE100" s="45">
        <f>янв!BE100+фев!BE100+март!BE100+апр!BE100+май!BE100+июнь!BE100</f>
        <v>5.3150000000000004</v>
      </c>
      <c r="BF100" s="48">
        <f t="shared" si="7"/>
        <v>173.298</v>
      </c>
      <c r="BG100" s="85"/>
      <c r="BH100" s="17" t="e">
        <f t="shared" si="10"/>
        <v>#DIV/0!</v>
      </c>
      <c r="BI100" s="71" t="s">
        <v>87</v>
      </c>
      <c r="BJ100" s="16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</row>
    <row r="101" spans="1:77" s="18" customFormat="1" ht="21.75" customHeight="1">
      <c r="A101" s="90">
        <v>18</v>
      </c>
      <c r="B101" s="30" t="s">
        <v>128</v>
      </c>
      <c r="C101" s="45">
        <f>янв!C101+фев!C101+март!C101+апр!C101+май!C101+июнь!C101</f>
        <v>0</v>
      </c>
      <c r="D101" s="45">
        <f>янв!D101+фев!D101+март!D101+апр!D101+май!D101+июнь!D101</f>
        <v>0</v>
      </c>
      <c r="E101" s="45">
        <f>янв!E101+фев!E101+март!E101+апр!E101+май!E101+июнь!E101</f>
        <v>0</v>
      </c>
      <c r="F101" s="45">
        <f>янв!F101+фев!F101+март!F101+апр!F101+май!F101+июнь!F101</f>
        <v>0</v>
      </c>
      <c r="G101" s="45">
        <f>янв!G101+фев!G101+март!G101+апр!G101+май!G101+июнь!G101</f>
        <v>27.3</v>
      </c>
      <c r="H101" s="45">
        <f>янв!H101+фев!H101+март!H101+апр!H101+май!H101+июнь!H101</f>
        <v>2.7919999999999998</v>
      </c>
      <c r="I101" s="45">
        <f>янв!I101+фев!I101+март!I101+апр!I101+май!I101+июнь!I101</f>
        <v>1</v>
      </c>
      <c r="J101" s="45">
        <f>янв!J101+фев!J101+март!J101+апр!J101+май!J101+июнь!J101</f>
        <v>108.48699999999999</v>
      </c>
      <c r="K101" s="45">
        <f>янв!K101+фев!K101+март!K101+апр!K101+май!K101+июнь!K101</f>
        <v>0</v>
      </c>
      <c r="L101" s="45">
        <f>янв!L101+фев!L101+март!L101+апр!L101+май!L101+июнь!L101</f>
        <v>0</v>
      </c>
      <c r="M101" s="45">
        <f>янв!M101+фев!M101+март!M101+апр!M101+май!M101+июнь!M101</f>
        <v>0</v>
      </c>
      <c r="N101" s="45">
        <f>янв!N101+фев!N101+март!N101+апр!N101+май!N101+июнь!N101</f>
        <v>0</v>
      </c>
      <c r="O101" s="45">
        <f>янв!O101+фев!O101+март!O101+апр!O101+май!O101+июнь!O101</f>
        <v>0</v>
      </c>
      <c r="P101" s="45">
        <f>янв!P101+фев!P101+март!P101+апр!P101+май!P101+июнь!P101</f>
        <v>0</v>
      </c>
      <c r="Q101" s="45">
        <f>янв!Q101+фев!Q101+март!Q101+апр!Q101+май!Q101+июнь!Q101</f>
        <v>0</v>
      </c>
      <c r="R101" s="45">
        <f>янв!R101+фев!R101+март!R101+апр!R101+май!R101+июнь!R101</f>
        <v>0</v>
      </c>
      <c r="S101" s="45">
        <f>янв!S101+фев!S101+март!S101+апр!S101+май!S101+июнь!S101</f>
        <v>4</v>
      </c>
      <c r="T101" s="45">
        <f>янв!T101+фев!T101+март!T101+апр!T101+май!T101+июнь!T101</f>
        <v>1.3720000000000001</v>
      </c>
      <c r="U101" s="45">
        <f>янв!U101+фев!U101+март!U101+апр!U101+май!U101+июнь!U101</f>
        <v>2</v>
      </c>
      <c r="V101" s="45">
        <f>янв!V101+фев!V101+март!V101+апр!V101+май!V101+июнь!V101</f>
        <v>38.298999999999999</v>
      </c>
      <c r="W101" s="45">
        <f>янв!W101+фев!W101+март!W101+апр!W101+май!W101+июнь!W101</f>
        <v>0</v>
      </c>
      <c r="X101" s="45">
        <f>янв!X101+фев!X101+март!X101+апр!X101+май!X101+июнь!X101</f>
        <v>0</v>
      </c>
      <c r="Y101" s="45">
        <f>янв!Y101+фев!Y101+март!Y101+апр!Y101+май!Y101+июнь!Y101</f>
        <v>10</v>
      </c>
      <c r="Z101" s="45">
        <f>янв!Z101+фев!Z101+март!Z101+апр!Z101+май!Z101+июнь!Z101</f>
        <v>7.9889999999999999</v>
      </c>
      <c r="AA101" s="45">
        <f>янв!AA101+фев!AA101+март!AA101+апр!AA101+май!AA101+июнь!AA101</f>
        <v>0</v>
      </c>
      <c r="AB101" s="45">
        <f>янв!AB101+фев!AB101+март!AB101+апр!AB101+май!AB101+июнь!AB101</f>
        <v>0</v>
      </c>
      <c r="AC101" s="45">
        <f>янв!AC101+фев!AC101+март!AC101+апр!AC101+май!AC101+июнь!AC101</f>
        <v>0</v>
      </c>
      <c r="AD101" s="45">
        <f>янв!AD101+фев!AD101+март!AD101+апр!AD101+май!AD101+июнь!AD101</f>
        <v>0</v>
      </c>
      <c r="AE101" s="45">
        <f>янв!AE101+фев!AE101+март!AE101+апр!AE101+май!AE101+июнь!AE101</f>
        <v>1</v>
      </c>
      <c r="AF101" s="45">
        <f>янв!AF101+фев!AF101+март!AF101+апр!AF101+май!AF101+июнь!AF101</f>
        <v>16.422999999999998</v>
      </c>
      <c r="AG101" s="45">
        <f>янв!AG101+фев!AG101+март!AG101+апр!AG101+май!AG101+июнь!AG101</f>
        <v>0</v>
      </c>
      <c r="AH101" s="45">
        <f>янв!AH101+фев!AH101+март!AH101+апр!AH101+май!AH101+июнь!AH101</f>
        <v>0</v>
      </c>
      <c r="AI101" s="45">
        <f>янв!AI101+фев!AI101+март!AI101+апр!AI101+май!AI101+июнь!AI101</f>
        <v>0</v>
      </c>
      <c r="AJ101" s="45">
        <f>янв!AJ101+фев!AJ101+март!AJ101+апр!AJ101+май!AJ101+июнь!AJ101</f>
        <v>0</v>
      </c>
      <c r="AK101" s="45">
        <f>янв!AK101+фев!AK101+март!AK101+апр!AK101+май!AK101+июнь!AK101</f>
        <v>2</v>
      </c>
      <c r="AL101" s="45">
        <f>янв!AL101+фев!AL101+март!AL101+апр!AL101+май!AL101+июнь!AL101</f>
        <v>2.95</v>
      </c>
      <c r="AM101" s="45">
        <f>янв!AM101+фев!AM101+март!AM101+апр!AM101+май!AM101+июнь!AM101</f>
        <v>9</v>
      </c>
      <c r="AN101" s="45">
        <f>янв!AN101+фев!AN101+март!AN101+апр!AN101+май!AN101+июнь!AN101</f>
        <v>12.976000000000001</v>
      </c>
      <c r="AO101" s="45">
        <f>янв!AO101+фев!AO101+март!AO101+апр!AO101+май!AO101+июнь!AO101</f>
        <v>1</v>
      </c>
      <c r="AP101" s="45">
        <f>янв!AP101+фев!AP101+март!AP101+апр!AP101+май!AP101+июнь!AP101</f>
        <v>2.2789999999999999</v>
      </c>
      <c r="AQ101" s="45">
        <f>янв!AQ101+фев!AQ101+март!AQ101+апр!AQ101+май!AQ101+июнь!AQ101</f>
        <v>2</v>
      </c>
      <c r="AR101" s="45">
        <f>янв!AR101+фев!AR101+март!AR101+апр!AR101+май!AR101+июнь!AR101</f>
        <v>2.69</v>
      </c>
      <c r="AS101" s="45">
        <f>янв!AS101+фев!AS101+март!AS101+апр!AS101+май!AS101+июнь!AS101</f>
        <v>0</v>
      </c>
      <c r="AT101" s="45">
        <f>янв!AT101+фев!AT101+март!AT101+апр!AT101+май!AT101+июнь!AT101</f>
        <v>0</v>
      </c>
      <c r="AU101" s="45">
        <f>янв!AU101+фев!AU101+март!AU101+апр!AU101+май!AU101+июнь!AU101</f>
        <v>0</v>
      </c>
      <c r="AV101" s="45">
        <f>янв!AV101+фев!AV101+март!AV101+апр!AV101+май!AV101+июнь!AV101</f>
        <v>0</v>
      </c>
      <c r="AW101" s="45">
        <f>янв!AW101+фев!AW101+март!AW101+апр!AW101+май!AW101+июнь!AW101</f>
        <v>81</v>
      </c>
      <c r="AX101" s="45">
        <f>янв!AX101+фев!AX101+март!AX101+апр!AX101+май!AX101+июнь!AX101</f>
        <v>63.183999999999997</v>
      </c>
      <c r="AY101" s="45">
        <f>янв!AY101+фев!AY101+март!AY101+апр!AY101+май!AY101+июнь!AY101</f>
        <v>6</v>
      </c>
      <c r="AZ101" s="45">
        <f>янв!AZ101+фев!AZ101+март!AZ101+апр!AZ101+май!AZ101+июнь!AZ101</f>
        <v>3.7889999999999997</v>
      </c>
      <c r="BA101" s="45">
        <f>янв!BA101+фев!BA101+март!BA101+апр!BA101+май!BA101+июнь!BA101</f>
        <v>0</v>
      </c>
      <c r="BB101" s="45">
        <f>янв!BB101+фев!BB101+март!BB101+апр!BB101+май!BB101+июнь!BB101</f>
        <v>0</v>
      </c>
      <c r="BC101" s="45">
        <f>янв!BC101+фев!BC101+март!BC101+апр!BC101+май!BC101+июнь!BC101</f>
        <v>0</v>
      </c>
      <c r="BD101" s="45">
        <f>янв!BD101+фев!BD101+март!BD101+апр!BD101+май!BD101+июнь!BD101</f>
        <v>0</v>
      </c>
      <c r="BE101" s="45">
        <f>янв!BE101+фев!BE101+март!BE101+апр!BE101+май!BE101+июнь!BE101</f>
        <v>17.981000000000002</v>
      </c>
      <c r="BF101" s="48">
        <f t="shared" si="7"/>
        <v>281.21099999999996</v>
      </c>
      <c r="BG101" s="85"/>
      <c r="BH101" s="17" t="e">
        <f t="shared" si="10"/>
        <v>#DIV/0!</v>
      </c>
      <c r="BI101" s="71" t="s">
        <v>82</v>
      </c>
      <c r="BJ101" s="16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</row>
    <row r="102" spans="1:77" s="18" customFormat="1" ht="21.75" customHeight="1">
      <c r="A102" s="90">
        <v>19</v>
      </c>
      <c r="B102" s="30" t="s">
        <v>129</v>
      </c>
      <c r="C102" s="45">
        <f>янв!C102+фев!C102+март!C102+апр!C102+май!C102+июнь!C102</f>
        <v>0</v>
      </c>
      <c r="D102" s="45">
        <f>янв!D102+фев!D102+март!D102+апр!D102+май!D102+июнь!D102</f>
        <v>0</v>
      </c>
      <c r="E102" s="45">
        <f>янв!E102+фев!E102+март!E102+апр!E102+май!E102+июнь!E102</f>
        <v>0</v>
      </c>
      <c r="F102" s="45">
        <f>янв!F102+фев!F102+март!F102+апр!F102+май!F102+июнь!F102</f>
        <v>0</v>
      </c>
      <c r="G102" s="45">
        <f>янв!G102+фев!G102+март!G102+апр!G102+май!G102+июнь!G102</f>
        <v>0</v>
      </c>
      <c r="H102" s="45">
        <f>янв!H102+фев!H102+март!H102+апр!H102+май!H102+июнь!H102</f>
        <v>0</v>
      </c>
      <c r="I102" s="45">
        <f>янв!I102+фев!I102+март!I102+апр!I102+май!I102+июнь!I102</f>
        <v>0</v>
      </c>
      <c r="J102" s="45">
        <f>янв!J102+фев!J102+март!J102+апр!J102+май!J102+июнь!J102</f>
        <v>0</v>
      </c>
      <c r="K102" s="45">
        <f>янв!K102+фев!K102+март!K102+апр!K102+май!K102+июнь!K102</f>
        <v>0</v>
      </c>
      <c r="L102" s="45">
        <f>янв!L102+фев!L102+март!L102+апр!L102+май!L102+июнь!L102</f>
        <v>0</v>
      </c>
      <c r="M102" s="45">
        <f>янв!M102+фев!M102+март!M102+апр!M102+май!M102+июнь!M102</f>
        <v>0</v>
      </c>
      <c r="N102" s="45">
        <f>янв!N102+фев!N102+март!N102+апр!N102+май!N102+июнь!N102</f>
        <v>0</v>
      </c>
      <c r="O102" s="45">
        <f>янв!O102+фев!O102+март!O102+апр!O102+май!O102+июнь!O102</f>
        <v>0</v>
      </c>
      <c r="P102" s="45">
        <f>янв!P102+фев!P102+март!P102+апр!P102+май!P102+июнь!P102</f>
        <v>0</v>
      </c>
      <c r="Q102" s="45">
        <f>янв!Q102+фев!Q102+март!Q102+апр!Q102+май!Q102+июнь!Q102</f>
        <v>59.2</v>
      </c>
      <c r="R102" s="45">
        <f>янв!R102+фев!R102+март!R102+апр!R102+май!R102+июнь!R102</f>
        <v>83.245999999999995</v>
      </c>
      <c r="S102" s="45">
        <f>янв!S102+фев!S102+март!S102+апр!S102+май!S102+июнь!S102</f>
        <v>13</v>
      </c>
      <c r="T102" s="45">
        <f>янв!T102+фев!T102+март!T102+апр!T102+май!T102+июнь!T102</f>
        <v>11.462</v>
      </c>
      <c r="U102" s="45">
        <f>янв!U102+фев!U102+март!U102+апр!U102+май!U102+июнь!U102</f>
        <v>1</v>
      </c>
      <c r="V102" s="45">
        <f>янв!V102+фев!V102+март!V102+апр!V102+май!V102+июнь!V102</f>
        <v>33.222000000000001</v>
      </c>
      <c r="W102" s="45">
        <f>янв!W102+фев!W102+март!W102+апр!W102+май!W102+июнь!W102</f>
        <v>4</v>
      </c>
      <c r="X102" s="45">
        <f>янв!X102+фев!X102+март!X102+апр!X102+май!X102+июнь!X102</f>
        <v>9.0939999999999994</v>
      </c>
      <c r="Y102" s="45">
        <f>янв!Y102+фев!Y102+март!Y102+апр!Y102+май!Y102+июнь!Y102</f>
        <v>4.8</v>
      </c>
      <c r="Z102" s="45">
        <f>янв!Z102+фев!Z102+март!Z102+апр!Z102+май!Z102+июнь!Z102</f>
        <v>5.3570000000000002</v>
      </c>
      <c r="AA102" s="45">
        <f>янв!AA102+фев!AA102+март!AA102+апр!AA102+май!AA102+июнь!AA102</f>
        <v>0</v>
      </c>
      <c r="AB102" s="45">
        <f>янв!AB102+фев!AB102+март!AB102+апр!AB102+май!AB102+июнь!AB102</f>
        <v>0</v>
      </c>
      <c r="AC102" s="45">
        <f>янв!AC102+фев!AC102+март!AC102+апр!AC102+май!AC102+июнь!AC102</f>
        <v>0</v>
      </c>
      <c r="AD102" s="45">
        <f>янв!AD102+фев!AD102+март!AD102+апр!AD102+май!AD102+июнь!AD102</f>
        <v>0</v>
      </c>
      <c r="AE102" s="45">
        <f>янв!AE102+фев!AE102+март!AE102+апр!AE102+май!AE102+июнь!AE102</f>
        <v>1</v>
      </c>
      <c r="AF102" s="45">
        <f>янв!AF102+фев!AF102+март!AF102+апр!AF102+май!AF102+июнь!AF102</f>
        <v>18.3</v>
      </c>
      <c r="AG102" s="45">
        <f>янв!AG102+фев!AG102+март!AG102+апр!AG102+май!AG102+июнь!AG102</f>
        <v>1</v>
      </c>
      <c r="AH102" s="45">
        <f>янв!AH102+фев!AH102+март!AH102+апр!AH102+май!AH102+июнь!AH102</f>
        <v>2.1139999999999999</v>
      </c>
      <c r="AI102" s="45">
        <f>янв!AI102+фев!AI102+март!AI102+апр!AI102+май!AI102+июнь!AI102</f>
        <v>0</v>
      </c>
      <c r="AJ102" s="45">
        <f>янв!AJ102+фев!AJ102+март!AJ102+апр!AJ102+май!AJ102+июнь!AJ102</f>
        <v>0</v>
      </c>
      <c r="AK102" s="45">
        <f>янв!AK102+фев!AK102+март!AK102+апр!AK102+май!AK102+июнь!AK102</f>
        <v>3.5</v>
      </c>
      <c r="AL102" s="45">
        <f>янв!AL102+фев!AL102+март!AL102+апр!AL102+май!AL102+июнь!AL102</f>
        <v>5.1880000000000006</v>
      </c>
      <c r="AM102" s="45">
        <f>янв!AM102+фев!AM102+март!AM102+апр!AM102+май!AM102+июнь!AM102</f>
        <v>9</v>
      </c>
      <c r="AN102" s="45">
        <f>янв!AN102+фев!AN102+март!AN102+апр!AN102+май!AN102+июнь!AN102</f>
        <v>13.222</v>
      </c>
      <c r="AO102" s="45">
        <f>янв!AO102+фев!AO102+март!AO102+апр!AO102+май!AO102+июнь!AO102</f>
        <v>2</v>
      </c>
      <c r="AP102" s="45">
        <f>янв!AP102+фев!AP102+март!AP102+апр!AP102+май!AP102+июнь!AP102</f>
        <v>9.1869999999999994</v>
      </c>
      <c r="AQ102" s="45">
        <f>янв!AQ102+фев!AQ102+март!AQ102+апр!AQ102+май!AQ102+июнь!AQ102</f>
        <v>16</v>
      </c>
      <c r="AR102" s="45">
        <f>янв!AR102+фев!AR102+март!AR102+апр!AR102+май!AR102+июнь!AR102</f>
        <v>10.677999999999999</v>
      </c>
      <c r="AS102" s="45">
        <f>янв!AS102+фев!AS102+март!AS102+апр!AS102+май!AS102+июнь!AS102</f>
        <v>0</v>
      </c>
      <c r="AT102" s="45">
        <f>янв!AT102+фев!AT102+март!AT102+апр!AT102+май!AT102+июнь!AT102</f>
        <v>0</v>
      </c>
      <c r="AU102" s="45">
        <f>янв!AU102+фев!AU102+март!AU102+апр!AU102+май!AU102+июнь!AU102</f>
        <v>0</v>
      </c>
      <c r="AV102" s="45">
        <f>янв!AV102+фев!AV102+март!AV102+апр!AV102+май!AV102+июнь!AV102</f>
        <v>0</v>
      </c>
      <c r="AW102" s="45">
        <f>янв!AW102+фев!AW102+март!AW102+апр!AW102+май!AW102+июнь!AW102</f>
        <v>33</v>
      </c>
      <c r="AX102" s="45">
        <f>янв!AX102+фев!AX102+март!AX102+апр!AX102+май!AX102+июнь!AX102</f>
        <v>26.173999999999999</v>
      </c>
      <c r="AY102" s="45">
        <f>янв!AY102+фев!AY102+март!AY102+апр!AY102+май!AY102+июнь!AY102</f>
        <v>11</v>
      </c>
      <c r="AZ102" s="45">
        <f>янв!AZ102+фев!AZ102+март!AZ102+апр!AZ102+май!AZ102+июнь!AZ102</f>
        <v>9.2240000000000002</v>
      </c>
      <c r="BA102" s="45">
        <f>янв!BA102+фев!BA102+март!BA102+апр!BA102+май!BA102+июнь!BA102</f>
        <v>0</v>
      </c>
      <c r="BB102" s="45">
        <f>янв!BB102+фев!BB102+март!BB102+апр!BB102+май!BB102+июнь!BB102</f>
        <v>0</v>
      </c>
      <c r="BC102" s="45">
        <f>янв!BC102+фев!BC102+март!BC102+апр!BC102+май!BC102+июнь!BC102</f>
        <v>0</v>
      </c>
      <c r="BD102" s="45">
        <f>янв!BD102+фев!BD102+март!BD102+апр!BD102+май!BD102+июнь!BD102</f>
        <v>0</v>
      </c>
      <c r="BE102" s="45">
        <f>янв!BE102+фев!BE102+март!BE102+апр!BE102+май!BE102+июнь!BE102</f>
        <v>18.084</v>
      </c>
      <c r="BF102" s="48">
        <f t="shared" si="7"/>
        <v>254.55200000000002</v>
      </c>
      <c r="BG102" s="85"/>
      <c r="BH102" s="17" t="e">
        <f t="shared" si="10"/>
        <v>#DIV/0!</v>
      </c>
      <c r="BI102" s="71" t="s">
        <v>83</v>
      </c>
      <c r="BJ102" s="16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</row>
    <row r="103" spans="1:77" s="18" customFormat="1" ht="21.75" customHeight="1">
      <c r="A103" s="90">
        <v>20</v>
      </c>
      <c r="B103" s="30" t="s">
        <v>130</v>
      </c>
      <c r="C103" s="45">
        <f>янв!C103+фев!C103+март!C103+апр!C103+май!C103+июнь!C103</f>
        <v>2</v>
      </c>
      <c r="D103" s="45">
        <f>янв!D103+фев!D103+март!D103+апр!D103+май!D103+июнь!D103</f>
        <v>1.079</v>
      </c>
      <c r="E103" s="45">
        <f>янв!E103+фев!E103+март!E103+апр!E103+май!E103+июнь!E103</f>
        <v>43</v>
      </c>
      <c r="F103" s="45">
        <f>янв!F103+фев!F103+март!F103+апр!F103+май!F103+июнь!F103</f>
        <v>10.75</v>
      </c>
      <c r="G103" s="45">
        <f>янв!G103+фев!G103+март!G103+апр!G103+май!G103+июнь!G103</f>
        <v>0</v>
      </c>
      <c r="H103" s="45">
        <f>янв!H103+фев!H103+март!H103+апр!H103+май!H103+июнь!H103</f>
        <v>0</v>
      </c>
      <c r="I103" s="45">
        <f>янв!I103+фев!I103+март!I103+апр!I103+май!I103+июнь!I103</f>
        <v>0</v>
      </c>
      <c r="J103" s="45">
        <f>янв!J103+фев!J103+март!J103+апр!J103+май!J103+июнь!J103</f>
        <v>0</v>
      </c>
      <c r="K103" s="45">
        <f>янв!K103+фев!K103+март!K103+апр!K103+май!K103+июнь!K103</f>
        <v>0</v>
      </c>
      <c r="L103" s="45">
        <f>янв!L103+фев!L103+март!L103+апр!L103+май!L103+июнь!L103</f>
        <v>0</v>
      </c>
      <c r="M103" s="45">
        <f>янв!M103+фев!M103+март!M103+апр!M103+май!M103+июнь!M103</f>
        <v>0</v>
      </c>
      <c r="N103" s="45">
        <f>янв!N103+фев!N103+март!N103+апр!N103+май!N103+июнь!N103</f>
        <v>0</v>
      </c>
      <c r="O103" s="45">
        <f>янв!O103+фев!O103+март!O103+апр!O103+май!O103+июнь!O103</f>
        <v>0</v>
      </c>
      <c r="P103" s="45">
        <f>янв!P103+фев!P103+март!P103+апр!P103+май!P103+июнь!P103</f>
        <v>0</v>
      </c>
      <c r="Q103" s="45">
        <f>янв!Q103+фев!Q103+март!Q103+апр!Q103+май!Q103+июнь!Q103</f>
        <v>0</v>
      </c>
      <c r="R103" s="45">
        <f>янв!R103+фев!R103+март!R103+апр!R103+май!R103+июнь!R103</f>
        <v>0</v>
      </c>
      <c r="S103" s="45">
        <f>янв!S103+фев!S103+март!S103+апр!S103+май!S103+июнь!S103</f>
        <v>0</v>
      </c>
      <c r="T103" s="45">
        <f>янв!T103+фев!T103+март!T103+апр!T103+май!T103+июнь!T103</f>
        <v>0</v>
      </c>
      <c r="U103" s="45">
        <f>янв!U103+фев!U103+март!U103+апр!U103+май!U103+июнь!U103</f>
        <v>1</v>
      </c>
      <c r="V103" s="45">
        <f>янв!V103+фев!V103+март!V103+апр!V103+май!V103+июнь!V103</f>
        <v>33.465000000000003</v>
      </c>
      <c r="W103" s="45">
        <f>янв!W103+фев!W103+март!W103+апр!W103+май!W103+июнь!W103</f>
        <v>3</v>
      </c>
      <c r="X103" s="45">
        <f>янв!X103+фев!X103+март!X103+апр!X103+май!X103+июнь!X103</f>
        <v>6.7460000000000004</v>
      </c>
      <c r="Y103" s="45">
        <f>янв!Y103+фев!Y103+март!Y103+апр!Y103+май!Y103+июнь!Y103</f>
        <v>0</v>
      </c>
      <c r="Z103" s="45">
        <f>янв!Z103+фев!Z103+март!Z103+апр!Z103+май!Z103+июнь!Z103</f>
        <v>0</v>
      </c>
      <c r="AA103" s="45">
        <f>янв!AA103+фев!AA103+март!AA103+апр!AA103+май!AA103+июнь!AA103</f>
        <v>0</v>
      </c>
      <c r="AB103" s="45">
        <f>янв!AB103+фев!AB103+март!AB103+апр!AB103+май!AB103+июнь!AB103</f>
        <v>0</v>
      </c>
      <c r="AC103" s="45">
        <f>янв!AC103+фев!AC103+март!AC103+апр!AC103+май!AC103+июнь!AC103</f>
        <v>0</v>
      </c>
      <c r="AD103" s="45">
        <f>янв!AD103+фев!AD103+март!AD103+апр!AD103+май!AD103+июнь!AD103</f>
        <v>0</v>
      </c>
      <c r="AE103" s="45">
        <f>янв!AE103+фев!AE103+март!AE103+апр!AE103+май!AE103+июнь!AE103</f>
        <v>1</v>
      </c>
      <c r="AF103" s="45">
        <f>янв!AF103+фев!AF103+март!AF103+апр!AF103+май!AF103+июнь!AF103</f>
        <v>13.736000000000001</v>
      </c>
      <c r="AG103" s="45">
        <f>янв!AG103+фев!AG103+март!AG103+апр!AG103+май!AG103+июнь!AG103</f>
        <v>0</v>
      </c>
      <c r="AH103" s="45">
        <f>янв!AH103+фев!AH103+март!AH103+апр!AH103+май!AH103+июнь!AH103</f>
        <v>0</v>
      </c>
      <c r="AI103" s="45">
        <f>янв!AI103+фев!AI103+март!AI103+апр!AI103+май!AI103+июнь!AI103</f>
        <v>0</v>
      </c>
      <c r="AJ103" s="45">
        <f>янв!AJ103+фев!AJ103+март!AJ103+апр!AJ103+май!AJ103+июнь!AJ103</f>
        <v>0</v>
      </c>
      <c r="AK103" s="45">
        <f>янв!AK103+фев!AK103+март!AK103+апр!AK103+май!AK103+июнь!AK103</f>
        <v>2</v>
      </c>
      <c r="AL103" s="45">
        <f>янв!AL103+фев!AL103+март!AL103+апр!AL103+май!AL103+июнь!AL103</f>
        <v>2.95</v>
      </c>
      <c r="AM103" s="45">
        <f>янв!AM103+фев!AM103+март!AM103+апр!AM103+май!AM103+июнь!AM103</f>
        <v>0</v>
      </c>
      <c r="AN103" s="45">
        <f>янв!AN103+фев!AN103+март!AN103+апр!AN103+май!AN103+июнь!AN103</f>
        <v>0</v>
      </c>
      <c r="AO103" s="45">
        <f>янв!AO103+фев!AO103+март!AO103+апр!AO103+май!AO103+июнь!AO103</f>
        <v>1</v>
      </c>
      <c r="AP103" s="45">
        <f>янв!AP103+фев!AP103+март!AP103+апр!AP103+май!AP103+июнь!AP103</f>
        <v>2.86</v>
      </c>
      <c r="AQ103" s="45">
        <f>янв!AQ103+фев!AQ103+март!AQ103+апр!AQ103+май!AQ103+июнь!AQ103</f>
        <v>1</v>
      </c>
      <c r="AR103" s="45">
        <f>янв!AR103+фев!AR103+март!AR103+апр!AR103+май!AR103+июнь!AR103</f>
        <v>0.436</v>
      </c>
      <c r="AS103" s="45">
        <f>янв!AS103+фев!AS103+март!AS103+апр!AS103+май!AS103+июнь!AS103</f>
        <v>0</v>
      </c>
      <c r="AT103" s="45">
        <f>янв!AT103+фев!AT103+март!AT103+апр!AT103+май!AT103+июнь!AT103</f>
        <v>0</v>
      </c>
      <c r="AU103" s="45">
        <f>янв!AU103+фев!AU103+март!AU103+апр!AU103+май!AU103+июнь!AU103</f>
        <v>0</v>
      </c>
      <c r="AV103" s="45">
        <f>янв!AV103+фев!AV103+март!AV103+апр!AV103+май!AV103+июнь!AV103</f>
        <v>0</v>
      </c>
      <c r="AW103" s="45">
        <f>янв!AW103+фев!AW103+март!AW103+апр!AW103+май!AW103+июнь!AW103</f>
        <v>0</v>
      </c>
      <c r="AX103" s="45">
        <f>янв!AX103+фев!AX103+март!AX103+апр!AX103+май!AX103+июнь!AX103</f>
        <v>0</v>
      </c>
      <c r="AY103" s="45">
        <f>янв!AY103+фев!AY103+март!AY103+апр!AY103+май!AY103+июнь!AY103</f>
        <v>3</v>
      </c>
      <c r="AZ103" s="45">
        <f>янв!AZ103+фев!AZ103+март!AZ103+апр!AZ103+май!AZ103+июнь!AZ103</f>
        <v>1.891</v>
      </c>
      <c r="BA103" s="45">
        <f>янв!BA103+фев!BA103+март!BA103+апр!BA103+май!BA103+июнь!BA103</f>
        <v>0</v>
      </c>
      <c r="BB103" s="45">
        <f>янв!BB103+фев!BB103+март!BB103+апр!BB103+май!BB103+июнь!BB103</f>
        <v>0</v>
      </c>
      <c r="BC103" s="45">
        <f>янв!BC103+фев!BC103+март!BC103+апр!BC103+май!BC103+июнь!BC103</f>
        <v>0</v>
      </c>
      <c r="BD103" s="45">
        <f>янв!BD103+фев!BD103+март!BD103+апр!BD103+май!BD103+июнь!BD103</f>
        <v>0</v>
      </c>
      <c r="BE103" s="45">
        <f>янв!BE103+фев!BE103+март!BE103+апр!BE103+май!BE103+июнь!BE103</f>
        <v>0.47399999999999998</v>
      </c>
      <c r="BF103" s="48">
        <f t="shared" si="7"/>
        <v>74.387000000000029</v>
      </c>
      <c r="BG103" s="85"/>
      <c r="BH103" s="17" t="e">
        <f t="shared" si="10"/>
        <v>#DIV/0!</v>
      </c>
      <c r="BI103" s="71" t="s">
        <v>88</v>
      </c>
      <c r="BJ103" s="16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</row>
    <row r="104" spans="1:77" s="18" customFormat="1" ht="21.75" customHeight="1">
      <c r="A104" s="90">
        <v>21</v>
      </c>
      <c r="B104" s="30" t="s">
        <v>131</v>
      </c>
      <c r="C104" s="45">
        <f>янв!C104+фев!C104+март!C104+апр!C104+май!C104+июнь!C104</f>
        <v>10</v>
      </c>
      <c r="D104" s="45">
        <f>янв!D104+фев!D104+март!D104+апр!D104+май!D104+июнь!D104</f>
        <v>3.5720000000000001</v>
      </c>
      <c r="E104" s="45">
        <f>янв!E104+фев!E104+март!E104+апр!E104+май!E104+июнь!E104</f>
        <v>86</v>
      </c>
      <c r="F104" s="45">
        <f>янв!F104+фев!F104+март!F104+апр!F104+май!F104+июнь!F104</f>
        <v>21.497999999999998</v>
      </c>
      <c r="G104" s="45">
        <f>янв!G104+фев!G104+март!G104+апр!G104+май!G104+июнь!G104</f>
        <v>0</v>
      </c>
      <c r="H104" s="45">
        <f>янв!H104+фев!H104+март!H104+апр!H104+май!H104+июнь!H104</f>
        <v>0</v>
      </c>
      <c r="I104" s="45">
        <f>янв!I104+фев!I104+март!I104+апр!I104+май!I104+июнь!I104</f>
        <v>1</v>
      </c>
      <c r="J104" s="45">
        <f>янв!J104+фев!J104+март!J104+апр!J104+май!J104+июнь!J104</f>
        <v>281.72800000000001</v>
      </c>
      <c r="K104" s="45">
        <f>янв!K104+фев!K104+март!K104+апр!K104+май!K104+июнь!K104</f>
        <v>0</v>
      </c>
      <c r="L104" s="45">
        <f>янв!L104+фев!L104+март!L104+апр!L104+май!L104+июнь!L104</f>
        <v>0</v>
      </c>
      <c r="M104" s="45">
        <f>янв!M104+фев!M104+март!M104+апр!M104+май!M104+июнь!M104</f>
        <v>0</v>
      </c>
      <c r="N104" s="45">
        <f>янв!N104+фев!N104+март!N104+апр!N104+май!N104+июнь!N104</f>
        <v>0</v>
      </c>
      <c r="O104" s="45">
        <f>янв!O104+фев!O104+март!O104+апр!O104+май!O104+июнь!O104</f>
        <v>0</v>
      </c>
      <c r="P104" s="45">
        <f>янв!P104+фев!P104+март!P104+апр!P104+май!P104+июнь!P104</f>
        <v>0</v>
      </c>
      <c r="Q104" s="45">
        <f>янв!Q104+фев!Q104+март!Q104+апр!Q104+май!Q104+июнь!Q104</f>
        <v>0</v>
      </c>
      <c r="R104" s="45">
        <f>янв!R104+фев!R104+март!R104+апр!R104+май!R104+июнь!R104</f>
        <v>0</v>
      </c>
      <c r="S104" s="45">
        <f>янв!S104+фев!S104+март!S104+апр!S104+май!S104+июнь!S104</f>
        <v>12</v>
      </c>
      <c r="T104" s="45">
        <f>янв!T104+фев!T104+март!T104+апр!T104+май!T104+июнь!T104</f>
        <v>8.0549999999999997</v>
      </c>
      <c r="U104" s="45">
        <f>янв!U104+фев!U104+март!U104+апр!U104+май!U104+июнь!U104</f>
        <v>0</v>
      </c>
      <c r="V104" s="45">
        <f>янв!V104+фев!V104+март!V104+апр!V104+май!V104+июнь!V104</f>
        <v>0</v>
      </c>
      <c r="W104" s="45">
        <f>янв!W104+фев!W104+март!W104+апр!W104+май!W104+июнь!W104</f>
        <v>8</v>
      </c>
      <c r="X104" s="45">
        <f>янв!X104+фев!X104+март!X104+апр!X104+май!X104+июнь!X104</f>
        <v>0.94099999999999995</v>
      </c>
      <c r="Y104" s="45">
        <f>янв!Y104+фев!Y104+март!Y104+апр!Y104+май!Y104+июнь!Y104</f>
        <v>0</v>
      </c>
      <c r="Z104" s="45">
        <f>янв!Z104+фев!Z104+март!Z104+апр!Z104+май!Z104+июнь!Z104</f>
        <v>0</v>
      </c>
      <c r="AA104" s="45">
        <f>янв!AA104+фев!AA104+март!AA104+апр!AA104+май!AA104+июнь!AA104</f>
        <v>3.5</v>
      </c>
      <c r="AB104" s="45">
        <f>янв!AB104+фев!AB104+март!AB104+апр!AB104+май!AB104+июнь!AB104</f>
        <v>1.379</v>
      </c>
      <c r="AC104" s="45">
        <f>янв!AC104+фев!AC104+март!AC104+апр!AC104+май!AC104+июнь!AC104</f>
        <v>0</v>
      </c>
      <c r="AD104" s="45">
        <f>янв!AD104+фев!AD104+март!AD104+апр!AD104+май!AD104+июнь!AD104</f>
        <v>0</v>
      </c>
      <c r="AE104" s="45">
        <f>янв!AE104+фев!AE104+март!AE104+апр!AE104+май!AE104+июнь!AE104</f>
        <v>1</v>
      </c>
      <c r="AF104" s="45">
        <f>янв!AF104+фев!AF104+март!AF104+апр!AF104+май!AF104+июнь!AF104</f>
        <v>18.308</v>
      </c>
      <c r="AG104" s="45">
        <f>янв!AG104+фев!AG104+март!AG104+апр!AG104+май!AG104+июнь!AG104</f>
        <v>1.5</v>
      </c>
      <c r="AH104" s="45">
        <f>янв!AH104+фев!AH104+март!AH104+апр!AH104+май!AH104+июнь!AH104</f>
        <v>4.984</v>
      </c>
      <c r="AI104" s="45">
        <f>янв!AI104+фев!AI104+март!AI104+апр!AI104+май!AI104+июнь!AI104</f>
        <v>2</v>
      </c>
      <c r="AJ104" s="45">
        <f>янв!AJ104+фев!AJ104+март!AJ104+апр!AJ104+май!AJ104+июнь!AJ104</f>
        <v>6.1349999999999998</v>
      </c>
      <c r="AK104" s="45">
        <f>янв!AK104+фев!AK104+март!AK104+апр!AK104+май!AK104+июнь!AK104</f>
        <v>0</v>
      </c>
      <c r="AL104" s="45">
        <f>янв!AL104+фев!AL104+март!AL104+апр!AL104+май!AL104+июнь!AL104</f>
        <v>0</v>
      </c>
      <c r="AM104" s="45">
        <f>янв!AM104+фев!AM104+март!AM104+апр!AM104+май!AM104+июнь!AM104</f>
        <v>0</v>
      </c>
      <c r="AN104" s="45">
        <f>янв!AN104+фев!AN104+март!AN104+апр!AN104+май!AN104+июнь!AN104</f>
        <v>0</v>
      </c>
      <c r="AO104" s="45">
        <f>янв!AO104+фев!AO104+март!AO104+апр!AO104+май!AO104+июнь!AO104</f>
        <v>0</v>
      </c>
      <c r="AP104" s="45">
        <f>янв!AP104+фев!AP104+март!AP104+апр!AP104+май!AP104+июнь!AP104</f>
        <v>0</v>
      </c>
      <c r="AQ104" s="45">
        <f>янв!AQ104+фев!AQ104+март!AQ104+апр!AQ104+май!AQ104+июнь!AQ104</f>
        <v>3</v>
      </c>
      <c r="AR104" s="45">
        <f>янв!AR104+фев!AR104+март!AR104+апр!AR104+май!AR104+июнь!AR104</f>
        <v>5.1110000000000007</v>
      </c>
      <c r="AS104" s="45">
        <f>янв!AS104+фев!AS104+март!AS104+апр!AS104+май!AS104+июнь!AS104</f>
        <v>0</v>
      </c>
      <c r="AT104" s="45">
        <f>янв!AT104+фев!AT104+март!AT104+апр!AT104+май!AT104+июнь!AT104</f>
        <v>0</v>
      </c>
      <c r="AU104" s="45">
        <f>янв!AU104+фев!AU104+март!AU104+апр!AU104+май!AU104+июнь!AU104</f>
        <v>44.1</v>
      </c>
      <c r="AV104" s="45">
        <f>янв!AV104+фев!AV104+март!AV104+апр!AV104+май!AV104+июнь!AV104</f>
        <v>5.2060000000000004</v>
      </c>
      <c r="AW104" s="45">
        <f>янв!AW104+фев!AW104+март!AW104+апр!AW104+май!AW104+июнь!AW104</f>
        <v>123</v>
      </c>
      <c r="AX104" s="45">
        <f>янв!AX104+фев!AX104+март!AX104+апр!AX104+май!AX104+июнь!AX104</f>
        <v>94.117999999999995</v>
      </c>
      <c r="AY104" s="45">
        <f>янв!AY104+фев!AY104+март!AY104+апр!AY104+май!AY104+июнь!AY104</f>
        <v>3</v>
      </c>
      <c r="AZ104" s="45">
        <f>янв!AZ104+фев!AZ104+март!AZ104+апр!AZ104+май!AZ104+июнь!AZ104</f>
        <v>1.895</v>
      </c>
      <c r="BA104" s="45">
        <f>янв!BA104+фев!BA104+март!BA104+апр!BA104+май!BA104+июнь!BA104</f>
        <v>0</v>
      </c>
      <c r="BB104" s="45">
        <f>янв!BB104+фев!BB104+март!BB104+апр!BB104+май!BB104+июнь!BB104</f>
        <v>0</v>
      </c>
      <c r="BC104" s="45">
        <f>янв!BC104+фев!BC104+март!BC104+апр!BC104+май!BC104+июнь!BC104</f>
        <v>0</v>
      </c>
      <c r="BD104" s="45">
        <f>янв!BD104+фев!BD104+март!BD104+апр!BD104+май!BD104+июнь!BD104</f>
        <v>0</v>
      </c>
      <c r="BE104" s="45">
        <f>янв!BE104+фев!BE104+март!BE104+апр!BE104+май!BE104+июнь!BE104</f>
        <v>20.032999999999998</v>
      </c>
      <c r="BF104" s="48">
        <f t="shared" si="7"/>
        <v>472.96299999999997</v>
      </c>
      <c r="BG104" s="85"/>
      <c r="BH104" s="17" t="e">
        <f t="shared" si="10"/>
        <v>#DIV/0!</v>
      </c>
      <c r="BI104" s="71" t="s">
        <v>67</v>
      </c>
      <c r="BJ104" s="16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</row>
    <row r="105" spans="1:77" s="18" customFormat="1" ht="21.75" customHeight="1">
      <c r="A105" s="90">
        <v>22</v>
      </c>
      <c r="B105" s="30" t="s">
        <v>132</v>
      </c>
      <c r="C105" s="45">
        <f>янв!C105+фев!C105+март!C105+апр!C105+май!C105+июнь!C105</f>
        <v>0</v>
      </c>
      <c r="D105" s="45">
        <f>янв!D105+фев!D105+март!D105+апр!D105+май!D105+июнь!D105</f>
        <v>0</v>
      </c>
      <c r="E105" s="45">
        <f>янв!E105+фев!E105+март!E105+апр!E105+май!E105+июнь!E105</f>
        <v>126</v>
      </c>
      <c r="F105" s="45">
        <f>янв!F105+фев!F105+март!F105+апр!F105+май!F105+июнь!F105</f>
        <v>31.498000000000001</v>
      </c>
      <c r="G105" s="45">
        <f>янв!G105+фев!G105+март!G105+апр!G105+май!G105+июнь!G105</f>
        <v>0</v>
      </c>
      <c r="H105" s="45">
        <f>янв!H105+фев!H105+март!H105+апр!H105+май!H105+июнь!H105</f>
        <v>0</v>
      </c>
      <c r="I105" s="45">
        <f>янв!I105+фев!I105+март!I105+апр!I105+май!I105+июнь!I105</f>
        <v>0</v>
      </c>
      <c r="J105" s="45">
        <f>янв!J105+фев!J105+март!J105+апр!J105+май!J105+июнь!J105</f>
        <v>0</v>
      </c>
      <c r="K105" s="45">
        <f>янв!K105+фев!K105+март!K105+апр!K105+май!K105+июнь!K105</f>
        <v>0</v>
      </c>
      <c r="L105" s="45">
        <f>янв!L105+фев!L105+март!L105+апр!L105+май!L105+июнь!L105</f>
        <v>0</v>
      </c>
      <c r="M105" s="45">
        <f>янв!M105+фев!M105+март!M105+апр!M105+май!M105+июнь!M105</f>
        <v>0</v>
      </c>
      <c r="N105" s="45">
        <f>янв!N105+фев!N105+март!N105+апр!N105+май!N105+июнь!N105</f>
        <v>0</v>
      </c>
      <c r="O105" s="45">
        <f>янв!O105+фев!O105+март!O105+апр!O105+май!O105+июнь!O105</f>
        <v>0</v>
      </c>
      <c r="P105" s="45">
        <f>янв!P105+фев!P105+март!P105+апр!P105+май!P105+июнь!P105</f>
        <v>0</v>
      </c>
      <c r="Q105" s="45">
        <f>янв!Q105+фев!Q105+март!Q105+апр!Q105+май!Q105+июнь!Q105</f>
        <v>0</v>
      </c>
      <c r="R105" s="45">
        <f>янв!R105+фев!R105+март!R105+апр!R105+май!R105+июнь!R105</f>
        <v>0</v>
      </c>
      <c r="S105" s="45">
        <f>янв!S105+фев!S105+март!S105+апр!S105+май!S105+июнь!S105</f>
        <v>6</v>
      </c>
      <c r="T105" s="45">
        <f>янв!T105+фев!T105+март!T105+апр!T105+май!T105+июнь!T105</f>
        <v>3.8609999999999998</v>
      </c>
      <c r="U105" s="45">
        <f>янв!U105+фев!U105+март!U105+апр!U105+май!U105+июнь!U105</f>
        <v>0</v>
      </c>
      <c r="V105" s="45">
        <f>янв!V105+фев!V105+март!V105+апр!V105+май!V105+июнь!V105</f>
        <v>0</v>
      </c>
      <c r="W105" s="45">
        <f>янв!W105+фев!W105+март!W105+апр!W105+май!W105+июнь!W105</f>
        <v>20</v>
      </c>
      <c r="X105" s="45">
        <f>янв!X105+фев!X105+март!X105+апр!X105+май!X105+июнь!X105</f>
        <v>4.9859999999999998</v>
      </c>
      <c r="Y105" s="45">
        <f>янв!Y105+фев!Y105+март!Y105+апр!Y105+май!Y105+июнь!Y105</f>
        <v>1.8</v>
      </c>
      <c r="Z105" s="45">
        <f>янв!Z105+фев!Z105+март!Z105+апр!Z105+май!Z105+июнь!Z105</f>
        <v>1.091</v>
      </c>
      <c r="AA105" s="45">
        <f>янв!AA105+фев!AA105+март!AA105+апр!AA105+май!AA105+июнь!AA105</f>
        <v>0</v>
      </c>
      <c r="AB105" s="45">
        <f>янв!AB105+фев!AB105+март!AB105+апр!AB105+май!AB105+июнь!AB105</f>
        <v>0</v>
      </c>
      <c r="AC105" s="45">
        <f>янв!AC105+фев!AC105+март!AC105+апр!AC105+май!AC105+июнь!AC105</f>
        <v>0</v>
      </c>
      <c r="AD105" s="45">
        <f>янв!AD105+фев!AD105+март!AD105+апр!AD105+май!AD105+июнь!AD105</f>
        <v>0</v>
      </c>
      <c r="AE105" s="45">
        <f>янв!AE105+фев!AE105+март!AE105+апр!AE105+май!AE105+июнь!AE105</f>
        <v>1</v>
      </c>
      <c r="AF105" s="45">
        <f>янв!AF105+фев!AF105+март!AF105+апр!AF105+май!AF105+июнь!AF105</f>
        <v>18.306999999999999</v>
      </c>
      <c r="AG105" s="45">
        <f>янв!AG105+фев!AG105+март!AG105+апр!AG105+май!AG105+июнь!AG105</f>
        <v>0</v>
      </c>
      <c r="AH105" s="45">
        <f>янв!AH105+фев!AH105+март!AH105+апр!AH105+май!AH105+июнь!AH105</f>
        <v>0</v>
      </c>
      <c r="AI105" s="45">
        <f>янв!AI105+фев!AI105+март!AI105+апр!AI105+май!AI105+июнь!AI105</f>
        <v>0</v>
      </c>
      <c r="AJ105" s="45">
        <f>янв!AJ105+фев!AJ105+март!AJ105+апр!AJ105+май!AJ105+июнь!AJ105</f>
        <v>0</v>
      </c>
      <c r="AK105" s="45">
        <f>янв!AK105+фев!AK105+март!AK105+апр!AK105+май!AK105+июнь!AK105</f>
        <v>0</v>
      </c>
      <c r="AL105" s="45">
        <f>янв!AL105+фев!AL105+март!AL105+апр!AL105+май!AL105+июнь!AL105</f>
        <v>0</v>
      </c>
      <c r="AM105" s="45">
        <f>янв!AM105+фев!AM105+март!AM105+апр!AM105+май!AM105+июнь!AM105</f>
        <v>4</v>
      </c>
      <c r="AN105" s="45">
        <f>янв!AN105+фев!AN105+март!AN105+апр!AN105+май!AN105+июнь!AN105</f>
        <v>15.714</v>
      </c>
      <c r="AO105" s="45">
        <f>янв!AO105+фев!AO105+март!AO105+апр!AO105+май!AO105+июнь!AO105</f>
        <v>0</v>
      </c>
      <c r="AP105" s="45">
        <f>янв!AP105+фев!AP105+март!AP105+апр!AP105+май!AP105+июнь!AP105</f>
        <v>0</v>
      </c>
      <c r="AQ105" s="45">
        <f>янв!AQ105+фев!AQ105+март!AQ105+апр!AQ105+май!AQ105+июнь!AQ105</f>
        <v>4</v>
      </c>
      <c r="AR105" s="45">
        <f>янв!AR105+фев!AR105+март!AR105+апр!AR105+май!AR105+июнь!AR105</f>
        <v>2.7770000000000001</v>
      </c>
      <c r="AS105" s="45">
        <f>янв!AS105+фев!AS105+март!AS105+апр!AS105+май!AS105+июнь!AS105</f>
        <v>0</v>
      </c>
      <c r="AT105" s="45">
        <f>янв!AT105+фев!AT105+март!AT105+апр!AT105+май!AT105+июнь!AT105</f>
        <v>0</v>
      </c>
      <c r="AU105" s="45">
        <f>янв!AU105+фев!AU105+март!AU105+апр!AU105+май!AU105+июнь!AU105</f>
        <v>0</v>
      </c>
      <c r="AV105" s="45">
        <f>янв!AV105+фев!AV105+март!AV105+апр!AV105+май!AV105+июнь!AV105</f>
        <v>0</v>
      </c>
      <c r="AW105" s="45">
        <f>янв!AW105+фев!AW105+март!AW105+апр!AW105+май!AW105+июнь!AW105</f>
        <v>6</v>
      </c>
      <c r="AX105" s="45">
        <f>янв!AX105+фев!AX105+март!AX105+апр!AX105+май!AX105+июнь!AX105</f>
        <v>3.74</v>
      </c>
      <c r="AY105" s="45">
        <f>янв!AY105+фев!AY105+март!AY105+апр!AY105+май!AY105+июнь!AY105</f>
        <v>6</v>
      </c>
      <c r="AZ105" s="45">
        <f>янв!AZ105+фев!AZ105+март!AZ105+апр!AZ105+май!AZ105+июнь!AZ105</f>
        <v>8.34</v>
      </c>
      <c r="BA105" s="45">
        <f>янв!BA105+фев!BA105+март!BA105+апр!BA105+май!BA105+июнь!BA105</f>
        <v>0</v>
      </c>
      <c r="BB105" s="45">
        <f>янв!BB105+фев!BB105+март!BB105+апр!BB105+май!BB105+июнь!BB105</f>
        <v>0</v>
      </c>
      <c r="BC105" s="45">
        <f>янв!BC105+фев!BC105+март!BC105+апр!BC105+май!BC105+июнь!BC105</f>
        <v>0</v>
      </c>
      <c r="BD105" s="45">
        <f>янв!BD105+фев!BD105+март!BD105+апр!BD105+май!BD105+июнь!BD105</f>
        <v>0</v>
      </c>
      <c r="BE105" s="45">
        <f>янв!BE105+фев!BE105+март!BE105+апр!BE105+май!BE105+июнь!BE105</f>
        <v>2.302</v>
      </c>
      <c r="BF105" s="48">
        <f t="shared" si="7"/>
        <v>92.616</v>
      </c>
      <c r="BG105" s="85"/>
      <c r="BH105" s="17" t="e">
        <f t="shared" si="10"/>
        <v>#DIV/0!</v>
      </c>
      <c r="BI105" s="71" t="s">
        <v>84</v>
      </c>
      <c r="BJ105" s="16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</row>
    <row r="106" spans="1:77" s="18" customFormat="1" ht="21.75" customHeight="1">
      <c r="A106" s="90">
        <v>23</v>
      </c>
      <c r="B106" s="30" t="s">
        <v>52</v>
      </c>
      <c r="C106" s="45">
        <f>янв!C106+фев!C106+март!C106+апр!C106+май!C106+июнь!C106</f>
        <v>0</v>
      </c>
      <c r="D106" s="45">
        <f>янв!D106+фев!D106+март!D106+апр!D106+май!D106+июнь!D106</f>
        <v>0</v>
      </c>
      <c r="E106" s="45">
        <f>янв!E106+фев!E106+март!E106+апр!E106+май!E106+июнь!E106</f>
        <v>0</v>
      </c>
      <c r="F106" s="45">
        <f>янв!F106+фев!F106+март!F106+апр!F106+май!F106+июнь!F106</f>
        <v>0</v>
      </c>
      <c r="G106" s="45">
        <f>янв!G106+фев!G106+март!G106+апр!G106+май!G106+июнь!G106</f>
        <v>0</v>
      </c>
      <c r="H106" s="45">
        <f>янв!H106+фев!H106+март!H106+апр!H106+май!H106+июнь!H106</f>
        <v>0</v>
      </c>
      <c r="I106" s="45">
        <f>янв!I106+фев!I106+март!I106+апр!I106+май!I106+июнь!I106</f>
        <v>0</v>
      </c>
      <c r="J106" s="45">
        <f>янв!J106+фев!J106+март!J106+апр!J106+май!J106+июнь!J106</f>
        <v>0</v>
      </c>
      <c r="K106" s="45">
        <f>янв!K106+фев!K106+март!K106+апр!K106+май!K106+июнь!K106</f>
        <v>0</v>
      </c>
      <c r="L106" s="45">
        <f>янв!L106+фев!L106+март!L106+апр!L106+май!L106+июнь!L106</f>
        <v>0</v>
      </c>
      <c r="M106" s="45">
        <f>янв!M106+фев!M106+март!M106+апр!M106+май!M106+июнь!M106</f>
        <v>0</v>
      </c>
      <c r="N106" s="45">
        <f>янв!N106+фев!N106+март!N106+апр!N106+май!N106+июнь!N106</f>
        <v>0</v>
      </c>
      <c r="O106" s="45">
        <f>янв!O106+фев!O106+март!O106+апр!O106+май!O106+июнь!O106</f>
        <v>0</v>
      </c>
      <c r="P106" s="45">
        <f>янв!P106+фев!P106+март!P106+апр!P106+май!P106+июнь!P106</f>
        <v>0</v>
      </c>
      <c r="Q106" s="45">
        <f>янв!Q106+фев!Q106+март!Q106+апр!Q106+май!Q106+июнь!Q106</f>
        <v>0</v>
      </c>
      <c r="R106" s="45">
        <f>янв!R106+фев!R106+март!R106+апр!R106+май!R106+июнь!R106</f>
        <v>0</v>
      </c>
      <c r="S106" s="45">
        <f>янв!S106+фев!S106+март!S106+апр!S106+май!S106+июнь!S106</f>
        <v>2</v>
      </c>
      <c r="T106" s="45">
        <f>янв!T106+фев!T106+март!T106+апр!T106+май!T106+июнь!T106</f>
        <v>0.96700000000000008</v>
      </c>
      <c r="U106" s="45">
        <f>янв!U106+фев!U106+март!U106+апр!U106+май!U106+июнь!U106</f>
        <v>1</v>
      </c>
      <c r="V106" s="45">
        <f>янв!V106+фев!V106+март!V106+апр!V106+май!V106+июнь!V106</f>
        <v>34.69</v>
      </c>
      <c r="W106" s="45">
        <f>янв!W106+фев!W106+март!W106+апр!W106+май!W106+июнь!W106</f>
        <v>2</v>
      </c>
      <c r="X106" s="45">
        <f>янв!X106+фев!X106+март!X106+апр!X106+май!X106+июнь!X106</f>
        <v>4.7889999999999997</v>
      </c>
      <c r="Y106" s="45">
        <f>янв!Y106+фев!Y106+март!Y106+апр!Y106+май!Y106+июнь!Y106</f>
        <v>0</v>
      </c>
      <c r="Z106" s="45">
        <f>янв!Z106+фев!Z106+март!Z106+апр!Z106+май!Z106+июнь!Z106</f>
        <v>0</v>
      </c>
      <c r="AA106" s="45">
        <f>янв!AA106+фев!AA106+март!AA106+апр!AA106+май!AA106+июнь!AA106</f>
        <v>0</v>
      </c>
      <c r="AB106" s="45">
        <f>янв!AB106+фев!AB106+март!AB106+апр!AB106+май!AB106+июнь!AB106</f>
        <v>0</v>
      </c>
      <c r="AC106" s="45">
        <f>янв!AC106+фев!AC106+март!AC106+апр!AC106+май!AC106+июнь!AC106</f>
        <v>0</v>
      </c>
      <c r="AD106" s="45">
        <f>янв!AD106+фев!AD106+март!AD106+апр!AD106+май!AD106+июнь!AD106</f>
        <v>0</v>
      </c>
      <c r="AE106" s="45">
        <f>янв!AE106+фев!AE106+март!AE106+апр!AE106+май!AE106+июнь!AE106</f>
        <v>1</v>
      </c>
      <c r="AF106" s="45">
        <f>янв!AF106+фев!AF106+март!AF106+апр!AF106+май!AF106+июнь!AF106</f>
        <v>19.931999999999999</v>
      </c>
      <c r="AG106" s="45">
        <f>янв!AG106+фев!AG106+март!AG106+апр!AG106+май!AG106+июнь!AG106</f>
        <v>0</v>
      </c>
      <c r="AH106" s="45">
        <f>янв!AH106+фев!AH106+март!AH106+апр!AH106+май!AH106+июнь!AH106</f>
        <v>0</v>
      </c>
      <c r="AI106" s="45">
        <f>янв!AI106+фев!AI106+март!AI106+апр!AI106+май!AI106+июнь!AI106</f>
        <v>0</v>
      </c>
      <c r="AJ106" s="45">
        <f>янв!AJ106+фев!AJ106+март!AJ106+апр!AJ106+май!AJ106+июнь!AJ106</f>
        <v>0</v>
      </c>
      <c r="AK106" s="45">
        <f>янв!AK106+фев!AK106+март!AK106+апр!AK106+май!AK106+июнь!AK106</f>
        <v>0</v>
      </c>
      <c r="AL106" s="45">
        <f>янв!AL106+фев!AL106+март!AL106+апр!AL106+май!AL106+июнь!AL106</f>
        <v>0</v>
      </c>
      <c r="AM106" s="45">
        <f>янв!AM106+фев!AM106+март!AM106+апр!AM106+май!AM106+июнь!AM106</f>
        <v>0</v>
      </c>
      <c r="AN106" s="45">
        <f>янв!AN106+фев!AN106+март!AN106+апр!AN106+май!AN106+июнь!AN106</f>
        <v>0</v>
      </c>
      <c r="AO106" s="45">
        <f>янв!AO106+фев!AO106+март!AO106+апр!AO106+май!AO106+июнь!AO106</f>
        <v>0</v>
      </c>
      <c r="AP106" s="45">
        <f>янв!AP106+фев!AP106+март!AP106+апр!AP106+май!AP106+июнь!AP106</f>
        <v>0</v>
      </c>
      <c r="AQ106" s="45">
        <f>янв!AQ106+фев!AQ106+март!AQ106+апр!AQ106+май!AQ106+июнь!AQ106</f>
        <v>4</v>
      </c>
      <c r="AR106" s="45">
        <f>янв!AR106+фев!AR106+март!AR106+апр!AR106+май!AR106+июнь!AR106</f>
        <v>1.7509999999999999</v>
      </c>
      <c r="AS106" s="45">
        <f>янв!AS106+фев!AS106+март!AS106+апр!AS106+май!AS106+июнь!AS106</f>
        <v>0</v>
      </c>
      <c r="AT106" s="45">
        <f>янв!AT106+фев!AT106+март!AT106+апр!AT106+май!AT106+июнь!AT106</f>
        <v>0</v>
      </c>
      <c r="AU106" s="45">
        <f>янв!AU106+фев!AU106+март!AU106+апр!AU106+май!AU106+июнь!AU106</f>
        <v>29.4</v>
      </c>
      <c r="AV106" s="45">
        <f>янв!AV106+фев!AV106+март!AV106+апр!AV106+май!AV106+июнь!AV106</f>
        <v>5.57</v>
      </c>
      <c r="AW106" s="45">
        <f>янв!AW106+фев!AW106+март!AW106+апр!AW106+май!AW106+июнь!AW106</f>
        <v>0</v>
      </c>
      <c r="AX106" s="45">
        <f>янв!AX106+фев!AX106+март!AX106+апр!AX106+май!AX106+июнь!AX106</f>
        <v>0</v>
      </c>
      <c r="AY106" s="45">
        <f>янв!AY106+фев!AY106+март!AY106+апр!AY106+май!AY106+июнь!AY106</f>
        <v>1</v>
      </c>
      <c r="AZ106" s="45">
        <f>янв!AZ106+фев!AZ106+март!AZ106+апр!AZ106+май!AZ106+июнь!AZ106</f>
        <v>2.907</v>
      </c>
      <c r="BA106" s="45">
        <f>янв!BA106+фев!BA106+март!BA106+апр!BA106+май!BA106+июнь!BA106</f>
        <v>0</v>
      </c>
      <c r="BB106" s="45">
        <f>янв!BB106+фев!BB106+март!BB106+апр!BB106+май!BB106+июнь!BB106</f>
        <v>0</v>
      </c>
      <c r="BC106" s="45">
        <f>янв!BC106+фев!BC106+март!BC106+апр!BC106+май!BC106+июнь!BC106</f>
        <v>0</v>
      </c>
      <c r="BD106" s="45">
        <f>янв!BD106+фев!BD106+март!BD106+апр!BD106+май!BD106+июнь!BD106</f>
        <v>0</v>
      </c>
      <c r="BE106" s="45">
        <f>янв!BE106+фев!BE106+март!BE106+апр!BE106+май!BE106+июнь!BE106</f>
        <v>10.847999999999999</v>
      </c>
      <c r="BF106" s="48">
        <f t="shared" si="7"/>
        <v>81.453999999999994</v>
      </c>
      <c r="BG106" s="85"/>
      <c r="BH106" s="17" t="e">
        <f t="shared" si="10"/>
        <v>#DIV/0!</v>
      </c>
      <c r="BI106" s="71">
        <v>1</v>
      </c>
      <c r="BJ106" s="16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</row>
    <row r="107" spans="1:77" s="18" customFormat="1" ht="21.75" customHeight="1">
      <c r="A107" s="90">
        <v>24</v>
      </c>
      <c r="B107" s="30" t="s">
        <v>53</v>
      </c>
      <c r="C107" s="45">
        <f>янв!C107+фев!C107+март!C107+апр!C107+май!C107+июнь!C107</f>
        <v>1</v>
      </c>
      <c r="D107" s="45">
        <f>янв!D107+фев!D107+март!D107+апр!D107+май!D107+июнь!D107</f>
        <v>6.4359999999999999</v>
      </c>
      <c r="E107" s="45">
        <f>янв!E107+фев!E107+март!E107+апр!E107+май!E107+июнь!E107</f>
        <v>0</v>
      </c>
      <c r="F107" s="45">
        <f>янв!F107+фев!F107+март!F107+апр!F107+май!F107+июнь!F107</f>
        <v>0</v>
      </c>
      <c r="G107" s="45">
        <f>янв!G107+фев!G107+март!G107+апр!G107+май!G107+июнь!G107</f>
        <v>0</v>
      </c>
      <c r="H107" s="45">
        <f>янв!H107+фев!H107+март!H107+апр!H107+май!H107+июнь!H107</f>
        <v>0</v>
      </c>
      <c r="I107" s="45">
        <f>янв!I107+фев!I107+март!I107+апр!I107+май!I107+июнь!I107</f>
        <v>1</v>
      </c>
      <c r="J107" s="45">
        <f>янв!J107+фев!J107+март!J107+апр!J107+май!J107+июнь!J107</f>
        <v>281.214</v>
      </c>
      <c r="K107" s="45">
        <f>янв!K107+фев!K107+март!K107+апр!K107+май!K107+июнь!K107</f>
        <v>0</v>
      </c>
      <c r="L107" s="45">
        <f>янв!L107+фев!L107+март!L107+апр!L107+май!L107+июнь!L107</f>
        <v>0</v>
      </c>
      <c r="M107" s="45">
        <f>янв!M107+фев!M107+март!M107+апр!M107+май!M107+июнь!M107</f>
        <v>0</v>
      </c>
      <c r="N107" s="45">
        <f>янв!N107+фев!N107+март!N107+апр!N107+май!N107+июнь!N107</f>
        <v>0</v>
      </c>
      <c r="O107" s="45">
        <f>янв!O107+фев!O107+март!O107+апр!O107+май!O107+июнь!O107</f>
        <v>0</v>
      </c>
      <c r="P107" s="45">
        <f>янв!P107+фев!P107+март!P107+апр!P107+май!P107+июнь!P107</f>
        <v>0</v>
      </c>
      <c r="Q107" s="45">
        <f>янв!Q107+фев!Q107+март!Q107+апр!Q107+май!Q107+июнь!Q107</f>
        <v>0</v>
      </c>
      <c r="R107" s="45">
        <f>янв!R107+фев!R107+март!R107+апр!R107+май!R107+июнь!R107</f>
        <v>0</v>
      </c>
      <c r="S107" s="45">
        <f>янв!S107+фев!S107+март!S107+апр!S107+май!S107+июнь!S107</f>
        <v>11</v>
      </c>
      <c r="T107" s="45">
        <f>янв!T107+фев!T107+март!T107+апр!T107+май!T107+июнь!T107</f>
        <v>6.6210000000000004</v>
      </c>
      <c r="U107" s="45">
        <f>янв!U107+фев!U107+март!U107+апр!U107+май!U107+июнь!U107</f>
        <v>1</v>
      </c>
      <c r="V107" s="45">
        <f>янв!V107+фев!V107+март!V107+апр!V107+май!V107+июнь!V107</f>
        <v>34.593000000000004</v>
      </c>
      <c r="W107" s="45">
        <f>янв!W107+фев!W107+март!W107+апр!W107+май!W107+июнь!W107</f>
        <v>3</v>
      </c>
      <c r="X107" s="45">
        <f>янв!X107+фев!X107+март!X107+апр!X107+май!X107+июнь!X107</f>
        <v>4.4370000000000003</v>
      </c>
      <c r="Y107" s="45">
        <f>янв!Y107+фев!Y107+март!Y107+апр!Y107+май!Y107+июнь!Y107</f>
        <v>5.4</v>
      </c>
      <c r="Z107" s="45">
        <f>янв!Z107+фев!Z107+март!Z107+апр!Z107+май!Z107+июнь!Z107</f>
        <v>3.274</v>
      </c>
      <c r="AA107" s="45">
        <f>янв!AA107+фев!AA107+март!AA107+апр!AA107+май!AA107+июнь!AA107</f>
        <v>0</v>
      </c>
      <c r="AB107" s="45">
        <f>янв!AB107+фев!AB107+март!AB107+апр!AB107+май!AB107+июнь!AB107</f>
        <v>0</v>
      </c>
      <c r="AC107" s="45">
        <f>янв!AC107+фев!AC107+март!AC107+апр!AC107+май!AC107+июнь!AC107</f>
        <v>0</v>
      </c>
      <c r="AD107" s="45">
        <f>янв!AD107+фев!AD107+март!AD107+апр!AD107+май!AD107+июнь!AD107</f>
        <v>0</v>
      </c>
      <c r="AE107" s="45">
        <f>янв!AE107+фев!AE107+март!AE107+апр!AE107+май!AE107+июнь!AE107</f>
        <v>1</v>
      </c>
      <c r="AF107" s="45">
        <f>янв!AF107+фев!AF107+март!AF107+апр!AF107+май!AF107+июнь!AF107</f>
        <v>22.366499999999998</v>
      </c>
      <c r="AG107" s="45">
        <f>янв!AG107+фев!AG107+март!AG107+апр!AG107+май!AG107+июнь!AG107</f>
        <v>0</v>
      </c>
      <c r="AH107" s="45">
        <f>янв!AH107+фев!AH107+март!AH107+апр!AH107+май!AH107+июнь!AH107</f>
        <v>0</v>
      </c>
      <c r="AI107" s="45">
        <f>янв!AI107+фев!AI107+март!AI107+апр!AI107+май!AI107+июнь!AI107</f>
        <v>0</v>
      </c>
      <c r="AJ107" s="45">
        <f>янв!AJ107+фев!AJ107+март!AJ107+апр!AJ107+май!AJ107+июнь!AJ107</f>
        <v>0</v>
      </c>
      <c r="AK107" s="45">
        <f>янв!AK107+фев!AK107+март!AK107+апр!AK107+май!AK107+июнь!AK107</f>
        <v>2</v>
      </c>
      <c r="AL107" s="45">
        <f>янв!AL107+фев!AL107+март!AL107+апр!AL107+май!AL107+июнь!AL107</f>
        <v>2.8740000000000001</v>
      </c>
      <c r="AM107" s="45">
        <f>янв!AM107+фев!AM107+март!AM107+апр!AM107+май!AM107+июнь!AM107</f>
        <v>0</v>
      </c>
      <c r="AN107" s="45">
        <f>янв!AN107+фев!AN107+март!AN107+апр!AN107+май!AN107+июнь!AN107</f>
        <v>0</v>
      </c>
      <c r="AO107" s="45">
        <f>янв!AO107+фев!AO107+март!AO107+апр!AO107+май!AO107+июнь!AO107</f>
        <v>1</v>
      </c>
      <c r="AP107" s="45">
        <f>янв!AP107+фев!AP107+март!AP107+апр!AP107+май!AP107+июнь!AP107</f>
        <v>2.2789999999999999</v>
      </c>
      <c r="AQ107" s="45">
        <f>янв!AQ107+фев!AQ107+март!AQ107+апр!AQ107+май!AQ107+июнь!AQ107</f>
        <v>13</v>
      </c>
      <c r="AR107" s="45">
        <f>янв!AR107+фев!AR107+март!AR107+апр!AR107+май!AR107+июнь!AR107</f>
        <v>9.3079999999999998</v>
      </c>
      <c r="AS107" s="45">
        <f>янв!AS107+фев!AS107+март!AS107+апр!AS107+май!AS107+июнь!AS107</f>
        <v>1</v>
      </c>
      <c r="AT107" s="45">
        <f>янв!AT107+фев!AT107+март!AT107+апр!AT107+май!AT107+июнь!AT107</f>
        <v>11.085000000000001</v>
      </c>
      <c r="AU107" s="45">
        <f>янв!AU107+фев!AU107+март!AU107+апр!AU107+май!AU107+июнь!AU107</f>
        <v>0</v>
      </c>
      <c r="AV107" s="45">
        <f>янв!AV107+фев!AV107+март!AV107+апр!AV107+май!AV107+июнь!AV107</f>
        <v>0</v>
      </c>
      <c r="AW107" s="45">
        <f>янв!AW107+фев!AW107+март!AW107+апр!AW107+май!AW107+июнь!AW107</f>
        <v>2</v>
      </c>
      <c r="AX107" s="45">
        <f>янв!AX107+фев!AX107+март!AX107+апр!AX107+май!AX107+июнь!AX107</f>
        <v>3.6340000000000003</v>
      </c>
      <c r="AY107" s="45">
        <f>янв!AY107+фев!AY107+март!AY107+апр!AY107+май!AY107+июнь!AY107</f>
        <v>8</v>
      </c>
      <c r="AZ107" s="45">
        <f>янв!AZ107+фев!AZ107+март!AZ107+апр!AZ107+май!AZ107+июнь!AZ107</f>
        <v>6.09</v>
      </c>
      <c r="BA107" s="45">
        <f>янв!BA107+фев!BA107+март!BA107+апр!BA107+май!BA107+июнь!BA107</f>
        <v>0</v>
      </c>
      <c r="BB107" s="45">
        <f>янв!BB107+фев!BB107+март!BB107+апр!BB107+май!BB107+июнь!BB107</f>
        <v>0</v>
      </c>
      <c r="BC107" s="45">
        <f>янв!BC107+фев!BC107+март!BC107+апр!BC107+май!BC107+июнь!BC107</f>
        <v>0</v>
      </c>
      <c r="BD107" s="45">
        <f>янв!BD107+фев!BD107+март!BD107+апр!BD107+май!BD107+июнь!BD107</f>
        <v>0</v>
      </c>
      <c r="BE107" s="45">
        <f>янв!BE107+фев!BE107+март!BE107+апр!BE107+май!BE107+июнь!BE107</f>
        <v>2.0139999999999998</v>
      </c>
      <c r="BF107" s="48">
        <f t="shared" si="7"/>
        <v>396.22549999999995</v>
      </c>
      <c r="BG107" s="85"/>
      <c r="BH107" s="17" t="e">
        <f t="shared" si="10"/>
        <v>#DIV/0!</v>
      </c>
      <c r="BI107" s="71">
        <v>3</v>
      </c>
      <c r="BJ107" s="16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</row>
    <row r="108" spans="1:77" s="18" customFormat="1" ht="21.75" customHeight="1">
      <c r="A108" s="90">
        <v>25</v>
      </c>
      <c r="B108" s="30" t="s">
        <v>54</v>
      </c>
      <c r="C108" s="45">
        <f>янв!C108+фев!C108+март!C108+апр!C108+май!C108+июнь!C108</f>
        <v>0</v>
      </c>
      <c r="D108" s="45">
        <f>янв!D108+фев!D108+март!D108+апр!D108+май!D108+июнь!D108</f>
        <v>0</v>
      </c>
      <c r="E108" s="45">
        <f>янв!E108+фев!E108+март!E108+апр!E108+май!E108+июнь!E108</f>
        <v>0</v>
      </c>
      <c r="F108" s="45">
        <f>янв!F108+фев!F108+март!F108+апр!F108+май!F108+июнь!F108</f>
        <v>0</v>
      </c>
      <c r="G108" s="45">
        <f>янв!G108+фев!G108+март!G108+апр!G108+май!G108+июнь!G108</f>
        <v>0</v>
      </c>
      <c r="H108" s="45">
        <f>янв!H108+фев!H108+март!H108+апр!H108+май!H108+июнь!H108</f>
        <v>0</v>
      </c>
      <c r="I108" s="45">
        <f>янв!I108+фев!I108+март!I108+апр!I108+май!I108+июнь!I108</f>
        <v>0</v>
      </c>
      <c r="J108" s="45">
        <f>янв!J108+фев!J108+март!J108+апр!J108+май!J108+июнь!J108</f>
        <v>0</v>
      </c>
      <c r="K108" s="45">
        <f>янв!K108+фев!K108+март!K108+апр!K108+май!K108+июнь!K108</f>
        <v>0</v>
      </c>
      <c r="L108" s="45">
        <f>янв!L108+фев!L108+март!L108+апр!L108+май!L108+июнь!L108</f>
        <v>0</v>
      </c>
      <c r="M108" s="45">
        <f>янв!M108+фев!M108+март!M108+апр!M108+май!M108+июнь!M108</f>
        <v>0</v>
      </c>
      <c r="N108" s="45">
        <f>янв!N108+фев!N108+март!N108+апр!N108+май!N108+июнь!N108</f>
        <v>0</v>
      </c>
      <c r="O108" s="45">
        <f>янв!O108+фев!O108+март!O108+апр!O108+май!O108+июнь!O108</f>
        <v>0</v>
      </c>
      <c r="P108" s="45">
        <f>янв!P108+фев!P108+март!P108+апр!P108+май!P108+июнь!P108</f>
        <v>0</v>
      </c>
      <c r="Q108" s="45">
        <f>янв!Q108+фев!Q108+март!Q108+апр!Q108+май!Q108+июнь!Q108</f>
        <v>0</v>
      </c>
      <c r="R108" s="45">
        <f>янв!R108+фев!R108+март!R108+апр!R108+май!R108+июнь!R108</f>
        <v>0</v>
      </c>
      <c r="S108" s="45">
        <f>янв!S108+фев!S108+март!S108+апр!S108+май!S108+июнь!S108</f>
        <v>3</v>
      </c>
      <c r="T108" s="45">
        <f>янв!T108+фев!T108+март!T108+апр!T108+май!T108+июнь!T108</f>
        <v>1.214</v>
      </c>
      <c r="U108" s="45">
        <f>янв!U108+фев!U108+март!U108+апр!U108+май!U108+июнь!U108</f>
        <v>0</v>
      </c>
      <c r="V108" s="45">
        <f>янв!V108+фев!V108+март!V108+апр!V108+май!V108+июнь!V108</f>
        <v>0</v>
      </c>
      <c r="W108" s="45">
        <f>янв!W108+фев!W108+март!W108+апр!W108+май!W108+июнь!W108</f>
        <v>3</v>
      </c>
      <c r="X108" s="45">
        <f>янв!X108+фев!X108+март!X108+апр!X108+май!X108+июнь!X108</f>
        <v>2.6960000000000002</v>
      </c>
      <c r="Y108" s="45">
        <f>янв!Y108+фев!Y108+март!Y108+апр!Y108+май!Y108+июнь!Y108</f>
        <v>0</v>
      </c>
      <c r="Z108" s="45">
        <f>янв!Z108+фев!Z108+март!Z108+апр!Z108+май!Z108+июнь!Z108</f>
        <v>0</v>
      </c>
      <c r="AA108" s="45">
        <f>янв!AA108+фев!AA108+март!AA108+апр!AA108+май!AA108+июнь!AA108</f>
        <v>0</v>
      </c>
      <c r="AB108" s="45">
        <f>янв!AB108+фев!AB108+март!AB108+апр!AB108+май!AB108+июнь!AB108</f>
        <v>0</v>
      </c>
      <c r="AC108" s="45">
        <f>янв!AC108+фев!AC108+март!AC108+апр!AC108+май!AC108+июнь!AC108</f>
        <v>0</v>
      </c>
      <c r="AD108" s="45">
        <f>янв!AD108+фев!AD108+март!AD108+апр!AD108+май!AD108+июнь!AD108</f>
        <v>0</v>
      </c>
      <c r="AE108" s="45">
        <f>янв!AE108+фев!AE108+март!AE108+апр!AE108+май!AE108+июнь!AE108</f>
        <v>1</v>
      </c>
      <c r="AF108" s="45">
        <f>янв!AF108+фев!AF108+март!AF108+апр!AF108+май!AF108+июнь!AF108</f>
        <v>14.997</v>
      </c>
      <c r="AG108" s="45">
        <f>янв!AG108+фев!AG108+март!AG108+апр!AG108+май!AG108+июнь!AG108</f>
        <v>0</v>
      </c>
      <c r="AH108" s="45">
        <f>янв!AH108+фев!AH108+март!AH108+апр!AH108+май!AH108+июнь!AH108</f>
        <v>0</v>
      </c>
      <c r="AI108" s="45">
        <f>янв!AI108+фев!AI108+март!AI108+апр!AI108+май!AI108+июнь!AI108</f>
        <v>0</v>
      </c>
      <c r="AJ108" s="45">
        <f>янв!AJ108+фев!AJ108+март!AJ108+апр!AJ108+май!AJ108+июнь!AJ108</f>
        <v>0</v>
      </c>
      <c r="AK108" s="45">
        <f>янв!AK108+фев!AK108+март!AK108+апр!AK108+май!AK108+июнь!AK108</f>
        <v>0</v>
      </c>
      <c r="AL108" s="45">
        <f>янв!AL108+фев!AL108+март!AL108+апр!AL108+май!AL108+июнь!AL108</f>
        <v>0</v>
      </c>
      <c r="AM108" s="45">
        <f>янв!AM108+фев!AM108+март!AM108+апр!AM108+май!AM108+июнь!AM108</f>
        <v>0</v>
      </c>
      <c r="AN108" s="45">
        <f>янв!AN108+фев!AN108+март!AN108+апр!AN108+май!AN108+июнь!AN108</f>
        <v>0</v>
      </c>
      <c r="AO108" s="45">
        <f>янв!AO108+фев!AO108+март!AO108+апр!AO108+май!AO108+июнь!AO108</f>
        <v>0</v>
      </c>
      <c r="AP108" s="45">
        <f>янв!AP108+фев!AP108+март!AP108+апр!AP108+май!AP108+июнь!AP108</f>
        <v>0</v>
      </c>
      <c r="AQ108" s="45">
        <f>янв!AQ108+фев!AQ108+март!AQ108+апр!AQ108+май!AQ108+июнь!AQ108</f>
        <v>12</v>
      </c>
      <c r="AR108" s="45">
        <f>янв!AR108+фев!AR108+март!AR108+апр!AR108+май!AR108+июнь!AR108</f>
        <v>6.1790000000000003</v>
      </c>
      <c r="AS108" s="45">
        <f>янв!AS108+фев!AS108+март!AS108+апр!AS108+май!AS108+июнь!AS108</f>
        <v>0</v>
      </c>
      <c r="AT108" s="45">
        <f>янв!AT108+фев!AT108+март!AT108+апр!AT108+май!AT108+июнь!AT108</f>
        <v>0</v>
      </c>
      <c r="AU108" s="45">
        <f>янв!AU108+фев!AU108+март!AU108+апр!AU108+май!AU108+июнь!AU108</f>
        <v>49</v>
      </c>
      <c r="AV108" s="45">
        <f>янв!AV108+фев!AV108+март!AV108+апр!AV108+май!AV108+июнь!AV108</f>
        <v>5.7850000000000001</v>
      </c>
      <c r="AW108" s="45">
        <f>янв!AW108+фев!AW108+март!AW108+апр!AW108+май!AW108+июнь!AW108</f>
        <v>4</v>
      </c>
      <c r="AX108" s="45">
        <f>янв!AX108+фев!AX108+март!AX108+апр!AX108+май!AX108+июнь!AX108</f>
        <v>5.5819999999999999</v>
      </c>
      <c r="AY108" s="45">
        <f>янв!AY108+фев!AY108+март!AY108+апр!AY108+май!AY108+июнь!AY108</f>
        <v>8</v>
      </c>
      <c r="AZ108" s="45">
        <f>янв!AZ108+фев!AZ108+март!AZ108+апр!AZ108+май!AZ108+июнь!AZ108</f>
        <v>7.5830000000000002</v>
      </c>
      <c r="BA108" s="45">
        <f>янв!BA108+фев!BA108+март!BA108+апр!BA108+май!BA108+июнь!BA108</f>
        <v>0</v>
      </c>
      <c r="BB108" s="45">
        <f>янв!BB108+фев!BB108+март!BB108+апр!BB108+май!BB108+июнь!BB108</f>
        <v>0</v>
      </c>
      <c r="BC108" s="45">
        <f>янв!BC108+фев!BC108+март!BC108+апр!BC108+май!BC108+июнь!BC108</f>
        <v>0</v>
      </c>
      <c r="BD108" s="45">
        <f>янв!BD108+фев!BD108+март!BD108+апр!BD108+май!BD108+июнь!BD108</f>
        <v>0</v>
      </c>
      <c r="BE108" s="45">
        <f>янв!BE108+фев!BE108+март!BE108+апр!BE108+май!BE108+июнь!BE108</f>
        <v>23.452999999999999</v>
      </c>
      <c r="BF108" s="48">
        <f t="shared" si="7"/>
        <v>67.48899999999999</v>
      </c>
      <c r="BG108" s="85"/>
      <c r="BH108" s="35" t="e">
        <f t="shared" si="10"/>
        <v>#DIV/0!</v>
      </c>
      <c r="BI108" s="71">
        <v>5</v>
      </c>
      <c r="BJ108" s="16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</row>
    <row r="109" spans="1:77" s="18" customFormat="1" ht="21.75" customHeight="1">
      <c r="A109" s="90">
        <v>26</v>
      </c>
      <c r="B109" s="30" t="s">
        <v>55</v>
      </c>
      <c r="C109" s="45">
        <f>янв!C109+фев!C109+март!C109+апр!C109+май!C109+июнь!C109</f>
        <v>0</v>
      </c>
      <c r="D109" s="45">
        <f>янв!D109+фев!D109+март!D109+апр!D109+май!D109+июнь!D109</f>
        <v>0</v>
      </c>
      <c r="E109" s="45">
        <f>янв!E109+фев!E109+март!E109+апр!E109+май!E109+июнь!E109</f>
        <v>0</v>
      </c>
      <c r="F109" s="45">
        <f>янв!F109+фев!F109+март!F109+апр!F109+май!F109+июнь!F109</f>
        <v>0</v>
      </c>
      <c r="G109" s="45">
        <f>янв!G109+фев!G109+март!G109+апр!G109+май!G109+июнь!G109</f>
        <v>0</v>
      </c>
      <c r="H109" s="45">
        <f>янв!H109+фев!H109+март!H109+апр!H109+май!H109+июнь!H109</f>
        <v>0</v>
      </c>
      <c r="I109" s="45">
        <f>янв!I109+фев!I109+март!I109+апр!I109+май!I109+июнь!I109</f>
        <v>1</v>
      </c>
      <c r="J109" s="45">
        <f>янв!J109+фев!J109+март!J109+апр!J109+май!J109+июнь!J109</f>
        <v>253.708</v>
      </c>
      <c r="K109" s="45">
        <f>янв!K109+фев!K109+март!K109+апр!K109+май!K109+июнь!K109</f>
        <v>0</v>
      </c>
      <c r="L109" s="45">
        <f>янв!L109+фев!L109+март!L109+апр!L109+май!L109+июнь!L109</f>
        <v>0</v>
      </c>
      <c r="M109" s="45">
        <f>янв!M109+фев!M109+март!M109+апр!M109+май!M109+июнь!M109</f>
        <v>0</v>
      </c>
      <c r="N109" s="45">
        <f>янв!N109+фев!N109+март!N109+апр!N109+май!N109+июнь!N109</f>
        <v>0</v>
      </c>
      <c r="O109" s="45">
        <f>янв!O109+фев!O109+март!O109+апр!O109+май!O109+июнь!O109</f>
        <v>0</v>
      </c>
      <c r="P109" s="45">
        <f>янв!P109+фев!P109+март!P109+апр!P109+май!P109+июнь!P109</f>
        <v>0</v>
      </c>
      <c r="Q109" s="45">
        <f>янв!Q109+фев!Q109+март!Q109+апр!Q109+май!Q109+июнь!Q109</f>
        <v>0</v>
      </c>
      <c r="R109" s="45">
        <f>янв!R109+фев!R109+март!R109+апр!R109+май!R109+июнь!R109</f>
        <v>0</v>
      </c>
      <c r="S109" s="45">
        <f>янв!S109+фев!S109+март!S109+апр!S109+май!S109+июнь!S109</f>
        <v>8</v>
      </c>
      <c r="T109" s="45">
        <f>янв!T109+фев!T109+март!T109+апр!T109+май!T109+июнь!T109</f>
        <v>4.7469999999999999</v>
      </c>
      <c r="U109" s="45">
        <f>янв!U109+фев!U109+март!U109+апр!U109+май!U109+июнь!U109</f>
        <v>7</v>
      </c>
      <c r="V109" s="45">
        <f>янв!V109+фев!V109+март!V109+апр!V109+май!V109+июнь!V109</f>
        <v>37.244999999999997</v>
      </c>
      <c r="W109" s="45">
        <f>янв!W109+фев!W109+март!W109+апр!W109+май!W109+июнь!W109</f>
        <v>5</v>
      </c>
      <c r="X109" s="45">
        <f>янв!X109+фев!X109+март!X109+апр!X109+май!X109+июнь!X109</f>
        <v>13.928999999999998</v>
      </c>
      <c r="Y109" s="45">
        <f>янв!Y109+фев!Y109+март!Y109+апр!Y109+май!Y109+июнь!Y109</f>
        <v>1.8</v>
      </c>
      <c r="Z109" s="45">
        <f>янв!Z109+фев!Z109+март!Z109+апр!Z109+май!Z109+июнь!Z109</f>
        <v>1.091</v>
      </c>
      <c r="AA109" s="45">
        <f>янв!AA109+фев!AA109+март!AA109+апр!AA109+май!AA109+июнь!AA109</f>
        <v>0</v>
      </c>
      <c r="AB109" s="45">
        <f>янв!AB109+фев!AB109+март!AB109+апр!AB109+май!AB109+июнь!AB109</f>
        <v>0</v>
      </c>
      <c r="AC109" s="45">
        <f>янв!AC109+фев!AC109+март!AC109+апр!AC109+май!AC109+июнь!AC109</f>
        <v>0</v>
      </c>
      <c r="AD109" s="45">
        <f>янв!AD109+фев!AD109+март!AD109+апр!AD109+май!AD109+июнь!AD109</f>
        <v>0</v>
      </c>
      <c r="AE109" s="45">
        <f>янв!AE109+фев!AE109+март!AE109+апр!AE109+май!AE109+июнь!AE109</f>
        <v>1</v>
      </c>
      <c r="AF109" s="45">
        <f>янв!AF109+фев!AF109+март!AF109+апр!AF109+май!AF109+июнь!AF109</f>
        <v>22.11</v>
      </c>
      <c r="AG109" s="45">
        <f>янв!AG109+фев!AG109+март!AG109+апр!AG109+май!AG109+июнь!AG109</f>
        <v>0</v>
      </c>
      <c r="AH109" s="45">
        <f>янв!AH109+фев!AH109+март!AH109+апр!AH109+май!AH109+июнь!AH109</f>
        <v>0</v>
      </c>
      <c r="AI109" s="45">
        <f>янв!AI109+фев!AI109+март!AI109+апр!AI109+май!AI109+июнь!AI109</f>
        <v>0</v>
      </c>
      <c r="AJ109" s="45">
        <f>янв!AJ109+фев!AJ109+март!AJ109+апр!AJ109+май!AJ109+июнь!AJ109</f>
        <v>0</v>
      </c>
      <c r="AK109" s="45">
        <f>янв!AK109+фев!AK109+март!AK109+апр!AK109+май!AK109+июнь!AK109</f>
        <v>2.5</v>
      </c>
      <c r="AL109" s="45">
        <f>янв!AL109+фев!AL109+март!AL109+апр!AL109+май!AL109+июнь!AL109</f>
        <v>3.6869999999999998</v>
      </c>
      <c r="AM109" s="45">
        <f>янв!AM109+фев!AM109+март!AM109+апр!AM109+май!AM109+июнь!AM109</f>
        <v>0</v>
      </c>
      <c r="AN109" s="45">
        <f>янв!AN109+фев!AN109+март!AN109+апр!AN109+май!AN109+июнь!AN109</f>
        <v>0</v>
      </c>
      <c r="AO109" s="45">
        <f>янв!AO109+фев!AO109+март!AO109+апр!AO109+май!AO109+июнь!AO109</f>
        <v>1</v>
      </c>
      <c r="AP109" s="45">
        <f>янв!AP109+фев!AP109+март!AP109+апр!AP109+май!AP109+июнь!AP109</f>
        <v>0.54800000000000004</v>
      </c>
      <c r="AQ109" s="45">
        <f>янв!AQ109+фев!AQ109+март!AQ109+апр!AQ109+май!AQ109+июнь!AQ109</f>
        <v>22</v>
      </c>
      <c r="AR109" s="45">
        <f>янв!AR109+фев!AR109+март!AR109+апр!AR109+май!AR109+июнь!AR109</f>
        <v>10.117000000000001</v>
      </c>
      <c r="AS109" s="45">
        <f>янв!AS109+фев!AS109+март!AS109+апр!AS109+май!AS109+июнь!AS109</f>
        <v>0</v>
      </c>
      <c r="AT109" s="45">
        <f>янв!AT109+фев!AT109+март!AT109+апр!AT109+май!AT109+июнь!AT109</f>
        <v>0</v>
      </c>
      <c r="AU109" s="45">
        <f>янв!AU109+фев!AU109+март!AU109+апр!AU109+май!AU109+июнь!AU109</f>
        <v>25</v>
      </c>
      <c r="AV109" s="45">
        <f>янв!AV109+фев!AV109+март!AV109+апр!AV109+май!AV109+июнь!AV109</f>
        <v>2.2509999999999999</v>
      </c>
      <c r="AW109" s="45">
        <f>янв!AW109+фев!AW109+март!AW109+апр!AW109+май!AW109+июнь!AW109</f>
        <v>14</v>
      </c>
      <c r="AX109" s="45">
        <f>янв!AX109+фев!AX109+март!AX109+апр!AX109+май!AX109+июнь!AX109</f>
        <v>12.413</v>
      </c>
      <c r="AY109" s="45">
        <f>янв!AY109+фев!AY109+март!AY109+апр!AY109+май!AY109+июнь!AY109</f>
        <v>10</v>
      </c>
      <c r="AZ109" s="45">
        <f>янв!AZ109+фев!AZ109+март!AZ109+апр!AZ109+май!AZ109+июнь!AZ109</f>
        <v>7.3529999999999998</v>
      </c>
      <c r="BA109" s="45">
        <f>янв!BA109+фев!BA109+март!BA109+апр!BA109+май!BA109+июнь!BA109</f>
        <v>0</v>
      </c>
      <c r="BB109" s="45">
        <f>янв!BB109+фев!BB109+март!BB109+апр!BB109+май!BB109+июнь!BB109</f>
        <v>0</v>
      </c>
      <c r="BC109" s="45">
        <f>янв!BC109+фев!BC109+март!BC109+апр!BC109+май!BC109+июнь!BC109</f>
        <v>0</v>
      </c>
      <c r="BD109" s="45">
        <f>янв!BD109+фев!BD109+март!BD109+апр!BD109+май!BD109+июнь!BD109</f>
        <v>0</v>
      </c>
      <c r="BE109" s="45">
        <f>янв!BE109+фев!BE109+март!BE109+апр!BE109+май!BE109+июнь!BE109</f>
        <v>2.4929999999999999</v>
      </c>
      <c r="BF109" s="48">
        <f>D109+F109+H109+J109+L109+N109+P109+R109+T109+V109+X109+Z109+AB109+AD109+AF109+AH109+AJ109+AL109+AN109+AP109+AR109+AT109+AV109+AX109+AZ109+BB109+BD109+BE109</f>
        <v>371.69200000000001</v>
      </c>
      <c r="BG109" s="85"/>
      <c r="BH109" s="17" t="e">
        <f t="shared" si="10"/>
        <v>#DIV/0!</v>
      </c>
      <c r="BI109" s="71">
        <v>7</v>
      </c>
      <c r="BJ109" s="16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</row>
    <row r="110" spans="1:77" s="26" customFormat="1" ht="21.75" customHeight="1">
      <c r="A110" s="91"/>
      <c r="B110" s="62" t="s">
        <v>42</v>
      </c>
      <c r="C110" s="47">
        <f>SUM(C84:C109)</f>
        <v>99.6</v>
      </c>
      <c r="D110" s="47">
        <f t="shared" ref="D110:BE110" si="11">SUM(D84:D109)</f>
        <v>36.127000000000002</v>
      </c>
      <c r="E110" s="47">
        <f t="shared" si="11"/>
        <v>608</v>
      </c>
      <c r="F110" s="47">
        <f t="shared" si="11"/>
        <v>155.07999999999998</v>
      </c>
      <c r="G110" s="47">
        <f t="shared" si="11"/>
        <v>151.9</v>
      </c>
      <c r="H110" s="47">
        <f t="shared" si="11"/>
        <v>15.526</v>
      </c>
      <c r="I110" s="47">
        <f t="shared" si="11"/>
        <v>8</v>
      </c>
      <c r="J110" s="47">
        <f t="shared" si="11"/>
        <v>1980.0190000000002</v>
      </c>
      <c r="K110" s="47">
        <f t="shared" si="11"/>
        <v>0</v>
      </c>
      <c r="L110" s="47">
        <f t="shared" si="11"/>
        <v>0</v>
      </c>
      <c r="M110" s="47">
        <f t="shared" si="11"/>
        <v>0</v>
      </c>
      <c r="N110" s="47">
        <f t="shared" si="11"/>
        <v>0</v>
      </c>
      <c r="O110" s="47">
        <f t="shared" si="11"/>
        <v>0</v>
      </c>
      <c r="P110" s="47">
        <f t="shared" si="11"/>
        <v>0</v>
      </c>
      <c r="Q110" s="47">
        <f t="shared" si="11"/>
        <v>251.10000000000002</v>
      </c>
      <c r="R110" s="47">
        <f t="shared" si="11"/>
        <v>349.56399999999996</v>
      </c>
      <c r="S110" s="47">
        <f t="shared" si="11"/>
        <v>163</v>
      </c>
      <c r="T110" s="47">
        <f t="shared" si="11"/>
        <v>113.23600000000002</v>
      </c>
      <c r="U110" s="47">
        <f t="shared" si="11"/>
        <v>41</v>
      </c>
      <c r="V110" s="47">
        <f t="shared" si="11"/>
        <v>536.89699999999993</v>
      </c>
      <c r="W110" s="47">
        <f t="shared" si="11"/>
        <v>176</v>
      </c>
      <c r="X110" s="47">
        <f t="shared" si="11"/>
        <v>133.02199999999999</v>
      </c>
      <c r="Y110" s="47">
        <f t="shared" si="11"/>
        <v>36.299999999999997</v>
      </c>
      <c r="Z110" s="47">
        <f t="shared" si="11"/>
        <v>36.271999999999998</v>
      </c>
      <c r="AA110" s="47">
        <f t="shared" si="11"/>
        <v>14.6</v>
      </c>
      <c r="AB110" s="47">
        <f t="shared" si="11"/>
        <v>9.8989999999999991</v>
      </c>
      <c r="AC110" s="47">
        <f t="shared" si="11"/>
        <v>0</v>
      </c>
      <c r="AD110" s="47">
        <f t="shared" si="11"/>
        <v>0</v>
      </c>
      <c r="AE110" s="47">
        <f t="shared" si="11"/>
        <v>35</v>
      </c>
      <c r="AF110" s="47">
        <f t="shared" si="11"/>
        <v>642.53049999999996</v>
      </c>
      <c r="AG110" s="47">
        <f t="shared" si="11"/>
        <v>2.5</v>
      </c>
      <c r="AH110" s="47">
        <f t="shared" si="11"/>
        <v>7.0979999999999999</v>
      </c>
      <c r="AI110" s="47">
        <f t="shared" si="11"/>
        <v>14</v>
      </c>
      <c r="AJ110" s="47">
        <f t="shared" si="11"/>
        <v>37.659999999999997</v>
      </c>
      <c r="AK110" s="47">
        <f t="shared" si="11"/>
        <v>24</v>
      </c>
      <c r="AL110" s="47">
        <f t="shared" si="11"/>
        <v>36.002999999999993</v>
      </c>
      <c r="AM110" s="47">
        <f t="shared" si="11"/>
        <v>24</v>
      </c>
      <c r="AN110" s="47">
        <f t="shared" si="11"/>
        <v>44.14</v>
      </c>
      <c r="AO110" s="47">
        <f t="shared" si="11"/>
        <v>15</v>
      </c>
      <c r="AP110" s="47">
        <f t="shared" si="11"/>
        <v>40.340999999999994</v>
      </c>
      <c r="AQ110" s="47">
        <f t="shared" si="11"/>
        <v>211</v>
      </c>
      <c r="AR110" s="47">
        <f t="shared" si="11"/>
        <v>132.79</v>
      </c>
      <c r="AS110" s="47">
        <f t="shared" si="11"/>
        <v>16</v>
      </c>
      <c r="AT110" s="47">
        <f t="shared" si="11"/>
        <v>81.533999999999992</v>
      </c>
      <c r="AU110" s="47">
        <f t="shared" si="11"/>
        <v>398.3</v>
      </c>
      <c r="AV110" s="47">
        <f t="shared" si="11"/>
        <v>66.435000000000002</v>
      </c>
      <c r="AW110" s="47">
        <f t="shared" si="11"/>
        <v>907</v>
      </c>
      <c r="AX110" s="47">
        <f t="shared" si="11"/>
        <v>708.02699999999993</v>
      </c>
      <c r="AY110" s="47">
        <f t="shared" si="11"/>
        <v>169</v>
      </c>
      <c r="AZ110" s="47">
        <f t="shared" si="11"/>
        <v>175.244</v>
      </c>
      <c r="BA110" s="47">
        <f t="shared" si="11"/>
        <v>1.44</v>
      </c>
      <c r="BB110" s="47">
        <f t="shared" si="11"/>
        <v>1.845</v>
      </c>
      <c r="BC110" s="47">
        <f t="shared" si="11"/>
        <v>13.5</v>
      </c>
      <c r="BD110" s="47">
        <f t="shared" si="11"/>
        <v>4.8999999999999995</v>
      </c>
      <c r="BE110" s="47">
        <f t="shared" si="11"/>
        <v>246.97899999999996</v>
      </c>
      <c r="BF110" s="49">
        <f>SUM(BF84:BF109)</f>
        <v>5591.1684999999979</v>
      </c>
      <c r="BG110" s="57">
        <f>SUM(BG84:BG109)</f>
        <v>0</v>
      </c>
      <c r="BH110" s="17" t="e">
        <f t="shared" si="10"/>
        <v>#DIV/0!</v>
      </c>
      <c r="BI110" s="72"/>
      <c r="BJ110" s="16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</row>
    <row r="111" spans="1:77" ht="21.75" customHeight="1">
      <c r="A111" s="75"/>
      <c r="B111" s="63" t="s">
        <v>56</v>
      </c>
      <c r="C111" s="51">
        <f t="shared" ref="C111:AH111" si="12">C110+C81+C52+C30</f>
        <v>158.59</v>
      </c>
      <c r="D111" s="48">
        <f t="shared" si="12"/>
        <v>57.083000000000006</v>
      </c>
      <c r="E111" s="52">
        <f t="shared" si="12"/>
        <v>1288</v>
      </c>
      <c r="F111" s="27">
        <f t="shared" si="12"/>
        <v>342.46699999999998</v>
      </c>
      <c r="G111" s="52">
        <f t="shared" si="12"/>
        <v>850.62000000000012</v>
      </c>
      <c r="H111" s="48">
        <f t="shared" si="12"/>
        <v>88.670999999999992</v>
      </c>
      <c r="I111" s="52">
        <f t="shared" si="12"/>
        <v>25</v>
      </c>
      <c r="J111" s="27">
        <f t="shared" si="12"/>
        <v>4706.5150000000003</v>
      </c>
      <c r="K111" s="52">
        <f t="shared" si="12"/>
        <v>67</v>
      </c>
      <c r="L111" s="48">
        <f t="shared" si="12"/>
        <v>26.002000000000002</v>
      </c>
      <c r="M111" s="52">
        <f t="shared" si="12"/>
        <v>46</v>
      </c>
      <c r="N111" s="88">
        <f t="shared" si="12"/>
        <v>435.09899999999999</v>
      </c>
      <c r="O111" s="52">
        <f t="shared" si="12"/>
        <v>6</v>
      </c>
      <c r="P111" s="48">
        <f t="shared" si="12"/>
        <v>28.437999999999999</v>
      </c>
      <c r="Q111" s="52">
        <f t="shared" si="12"/>
        <v>251.10000000000002</v>
      </c>
      <c r="R111" s="55">
        <f t="shared" si="12"/>
        <v>349.56399999999996</v>
      </c>
      <c r="S111" s="52">
        <f t="shared" si="12"/>
        <v>243</v>
      </c>
      <c r="T111" s="48">
        <f t="shared" si="12"/>
        <v>206.82000000000002</v>
      </c>
      <c r="U111" s="52">
        <f t="shared" si="12"/>
        <v>104</v>
      </c>
      <c r="V111" s="17">
        <f t="shared" si="12"/>
        <v>915.91399999999999</v>
      </c>
      <c r="W111" s="52">
        <f t="shared" si="12"/>
        <v>336</v>
      </c>
      <c r="X111" s="48">
        <f t="shared" si="12"/>
        <v>337.654</v>
      </c>
      <c r="Y111" s="52">
        <f t="shared" si="12"/>
        <v>43.8</v>
      </c>
      <c r="Z111" s="48">
        <f t="shared" si="12"/>
        <v>39.536999999999999</v>
      </c>
      <c r="AA111" s="52">
        <f t="shared" si="12"/>
        <v>14.6</v>
      </c>
      <c r="AB111" s="48">
        <f t="shared" si="12"/>
        <v>9.8989999999999991</v>
      </c>
      <c r="AC111" s="52">
        <f t="shared" si="12"/>
        <v>41</v>
      </c>
      <c r="AD111" s="48">
        <f t="shared" si="12"/>
        <v>7.782</v>
      </c>
      <c r="AE111" s="52">
        <f t="shared" si="12"/>
        <v>45</v>
      </c>
      <c r="AF111" s="48">
        <f t="shared" si="12"/>
        <v>894.67549999999994</v>
      </c>
      <c r="AG111" s="99">
        <f t="shared" si="12"/>
        <v>459.45000000000005</v>
      </c>
      <c r="AH111" s="55">
        <f t="shared" si="12"/>
        <v>1080.4180000000001</v>
      </c>
      <c r="AI111" s="52">
        <f t="shared" ref="AI111:BF111" si="13">AI110+AI81+AI52+AI30</f>
        <v>283.64999999999998</v>
      </c>
      <c r="AJ111" s="48">
        <f t="shared" si="13"/>
        <v>564.31399999999996</v>
      </c>
      <c r="AK111" s="99">
        <f t="shared" si="13"/>
        <v>128.1</v>
      </c>
      <c r="AL111" s="55">
        <f t="shared" si="13"/>
        <v>153.34799999999998</v>
      </c>
      <c r="AM111" s="52">
        <f t="shared" si="13"/>
        <v>535.21</v>
      </c>
      <c r="AN111" s="55">
        <f t="shared" si="13"/>
        <v>685.49900000000002</v>
      </c>
      <c r="AO111" s="52">
        <f t="shared" si="13"/>
        <v>51</v>
      </c>
      <c r="AP111" s="48">
        <f t="shared" si="13"/>
        <v>175.34</v>
      </c>
      <c r="AQ111" s="52">
        <f t="shared" si="13"/>
        <v>620</v>
      </c>
      <c r="AR111" s="48">
        <f t="shared" si="13"/>
        <v>518.85500000000002</v>
      </c>
      <c r="AS111" s="52">
        <f t="shared" si="13"/>
        <v>16</v>
      </c>
      <c r="AT111" s="27">
        <f t="shared" si="13"/>
        <v>81.533999999999992</v>
      </c>
      <c r="AU111" s="99">
        <f t="shared" si="13"/>
        <v>1167.77</v>
      </c>
      <c r="AV111" s="55">
        <f t="shared" si="13"/>
        <v>506.83399999999995</v>
      </c>
      <c r="AW111" s="52">
        <f t="shared" si="13"/>
        <v>1846</v>
      </c>
      <c r="AX111" s="48">
        <f t="shared" si="13"/>
        <v>1362.6959999999999</v>
      </c>
      <c r="AY111" s="52">
        <f t="shared" si="13"/>
        <v>187</v>
      </c>
      <c r="AZ111" s="48">
        <f t="shared" si="13"/>
        <v>198.17999999999998</v>
      </c>
      <c r="BA111" s="93">
        <f t="shared" si="13"/>
        <v>1.44</v>
      </c>
      <c r="BB111" s="94">
        <f t="shared" si="13"/>
        <v>1.845</v>
      </c>
      <c r="BC111" s="76">
        <f t="shared" si="13"/>
        <v>13.5</v>
      </c>
      <c r="BD111" s="88">
        <f t="shared" si="13"/>
        <v>4.8999999999999995</v>
      </c>
      <c r="BE111" s="76">
        <f t="shared" si="13"/>
        <v>1230.6559999999999</v>
      </c>
      <c r="BF111" s="48">
        <f t="shared" si="13"/>
        <v>15010.539499999999</v>
      </c>
      <c r="BG111" s="27">
        <f>BG110+BG81+BG52+BG30</f>
        <v>0</v>
      </c>
      <c r="BH111" s="17" t="e">
        <f t="shared" si="10"/>
        <v>#DIV/0!</v>
      </c>
      <c r="BI111" s="72"/>
      <c r="BJ111" s="16"/>
    </row>
    <row r="112" spans="1:77" s="40" customFormat="1">
      <c r="A112" s="92"/>
      <c r="B112" s="64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  <c r="BI112" s="66"/>
    </row>
    <row r="113" spans="2:60">
      <c r="BF113" s="41"/>
      <c r="BG113" s="41"/>
      <c r="BH113" s="41"/>
    </row>
    <row r="116" spans="2:60">
      <c r="B116" s="65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17" right="0.17" top="0.28999999999999998" bottom="0.3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113"/>
  <sheetViews>
    <sheetView workbookViewId="0">
      <pane xSplit="2" ySplit="3" topLeftCell="AN82" activePane="bottomRight" state="frozen"/>
      <selection pane="topRight" activeCell="C1" sqref="C1"/>
      <selection pane="bottomLeft" activeCell="A4" sqref="A4"/>
      <selection pane="bottomRight" activeCell="AX119" sqref="AX119"/>
    </sheetView>
  </sheetViews>
  <sheetFormatPr defaultRowHeight="12.75"/>
  <cols>
    <col min="1" max="1" width="3" style="1" bestFit="1" customWidth="1"/>
    <col min="2" max="2" width="28.5703125" style="1" customWidth="1"/>
    <col min="3" max="3" width="4.5703125" style="1" customWidth="1"/>
    <col min="4" max="4" width="6.5703125" style="1" customWidth="1"/>
    <col min="5" max="5" width="4.5703125" style="1" customWidth="1"/>
    <col min="6" max="6" width="6.42578125" style="1" customWidth="1"/>
    <col min="7" max="7" width="5.140625" style="1" customWidth="1"/>
    <col min="8" max="8" width="6.85546875" style="1" customWidth="1"/>
    <col min="9" max="9" width="4.28515625" style="1" customWidth="1"/>
    <col min="10" max="10" width="7.85546875" style="1" customWidth="1"/>
    <col min="11" max="11" width="4" style="1" customWidth="1"/>
    <col min="12" max="12" width="7" style="1" customWidth="1"/>
    <col min="13" max="13" width="4.7109375" style="1" customWidth="1"/>
    <col min="14" max="14" width="7.140625" style="1" customWidth="1"/>
    <col min="15" max="15" width="4.140625" style="1" customWidth="1"/>
    <col min="16" max="16" width="7.42578125" style="1" customWidth="1"/>
    <col min="17" max="17" width="5.7109375" style="1" customWidth="1"/>
    <col min="18" max="18" width="8" style="1" customWidth="1"/>
    <col min="19" max="19" width="5.140625" style="1" customWidth="1"/>
    <col min="20" max="20" width="7.28515625" style="1" customWidth="1"/>
    <col min="21" max="21" width="4.42578125" style="1" customWidth="1"/>
    <col min="22" max="22" width="7.140625" style="1" customWidth="1"/>
    <col min="23" max="23" width="5.28515625" style="1" customWidth="1"/>
    <col min="24" max="24" width="7.85546875" style="1" customWidth="1"/>
    <col min="25" max="25" width="4.28515625" style="1" customWidth="1"/>
    <col min="26" max="26" width="7.5703125" style="1" customWidth="1"/>
    <col min="27" max="27" width="4.28515625" style="1" customWidth="1"/>
    <col min="28" max="28" width="7.42578125" style="1" customWidth="1"/>
    <col min="29" max="29" width="3.85546875" style="1" customWidth="1"/>
    <col min="30" max="30" width="7.28515625" style="1" customWidth="1"/>
    <col min="31" max="31" width="3.5703125" style="1" customWidth="1"/>
    <col min="32" max="32" width="7.28515625" style="1" customWidth="1"/>
    <col min="33" max="33" width="3.85546875" style="1" customWidth="1"/>
    <col min="34" max="34" width="7.7109375" style="1" customWidth="1"/>
    <col min="35" max="35" width="3.85546875" style="1" customWidth="1"/>
    <col min="36" max="36" width="8.140625" style="1" customWidth="1"/>
    <col min="37" max="37" width="3.85546875" style="1" customWidth="1"/>
    <col min="38" max="38" width="8" style="1" customWidth="1"/>
    <col min="39" max="39" width="3.85546875" style="1" customWidth="1"/>
    <col min="40" max="40" width="8" style="1" customWidth="1"/>
    <col min="41" max="41" width="4" style="1" customWidth="1"/>
    <col min="42" max="42" width="8" style="1" customWidth="1"/>
    <col min="43" max="43" width="5.28515625" style="1" customWidth="1"/>
    <col min="44" max="44" width="9" style="1" customWidth="1"/>
    <col min="45" max="45" width="5.42578125" style="1" bestFit="1" customWidth="1"/>
    <col min="46" max="46" width="7.7109375" style="1" customWidth="1"/>
    <col min="47" max="47" width="4.28515625" style="1" customWidth="1"/>
    <col min="48" max="48" width="7.7109375" style="1" customWidth="1"/>
    <col min="49" max="49" width="4.140625" style="1" customWidth="1"/>
    <col min="50" max="50" width="9.140625" style="1"/>
    <col min="51" max="51" width="4.140625" style="1" customWidth="1"/>
    <col min="52" max="52" width="9.140625" style="1"/>
    <col min="53" max="53" width="6.7109375" style="1" customWidth="1"/>
    <col min="54" max="56" width="9.140625" style="1"/>
    <col min="57" max="57" width="7.85546875" style="1" customWidth="1"/>
    <col min="58" max="60" width="9.140625" style="2"/>
    <col min="61" max="79" width="9.140625" style="40"/>
    <col min="80" max="16384" width="9.140625" style="3"/>
  </cols>
  <sheetData>
    <row r="1" spans="1:79" ht="13.5" thickBot="1"/>
    <row r="2" spans="1:79" s="9" customFormat="1" ht="41.25" customHeight="1">
      <c r="A2" s="4"/>
      <c r="B2" s="191" t="s">
        <v>0</v>
      </c>
      <c r="C2" s="184" t="s">
        <v>1</v>
      </c>
      <c r="D2" s="185"/>
      <c r="E2" s="186" t="s">
        <v>2</v>
      </c>
      <c r="F2" s="186"/>
      <c r="G2" s="180" t="s">
        <v>3</v>
      </c>
      <c r="H2" s="181"/>
      <c r="I2" s="180" t="s">
        <v>4</v>
      </c>
      <c r="J2" s="181"/>
      <c r="K2" s="180" t="s">
        <v>5</v>
      </c>
      <c r="L2" s="181"/>
      <c r="M2" s="180" t="s">
        <v>99</v>
      </c>
      <c r="N2" s="181"/>
      <c r="O2" s="180" t="s">
        <v>6</v>
      </c>
      <c r="P2" s="181"/>
      <c r="Q2" s="180" t="s">
        <v>7</v>
      </c>
      <c r="R2" s="181"/>
      <c r="S2" s="180" t="s">
        <v>8</v>
      </c>
      <c r="T2" s="181"/>
      <c r="U2" s="180" t="s">
        <v>9</v>
      </c>
      <c r="V2" s="181"/>
      <c r="W2" s="180" t="s">
        <v>10</v>
      </c>
      <c r="X2" s="181"/>
      <c r="Y2" s="180" t="s">
        <v>11</v>
      </c>
      <c r="Z2" s="181"/>
      <c r="AA2" s="180" t="s">
        <v>12</v>
      </c>
      <c r="AB2" s="181"/>
      <c r="AC2" s="180" t="s">
        <v>13</v>
      </c>
      <c r="AD2" s="181"/>
      <c r="AE2" s="180" t="s">
        <v>58</v>
      </c>
      <c r="AF2" s="181"/>
      <c r="AG2" s="180" t="s">
        <v>14</v>
      </c>
      <c r="AH2" s="181"/>
      <c r="AI2" s="180" t="s">
        <v>15</v>
      </c>
      <c r="AJ2" s="181"/>
      <c r="AK2" s="180" t="s">
        <v>16</v>
      </c>
      <c r="AL2" s="181"/>
      <c r="AM2" s="180" t="s">
        <v>17</v>
      </c>
      <c r="AN2" s="181"/>
      <c r="AO2" s="180" t="s">
        <v>18</v>
      </c>
      <c r="AP2" s="190"/>
      <c r="AQ2" s="188" t="s">
        <v>19</v>
      </c>
      <c r="AR2" s="188"/>
      <c r="AS2" s="184" t="s">
        <v>20</v>
      </c>
      <c r="AT2" s="185"/>
      <c r="AU2" s="184" t="s">
        <v>21</v>
      </c>
      <c r="AV2" s="185"/>
      <c r="AW2" s="184" t="s">
        <v>22</v>
      </c>
      <c r="AX2" s="185"/>
      <c r="AY2" s="184" t="s">
        <v>23</v>
      </c>
      <c r="AZ2" s="185"/>
      <c r="BA2" s="184" t="s">
        <v>24</v>
      </c>
      <c r="BB2" s="189"/>
      <c r="BC2" s="188"/>
      <c r="BD2" s="188"/>
      <c r="BE2" s="108" t="s">
        <v>59</v>
      </c>
      <c r="BF2" s="109" t="s">
        <v>25</v>
      </c>
      <c r="BG2" s="7"/>
      <c r="BH2" s="7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79" s="9" customFormat="1" ht="23.25" customHeight="1" thickBot="1">
      <c r="A3" s="4"/>
      <c r="B3" s="192"/>
      <c r="C3" s="106" t="s">
        <v>26</v>
      </c>
      <c r="D3" s="107" t="s">
        <v>27</v>
      </c>
      <c r="E3" s="106" t="s">
        <v>28</v>
      </c>
      <c r="F3" s="107" t="s">
        <v>27</v>
      </c>
      <c r="G3" s="111" t="s">
        <v>26</v>
      </c>
      <c r="H3" s="107" t="s">
        <v>27</v>
      </c>
      <c r="I3" s="111" t="s">
        <v>29</v>
      </c>
      <c r="J3" s="107" t="s">
        <v>27</v>
      </c>
      <c r="K3" s="111" t="s">
        <v>30</v>
      </c>
      <c r="L3" s="107" t="s">
        <v>27</v>
      </c>
      <c r="M3" s="111" t="s">
        <v>26</v>
      </c>
      <c r="N3" s="107" t="s">
        <v>27</v>
      </c>
      <c r="O3" s="111" t="s">
        <v>30</v>
      </c>
      <c r="P3" s="107" t="s">
        <v>27</v>
      </c>
      <c r="Q3" s="111" t="s">
        <v>26</v>
      </c>
      <c r="R3" s="107" t="s">
        <v>31</v>
      </c>
      <c r="S3" s="111" t="s">
        <v>30</v>
      </c>
      <c r="T3" s="107" t="s">
        <v>31</v>
      </c>
      <c r="U3" s="111" t="s">
        <v>30</v>
      </c>
      <c r="V3" s="107" t="s">
        <v>31</v>
      </c>
      <c r="W3" s="111" t="s">
        <v>30</v>
      </c>
      <c r="X3" s="107" t="s">
        <v>27</v>
      </c>
      <c r="Y3" s="111" t="s">
        <v>26</v>
      </c>
      <c r="Z3" s="107" t="s">
        <v>27</v>
      </c>
      <c r="AA3" s="111" t="s">
        <v>26</v>
      </c>
      <c r="AB3" s="107" t="s">
        <v>27</v>
      </c>
      <c r="AC3" s="111" t="s">
        <v>30</v>
      </c>
      <c r="AD3" s="107" t="s">
        <v>27</v>
      </c>
      <c r="AE3" s="111" t="s">
        <v>32</v>
      </c>
      <c r="AF3" s="111" t="s">
        <v>27</v>
      </c>
      <c r="AG3" s="111" t="s">
        <v>28</v>
      </c>
      <c r="AH3" s="107" t="s">
        <v>27</v>
      </c>
      <c r="AI3" s="111" t="s">
        <v>28</v>
      </c>
      <c r="AJ3" s="107" t="s">
        <v>27</v>
      </c>
      <c r="AK3" s="111" t="s">
        <v>28</v>
      </c>
      <c r="AL3" s="107" t="s">
        <v>27</v>
      </c>
      <c r="AM3" s="111" t="s">
        <v>28</v>
      </c>
      <c r="AN3" s="107" t="s">
        <v>27</v>
      </c>
      <c r="AO3" s="111" t="s">
        <v>30</v>
      </c>
      <c r="AP3" s="107" t="s">
        <v>27</v>
      </c>
      <c r="AQ3" s="111" t="s">
        <v>30</v>
      </c>
      <c r="AR3" s="107" t="s">
        <v>27</v>
      </c>
      <c r="AS3" s="107" t="s">
        <v>30</v>
      </c>
      <c r="AT3" s="107" t="s">
        <v>27</v>
      </c>
      <c r="AU3" s="107" t="s">
        <v>28</v>
      </c>
      <c r="AV3" s="107" t="s">
        <v>27</v>
      </c>
      <c r="AW3" s="107" t="s">
        <v>30</v>
      </c>
      <c r="AX3" s="107" t="s">
        <v>27</v>
      </c>
      <c r="AY3" s="107" t="s">
        <v>30</v>
      </c>
      <c r="AZ3" s="107" t="s">
        <v>27</v>
      </c>
      <c r="BA3" s="107" t="s">
        <v>26</v>
      </c>
      <c r="BB3" s="107" t="s">
        <v>27</v>
      </c>
      <c r="BC3" s="107" t="s">
        <v>26</v>
      </c>
      <c r="BD3" s="107" t="s">
        <v>27</v>
      </c>
      <c r="BE3" s="107" t="s">
        <v>27</v>
      </c>
      <c r="BF3" s="112" t="s">
        <v>27</v>
      </c>
      <c r="BG3" s="12"/>
      <c r="BH3" s="12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s="18" customFormat="1">
      <c r="A4" s="13">
        <v>1</v>
      </c>
      <c r="B4" s="14" t="s">
        <v>33</v>
      </c>
      <c r="C4" s="16"/>
      <c r="D4" s="16"/>
      <c r="E4" s="16"/>
      <c r="F4" s="4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>
        <v>3</v>
      </c>
      <c r="X4" s="16">
        <v>4.891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3">
        <v>2.5110000000000001</v>
      </c>
      <c r="BF4" s="15">
        <f>D4+F4+H4+J4+L4+N4+P4+R4+T4+V4+X4+Z4+AB4+AD4+AF4+AH4+AJ4+AL4+AN4+AP4+AR4+AT4+AV4+AX4+AZ4+BB4+BD4+BE4</f>
        <v>7.4020000000000001</v>
      </c>
      <c r="BG4" s="16"/>
      <c r="BH4" s="17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</row>
    <row r="5" spans="1:79" s="18" customFormat="1">
      <c r="A5" s="13">
        <v>2</v>
      </c>
      <c r="B5" s="14" t="s">
        <v>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3"/>
      <c r="BF5" s="15">
        <f>D5+F5+H5+J5+L5+N5+P5+R5+T5+V5+X5+Z5+AB5+AD5+AF5+AH5+AJ5+AL5+AN5+AP5+AR5+AT5+AV5+AX5+AZ5+BB5+BD5+BE5</f>
        <v>0</v>
      </c>
      <c r="BG5" s="16"/>
      <c r="BH5" s="17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</row>
    <row r="6" spans="1:79" s="18" customFormat="1">
      <c r="A6" s="13">
        <v>3</v>
      </c>
      <c r="B6" s="14" t="s">
        <v>37</v>
      </c>
      <c r="C6" s="16"/>
      <c r="D6" s="16"/>
      <c r="E6" s="16"/>
      <c r="F6" s="16"/>
      <c r="G6" s="16"/>
      <c r="H6" s="16"/>
      <c r="I6" s="16"/>
      <c r="J6" s="4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5">
        <f t="shared" ref="BF6:BF70" si="0">D6+F6+H6+J6+L6+N6+P6+R6+T6+V6+X6+Z6+AB6+AD6+AF6+AH6+AJ6+AL6+AN6+AP6+AR6+AT6+AV6+AX6+AZ6+BB6+BD6+BE6</f>
        <v>0</v>
      </c>
      <c r="BG6" s="16"/>
      <c r="BH6" s="17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</row>
    <row r="7" spans="1:79" s="18" customFormat="1">
      <c r="A7" s="13">
        <v>4</v>
      </c>
      <c r="B7" s="14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3"/>
      <c r="BF7" s="15">
        <f t="shared" si="0"/>
        <v>0</v>
      </c>
      <c r="BG7" s="16"/>
      <c r="BH7" s="17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</row>
    <row r="8" spans="1:79" s="18" customFormat="1">
      <c r="A8" s="13">
        <v>5</v>
      </c>
      <c r="B8" s="14" t="s">
        <v>39</v>
      </c>
      <c r="C8" s="16"/>
      <c r="D8" s="16"/>
      <c r="E8" s="16">
        <v>29</v>
      </c>
      <c r="F8" s="16">
        <v>7.25</v>
      </c>
      <c r="G8" s="16"/>
      <c r="H8" s="16"/>
      <c r="I8" s="16"/>
      <c r="J8" s="4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v>7</v>
      </c>
      <c r="AR8" s="16">
        <v>16.289000000000001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3">
        <v>0.70299999999999996</v>
      </c>
      <c r="BF8" s="15">
        <f t="shared" si="0"/>
        <v>24.242000000000001</v>
      </c>
      <c r="BG8" s="16"/>
      <c r="BH8" s="17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</row>
    <row r="9" spans="1:79" s="18" customFormat="1">
      <c r="A9" s="13">
        <v>6</v>
      </c>
      <c r="B9" s="14" t="s">
        <v>169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149.6</v>
      </c>
      <c r="R9" s="16">
        <v>209.46700000000001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>
        <v>7</v>
      </c>
      <c r="AR9" s="16">
        <v>13.173999999999999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3">
        <v>1.0269999999999999</v>
      </c>
      <c r="BF9" s="15">
        <f t="shared" si="0"/>
        <v>223.66800000000001</v>
      </c>
      <c r="BG9" s="16"/>
      <c r="BH9" s="17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</row>
    <row r="10" spans="1:79" s="18" customFormat="1">
      <c r="A10" s="13">
        <v>7</v>
      </c>
      <c r="B10" s="14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12</v>
      </c>
      <c r="AR10" s="16">
        <v>14.64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3">
        <v>1.1200000000000001</v>
      </c>
      <c r="BF10" s="15">
        <f t="shared" si="0"/>
        <v>15.760000000000002</v>
      </c>
      <c r="BG10" s="16"/>
      <c r="BH10" s="17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</row>
    <row r="11" spans="1:79" s="18" customFormat="1">
      <c r="A11" s="13">
        <v>8</v>
      </c>
      <c r="B11" s="1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2</v>
      </c>
      <c r="X11" s="16">
        <v>2.7170000000000001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3">
        <v>3.6869999999999998</v>
      </c>
      <c r="BF11" s="15">
        <f t="shared" si="0"/>
        <v>6.4039999999999999</v>
      </c>
      <c r="BG11" s="16"/>
      <c r="BH11" s="17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</row>
    <row r="12" spans="1:79" s="18" customFormat="1">
      <c r="A12" s="13">
        <v>9</v>
      </c>
      <c r="B12" s="14" t="s">
        <v>171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2</v>
      </c>
      <c r="V12" s="16">
        <v>25.753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>
        <v>13</v>
      </c>
      <c r="AR12" s="16">
        <v>18.161000000000001</v>
      </c>
      <c r="AS12" s="16"/>
      <c r="AT12" s="16"/>
      <c r="AU12" s="16"/>
      <c r="AV12" s="16"/>
      <c r="AW12" s="16"/>
      <c r="AX12" s="16"/>
      <c r="AY12" s="16"/>
      <c r="AZ12" s="16"/>
      <c r="BA12" s="40"/>
      <c r="BB12" s="40"/>
      <c r="BC12" s="40"/>
      <c r="BD12" s="40"/>
      <c r="BF12" s="15">
        <f t="shared" si="0"/>
        <v>43.914000000000001</v>
      </c>
      <c r="BG12" s="16"/>
      <c r="BH12" s="17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</row>
    <row r="13" spans="1:79" s="18" customFormat="1">
      <c r="A13" s="13">
        <v>10</v>
      </c>
      <c r="B13" s="14" t="s">
        <v>172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1</v>
      </c>
      <c r="V13" s="16">
        <v>42.05</v>
      </c>
      <c r="W13" s="16">
        <v>3</v>
      </c>
      <c r="X13" s="16">
        <v>6.2309999999999999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14+1</f>
        <v>15</v>
      </c>
      <c r="AR13" s="16">
        <f>16.323+1.677</f>
        <v>18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3">
        <f>1.128+2.429</f>
        <v>3.5569999999999995</v>
      </c>
      <c r="BF13" s="15">
        <f t="shared" si="0"/>
        <v>69.838000000000008</v>
      </c>
      <c r="BG13" s="16"/>
      <c r="BH13" s="17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</row>
    <row r="14" spans="1:79" s="18" customFormat="1">
      <c r="A14" s="13">
        <v>11</v>
      </c>
      <c r="B14" s="14" t="s">
        <v>35</v>
      </c>
      <c r="C14" s="16"/>
      <c r="D14" s="16"/>
      <c r="E14" s="16">
        <v>35</v>
      </c>
      <c r="F14" s="16">
        <v>8.75</v>
      </c>
      <c r="G14" s="16"/>
      <c r="H14" s="16"/>
      <c r="I14" s="16">
        <v>1</v>
      </c>
      <c r="J14" s="16">
        <v>211.56299999999999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4</v>
      </c>
      <c r="V14" s="16">
        <v>34.182000000000002</v>
      </c>
      <c r="W14" s="16">
        <v>3</v>
      </c>
      <c r="X14" s="16">
        <v>9.1760000000000002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>21+1</f>
        <v>22</v>
      </c>
      <c r="AR14" s="16">
        <f>77.843+0.716</f>
        <v>78.558999999999997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3">
        <v>2.012</v>
      </c>
      <c r="BF14" s="15">
        <f t="shared" si="0"/>
        <v>344.24200000000002</v>
      </c>
      <c r="BG14" s="16"/>
      <c r="BH14" s="17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79" s="18" customFormat="1">
      <c r="A15" s="13">
        <v>12</v>
      </c>
      <c r="B15" s="14" t="s">
        <v>173</v>
      </c>
      <c r="C15" s="16"/>
      <c r="D15" s="16"/>
      <c r="E15" s="16">
        <v>81</v>
      </c>
      <c r="F15" s="16">
        <v>20.25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6</v>
      </c>
      <c r="V15" s="16">
        <f>20.292+30.827</f>
        <v>51.119</v>
      </c>
      <c r="W15" s="16">
        <v>2</v>
      </c>
      <c r="X15" s="16">
        <v>5.4210000000000003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>19+1</f>
        <v>20</v>
      </c>
      <c r="AR15" s="16">
        <f>22.043+0.731</f>
        <v>22.774000000000001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15">
        <f t="shared" si="0"/>
        <v>99.564000000000007</v>
      </c>
      <c r="BG15" s="16"/>
      <c r="BH15" s="17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79" s="18" customFormat="1">
      <c r="A16" s="13">
        <v>13</v>
      </c>
      <c r="B16" s="14" t="s">
        <v>174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1</v>
      </c>
      <c r="V16" s="16">
        <v>9.3840000000000003</v>
      </c>
      <c r="W16" s="16">
        <v>5</v>
      </c>
      <c r="X16" s="16">
        <v>7.282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2</v>
      </c>
      <c r="AJ16" s="16">
        <v>4.6280000000000001</v>
      </c>
      <c r="AK16" s="16"/>
      <c r="AL16" s="16"/>
      <c r="AM16" s="16"/>
      <c r="AN16" s="16"/>
      <c r="AO16" s="16"/>
      <c r="AP16" s="16"/>
      <c r="AQ16" s="16">
        <v>23</v>
      </c>
      <c r="AR16" s="16">
        <v>31.027000000000001</v>
      </c>
      <c r="AS16" s="16"/>
      <c r="AT16" s="16"/>
      <c r="AU16" s="16"/>
      <c r="AV16" s="16"/>
      <c r="AW16" s="16">
        <v>2</v>
      </c>
      <c r="AX16" s="16">
        <v>0.40200000000000002</v>
      </c>
      <c r="AY16" s="16"/>
      <c r="AZ16" s="16"/>
      <c r="BA16" s="16"/>
      <c r="BB16" s="16"/>
      <c r="BC16" s="16"/>
      <c r="BD16" s="16"/>
      <c r="BE16" s="13">
        <f>1.43+1.352</f>
        <v>2.782</v>
      </c>
      <c r="BF16" s="15">
        <f t="shared" si="0"/>
        <v>55.504999999999995</v>
      </c>
      <c r="BG16" s="16"/>
      <c r="BH16" s="17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</row>
    <row r="17" spans="1:79" s="18" customFormat="1" ht="15.75" customHeight="1">
      <c r="A17" s="13">
        <v>14</v>
      </c>
      <c r="B17" s="14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4</v>
      </c>
      <c r="V17" s="16">
        <v>50.042999999999999</v>
      </c>
      <c r="W17" s="16">
        <v>3</v>
      </c>
      <c r="X17" s="16">
        <v>2.589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v>2</v>
      </c>
      <c r="AJ17" s="16">
        <v>3.9790000000000001</v>
      </c>
      <c r="AK17" s="16"/>
      <c r="AL17" s="16"/>
      <c r="AM17" s="16"/>
      <c r="AN17" s="16"/>
      <c r="AO17" s="16"/>
      <c r="AP17" s="16"/>
      <c r="AQ17" s="16">
        <v>10</v>
      </c>
      <c r="AR17" s="16">
        <v>16.751999999999999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3">
        <v>0.68500000000000005</v>
      </c>
      <c r="BF17" s="15">
        <f t="shared" si="0"/>
        <v>74.048000000000002</v>
      </c>
      <c r="BG17" s="16"/>
      <c r="BH17" s="17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</row>
    <row r="18" spans="1:79" s="18" customFormat="1" ht="15.75" customHeight="1">
      <c r="A18" s="13">
        <v>15</v>
      </c>
      <c r="B18" s="14" t="s">
        <v>175</v>
      </c>
      <c r="C18" s="16"/>
      <c r="D18" s="16"/>
      <c r="E18" s="16">
        <v>68.599999999999994</v>
      </c>
      <c r="F18" s="16">
        <v>17.149999999999999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15">
        <f t="shared" si="0"/>
        <v>17.149999999999999</v>
      </c>
      <c r="BG18" s="16"/>
      <c r="BH18" s="17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</row>
    <row r="19" spans="1:79" s="18" customFormat="1" ht="15.75" customHeight="1">
      <c r="A19" s="13">
        <v>16</v>
      </c>
      <c r="B19" s="14" t="s">
        <v>176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v>8</v>
      </c>
      <c r="AR19" s="16">
        <v>15.717000000000001</v>
      </c>
      <c r="AS19" s="16"/>
      <c r="AT19" s="16"/>
      <c r="AU19" s="16"/>
      <c r="AV19" s="16"/>
      <c r="AW19" s="16">
        <v>1</v>
      </c>
      <c r="AX19" s="16">
        <v>0.20100000000000001</v>
      </c>
      <c r="AY19" s="16"/>
      <c r="AZ19" s="16"/>
      <c r="BA19" s="16"/>
      <c r="BB19" s="16"/>
      <c r="BC19" s="16"/>
      <c r="BD19" s="16"/>
      <c r="BE19" s="13"/>
      <c r="BF19" s="15">
        <f t="shared" si="0"/>
        <v>15.918000000000001</v>
      </c>
      <c r="BG19" s="16"/>
      <c r="BH19" s="17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</row>
    <row r="20" spans="1:79" s="18" customFormat="1" ht="15.75" customHeight="1">
      <c r="A20" s="13">
        <v>17</v>
      </c>
      <c r="B20" s="14" t="s">
        <v>177</v>
      </c>
      <c r="C20" s="16"/>
      <c r="D20" s="16"/>
      <c r="E20" s="16">
        <v>89.3</v>
      </c>
      <c r="F20" s="16">
        <v>22.324999999999999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2</v>
      </c>
      <c r="X20" s="16">
        <v>5.3369999999999997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13</v>
      </c>
      <c r="AR20" s="16">
        <v>17.91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3">
        <v>3.0289999999999999</v>
      </c>
      <c r="BF20" s="15">
        <f t="shared" si="0"/>
        <v>48.600999999999999</v>
      </c>
      <c r="BG20" s="16"/>
      <c r="BH20" s="17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</row>
    <row r="21" spans="1:79" s="18" customFormat="1" ht="15.75" customHeight="1">
      <c r="A21" s="13">
        <v>18</v>
      </c>
      <c r="B21" s="14" t="s">
        <v>178</v>
      </c>
      <c r="C21" s="16"/>
      <c r="D21" s="16"/>
      <c r="E21" s="16">
        <v>15.5</v>
      </c>
      <c r="F21" s="16">
        <v>3.875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3</v>
      </c>
      <c r="V21" s="16">
        <v>23.120999999999999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v>14</v>
      </c>
      <c r="AR21" s="16">
        <v>23.05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3">
        <v>1.026</v>
      </c>
      <c r="BF21" s="15">
        <f t="shared" si="0"/>
        <v>51.072000000000003</v>
      </c>
      <c r="BG21" s="16"/>
      <c r="BH21" s="17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</row>
    <row r="22" spans="1:79" s="18" customFormat="1" ht="15.75" customHeight="1">
      <c r="A22" s="13">
        <v>19</v>
      </c>
      <c r="B22" s="14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v>17</v>
      </c>
      <c r="AR22" s="16">
        <v>30.638999999999999</v>
      </c>
      <c r="AS22" s="16"/>
      <c r="AT22" s="16"/>
      <c r="AU22" s="16"/>
      <c r="AV22" s="16"/>
      <c r="AW22" s="16">
        <v>3</v>
      </c>
      <c r="AX22" s="16">
        <v>0.60299999999999998</v>
      </c>
      <c r="AY22" s="16"/>
      <c r="AZ22" s="16"/>
      <c r="BA22" s="16"/>
      <c r="BB22" s="16"/>
      <c r="BC22" s="16"/>
      <c r="BD22" s="16"/>
      <c r="BE22" s="13">
        <v>4.1980000000000004</v>
      </c>
      <c r="BF22" s="15">
        <f t="shared" si="0"/>
        <v>35.44</v>
      </c>
      <c r="BG22" s="16"/>
      <c r="BH22" s="17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</row>
    <row r="23" spans="1:79" s="18" customFormat="1" ht="15.75" customHeight="1">
      <c r="A23" s="13">
        <v>20</v>
      </c>
      <c r="B23" s="14" t="s">
        <v>179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15">
        <f t="shared" si="0"/>
        <v>0</v>
      </c>
      <c r="BG23" s="16"/>
      <c r="BH23" s="17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</row>
    <row r="24" spans="1:79" s="18" customFormat="1" ht="15.75" customHeight="1">
      <c r="A24" s="13">
        <v>21</v>
      </c>
      <c r="B24" s="14" t="s">
        <v>180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15">
        <f t="shared" si="0"/>
        <v>0</v>
      </c>
      <c r="BG24" s="16"/>
      <c r="BH24" s="17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</row>
    <row r="25" spans="1:79" s="18" customFormat="1" ht="15.75" customHeight="1">
      <c r="A25" s="13">
        <v>22</v>
      </c>
      <c r="B25" s="14" t="s">
        <v>181</v>
      </c>
      <c r="C25" s="16"/>
      <c r="D25" s="16"/>
      <c r="E25" s="16"/>
      <c r="F25" s="16"/>
      <c r="G25" s="16"/>
      <c r="H25" s="16"/>
      <c r="I25" s="16"/>
      <c r="J25" s="4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v>3</v>
      </c>
      <c r="AL25" s="16">
        <v>24.994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15">
        <f t="shared" si="0"/>
        <v>24.994</v>
      </c>
      <c r="BG25" s="16"/>
      <c r="BH25" s="17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</row>
    <row r="26" spans="1:79" s="18" customFormat="1" ht="15.75" customHeight="1">
      <c r="A26" s="13">
        <v>23</v>
      </c>
      <c r="B26" s="14" t="s">
        <v>182</v>
      </c>
      <c r="C26" s="16"/>
      <c r="D26" s="16"/>
      <c r="E26" s="16"/>
      <c r="F26" s="16"/>
      <c r="G26" s="16"/>
      <c r="H26" s="16"/>
      <c r="I26" s="16"/>
      <c r="J26" s="4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>
        <v>3</v>
      </c>
      <c r="AL26" s="16">
        <v>24.994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15">
        <f t="shared" si="0"/>
        <v>24.994</v>
      </c>
      <c r="BG26" s="16"/>
      <c r="BH26" s="17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</row>
    <row r="27" spans="1:79" s="18" customFormat="1" ht="15.75" customHeight="1">
      <c r="A27" s="13">
        <v>24</v>
      </c>
      <c r="B27" s="14" t="s">
        <v>183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>
        <v>3</v>
      </c>
      <c r="AL27" s="16">
        <v>24.994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15">
        <f t="shared" si="0"/>
        <v>24.994</v>
      </c>
      <c r="BG27" s="16"/>
      <c r="BH27" s="17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</row>
    <row r="28" spans="1:79" s="18" customFormat="1" ht="15.75" customHeight="1">
      <c r="A28" s="13">
        <v>25</v>
      </c>
      <c r="B28" s="14" t="s">
        <v>184</v>
      </c>
      <c r="C28" s="16"/>
      <c r="D28" s="16"/>
      <c r="E28" s="16"/>
      <c r="F28" s="16"/>
      <c r="G28" s="16"/>
      <c r="H28" s="16"/>
      <c r="I28" s="16"/>
      <c r="J28" s="4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>
        <v>3</v>
      </c>
      <c r="AL28" s="16">
        <v>24.994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15">
        <f t="shared" si="0"/>
        <v>24.994</v>
      </c>
      <c r="BG28" s="16"/>
      <c r="BH28" s="17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</row>
    <row r="29" spans="1:79" s="18" customFormat="1" ht="15.75" customHeight="1">
      <c r="A29" s="13">
        <v>26</v>
      </c>
      <c r="B29" s="14" t="s">
        <v>185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5</v>
      </c>
      <c r="V29" s="16">
        <v>44.569000000000003</v>
      </c>
      <c r="W29" s="16">
        <v>3</v>
      </c>
      <c r="X29" s="16">
        <v>3.734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f>25+10</f>
        <v>35</v>
      </c>
      <c r="AR29" s="16">
        <f>37.847+11.111</f>
        <v>48.957999999999998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3">
        <v>2.569</v>
      </c>
      <c r="BF29" s="15">
        <f t="shared" si="0"/>
        <v>99.83</v>
      </c>
      <c r="BG29" s="16"/>
      <c r="BH29" s="17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</row>
    <row r="30" spans="1:79" s="26" customFormat="1" ht="15.75" customHeight="1" thickBot="1">
      <c r="A30" s="19"/>
      <c r="B30" s="20" t="s">
        <v>42</v>
      </c>
      <c r="C30" s="19"/>
      <c r="D30" s="21">
        <f>SUM(D4:D29)</f>
        <v>0</v>
      </c>
      <c r="E30" s="22">
        <f>SUM(E4:E29)</f>
        <v>318.39999999999998</v>
      </c>
      <c r="F30" s="21">
        <f>SUM(F4:F29)</f>
        <v>79.599999999999994</v>
      </c>
      <c r="G30" s="21">
        <f t="shared" ref="G30:BF30" si="1">SUM(G4:G29)</f>
        <v>0</v>
      </c>
      <c r="H30" s="21">
        <f t="shared" si="1"/>
        <v>0</v>
      </c>
      <c r="I30" s="21">
        <f t="shared" si="1"/>
        <v>1</v>
      </c>
      <c r="J30" s="21">
        <f t="shared" si="1"/>
        <v>211.56299999999999</v>
      </c>
      <c r="K30" s="23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3">
        <f t="shared" si="1"/>
        <v>149.6</v>
      </c>
      <c r="R30" s="21">
        <f t="shared" si="1"/>
        <v>209.46700000000001</v>
      </c>
      <c r="S30" s="21">
        <f t="shared" si="1"/>
        <v>0</v>
      </c>
      <c r="T30" s="21">
        <f t="shared" si="1"/>
        <v>0</v>
      </c>
      <c r="U30" s="21">
        <f t="shared" si="1"/>
        <v>26</v>
      </c>
      <c r="V30" s="21">
        <f t="shared" si="1"/>
        <v>280.221</v>
      </c>
      <c r="W30" s="21">
        <f t="shared" si="1"/>
        <v>26</v>
      </c>
      <c r="X30" s="21">
        <f t="shared" si="1"/>
        <v>47.378000000000007</v>
      </c>
      <c r="Y30" s="21">
        <f t="shared" si="1"/>
        <v>0</v>
      </c>
      <c r="Z30" s="21">
        <f t="shared" si="1"/>
        <v>0</v>
      </c>
      <c r="AA30" s="23">
        <f t="shared" si="1"/>
        <v>0</v>
      </c>
      <c r="AB30" s="21">
        <f t="shared" si="1"/>
        <v>0</v>
      </c>
      <c r="AC30" s="23">
        <f t="shared" si="1"/>
        <v>0</v>
      </c>
      <c r="AD30" s="21">
        <f t="shared" si="1"/>
        <v>0</v>
      </c>
      <c r="AE30" s="23">
        <f t="shared" si="1"/>
        <v>0</v>
      </c>
      <c r="AF30" s="21">
        <f t="shared" si="1"/>
        <v>0</v>
      </c>
      <c r="AG30" s="23">
        <f t="shared" si="1"/>
        <v>0</v>
      </c>
      <c r="AH30" s="21">
        <f t="shared" si="1"/>
        <v>0</v>
      </c>
      <c r="AI30" s="23">
        <f t="shared" si="1"/>
        <v>4</v>
      </c>
      <c r="AJ30" s="21">
        <f t="shared" si="1"/>
        <v>8.6069999999999993</v>
      </c>
      <c r="AK30" s="23">
        <f t="shared" si="1"/>
        <v>12</v>
      </c>
      <c r="AL30" s="21">
        <f t="shared" si="1"/>
        <v>99.975999999999999</v>
      </c>
      <c r="AM30" s="23">
        <f t="shared" si="1"/>
        <v>0</v>
      </c>
      <c r="AN30" s="21">
        <f t="shared" si="1"/>
        <v>0</v>
      </c>
      <c r="AO30" s="23">
        <f t="shared" si="1"/>
        <v>0</v>
      </c>
      <c r="AP30" s="21">
        <f t="shared" si="1"/>
        <v>0</v>
      </c>
      <c r="AQ30" s="23">
        <f t="shared" si="1"/>
        <v>216</v>
      </c>
      <c r="AR30" s="21">
        <f t="shared" si="1"/>
        <v>365.65000000000009</v>
      </c>
      <c r="AS30" s="21">
        <f t="shared" si="1"/>
        <v>0</v>
      </c>
      <c r="AT30" s="21">
        <f t="shared" si="1"/>
        <v>0</v>
      </c>
      <c r="AU30" s="23">
        <f t="shared" si="1"/>
        <v>0</v>
      </c>
      <c r="AV30" s="21">
        <f t="shared" si="1"/>
        <v>0</v>
      </c>
      <c r="AW30" s="23">
        <f t="shared" si="1"/>
        <v>6</v>
      </c>
      <c r="AX30" s="21">
        <f t="shared" si="1"/>
        <v>1.206</v>
      </c>
      <c r="AY30" s="23">
        <f t="shared" si="1"/>
        <v>0</v>
      </c>
      <c r="AZ30" s="21">
        <f t="shared" si="1"/>
        <v>0</v>
      </c>
      <c r="BA30" s="21">
        <f t="shared" si="1"/>
        <v>0</v>
      </c>
      <c r="BB30" s="21">
        <f t="shared" si="1"/>
        <v>0</v>
      </c>
      <c r="BC30" s="21">
        <f t="shared" si="1"/>
        <v>0</v>
      </c>
      <c r="BD30" s="21">
        <f t="shared" si="1"/>
        <v>0</v>
      </c>
      <c r="BE30" s="21">
        <f t="shared" si="1"/>
        <v>28.905999999999999</v>
      </c>
      <c r="BF30" s="24">
        <f t="shared" si="1"/>
        <v>1332.5739999999996</v>
      </c>
      <c r="BG30" s="19"/>
      <c r="BH30" s="25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</row>
    <row r="31" spans="1:79" s="9" customFormat="1" ht="45" customHeight="1">
      <c r="A31" s="4"/>
      <c r="B31" s="182" t="s">
        <v>0</v>
      </c>
      <c r="C31" s="173" t="s">
        <v>1</v>
      </c>
      <c r="D31" s="174"/>
      <c r="E31" s="187" t="s">
        <v>2</v>
      </c>
      <c r="F31" s="187"/>
      <c r="G31" s="177" t="s">
        <v>3</v>
      </c>
      <c r="H31" s="179"/>
      <c r="I31" s="177" t="s">
        <v>4</v>
      </c>
      <c r="J31" s="179"/>
      <c r="K31" s="177" t="s">
        <v>5</v>
      </c>
      <c r="L31" s="179"/>
      <c r="M31" s="177" t="s">
        <v>99</v>
      </c>
      <c r="N31" s="179"/>
      <c r="O31" s="177" t="s">
        <v>6</v>
      </c>
      <c r="P31" s="179"/>
      <c r="Q31" s="177" t="s">
        <v>7</v>
      </c>
      <c r="R31" s="179"/>
      <c r="S31" s="177" t="s">
        <v>8</v>
      </c>
      <c r="T31" s="179"/>
      <c r="U31" s="177" t="s">
        <v>9</v>
      </c>
      <c r="V31" s="179"/>
      <c r="W31" s="177" t="s">
        <v>10</v>
      </c>
      <c r="X31" s="179"/>
      <c r="Y31" s="177" t="s">
        <v>11</v>
      </c>
      <c r="Z31" s="179"/>
      <c r="AA31" s="177" t="s">
        <v>12</v>
      </c>
      <c r="AB31" s="179"/>
      <c r="AC31" s="177" t="s">
        <v>13</v>
      </c>
      <c r="AD31" s="179"/>
      <c r="AE31" s="177" t="s">
        <v>58</v>
      </c>
      <c r="AF31" s="179"/>
      <c r="AG31" s="177" t="s">
        <v>14</v>
      </c>
      <c r="AH31" s="179"/>
      <c r="AI31" s="177" t="s">
        <v>15</v>
      </c>
      <c r="AJ31" s="179"/>
      <c r="AK31" s="177" t="s">
        <v>16</v>
      </c>
      <c r="AL31" s="179"/>
      <c r="AM31" s="177" t="s">
        <v>17</v>
      </c>
      <c r="AN31" s="179"/>
      <c r="AO31" s="177" t="s">
        <v>18</v>
      </c>
      <c r="AP31" s="178"/>
      <c r="AQ31" s="175" t="s">
        <v>19</v>
      </c>
      <c r="AR31" s="175"/>
      <c r="AS31" s="173" t="s">
        <v>20</v>
      </c>
      <c r="AT31" s="174"/>
      <c r="AU31" s="173" t="s">
        <v>21</v>
      </c>
      <c r="AV31" s="174"/>
      <c r="AW31" s="173" t="s">
        <v>22</v>
      </c>
      <c r="AX31" s="174"/>
      <c r="AY31" s="173" t="s">
        <v>23</v>
      </c>
      <c r="AZ31" s="174"/>
      <c r="BA31" s="173" t="s">
        <v>24</v>
      </c>
      <c r="BB31" s="176"/>
      <c r="BC31" s="175"/>
      <c r="BD31" s="175"/>
      <c r="BE31" s="5" t="s">
        <v>59</v>
      </c>
      <c r="BF31" s="6" t="s">
        <v>25</v>
      </c>
      <c r="BG31" s="7"/>
      <c r="BH31" s="7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</row>
    <row r="32" spans="1:79" s="9" customFormat="1" ht="20.25" customHeight="1" thickBot="1">
      <c r="A32" s="4"/>
      <c r="B32" s="183"/>
      <c r="C32" s="10" t="s">
        <v>26</v>
      </c>
      <c r="D32" s="8" t="s">
        <v>27</v>
      </c>
      <c r="E32" s="10" t="s">
        <v>28</v>
      </c>
      <c r="F32" s="8" t="s">
        <v>27</v>
      </c>
      <c r="G32" s="11" t="s">
        <v>26</v>
      </c>
      <c r="H32" s="8" t="s">
        <v>27</v>
      </c>
      <c r="I32" s="11" t="s">
        <v>29</v>
      </c>
      <c r="J32" s="8" t="s">
        <v>27</v>
      </c>
      <c r="K32" s="11" t="s">
        <v>30</v>
      </c>
      <c r="L32" s="8" t="s">
        <v>27</v>
      </c>
      <c r="M32" s="11" t="s">
        <v>26</v>
      </c>
      <c r="N32" s="8" t="s">
        <v>27</v>
      </c>
      <c r="O32" s="11" t="s">
        <v>30</v>
      </c>
      <c r="P32" s="8" t="s">
        <v>27</v>
      </c>
      <c r="Q32" s="11" t="s">
        <v>26</v>
      </c>
      <c r="R32" s="8" t="s">
        <v>31</v>
      </c>
      <c r="S32" s="11" t="s">
        <v>30</v>
      </c>
      <c r="T32" s="8" t="s">
        <v>31</v>
      </c>
      <c r="U32" s="11" t="s">
        <v>30</v>
      </c>
      <c r="V32" s="8" t="s">
        <v>31</v>
      </c>
      <c r="W32" s="11" t="s">
        <v>30</v>
      </c>
      <c r="X32" s="8" t="s">
        <v>27</v>
      </c>
      <c r="Y32" s="11" t="s">
        <v>26</v>
      </c>
      <c r="Z32" s="8" t="s">
        <v>27</v>
      </c>
      <c r="AA32" s="11" t="s">
        <v>26</v>
      </c>
      <c r="AB32" s="8" t="s">
        <v>27</v>
      </c>
      <c r="AC32" s="11" t="s">
        <v>30</v>
      </c>
      <c r="AD32" s="8" t="s">
        <v>27</v>
      </c>
      <c r="AE32" s="11" t="s">
        <v>32</v>
      </c>
      <c r="AF32" s="11" t="s">
        <v>27</v>
      </c>
      <c r="AG32" s="11" t="s">
        <v>28</v>
      </c>
      <c r="AH32" s="8" t="s">
        <v>27</v>
      </c>
      <c r="AI32" s="11" t="s">
        <v>28</v>
      </c>
      <c r="AJ32" s="8" t="s">
        <v>27</v>
      </c>
      <c r="AK32" s="11" t="s">
        <v>28</v>
      </c>
      <c r="AL32" s="8" t="s">
        <v>27</v>
      </c>
      <c r="AM32" s="11" t="s">
        <v>28</v>
      </c>
      <c r="AN32" s="8" t="s">
        <v>27</v>
      </c>
      <c r="AO32" s="11" t="s">
        <v>30</v>
      </c>
      <c r="AP32" s="8" t="s">
        <v>27</v>
      </c>
      <c r="AQ32" s="11" t="s">
        <v>30</v>
      </c>
      <c r="AR32" s="8" t="s">
        <v>27</v>
      </c>
      <c r="AS32" s="8" t="s">
        <v>30</v>
      </c>
      <c r="AT32" s="8" t="s">
        <v>27</v>
      </c>
      <c r="AU32" s="8" t="s">
        <v>28</v>
      </c>
      <c r="AV32" s="8" t="s">
        <v>27</v>
      </c>
      <c r="AW32" s="8" t="s">
        <v>30</v>
      </c>
      <c r="AX32" s="8" t="s">
        <v>27</v>
      </c>
      <c r="AY32" s="8" t="s">
        <v>30</v>
      </c>
      <c r="AZ32" s="8" t="s">
        <v>27</v>
      </c>
      <c r="BA32" s="8" t="s">
        <v>26</v>
      </c>
      <c r="BB32" s="8" t="s">
        <v>27</v>
      </c>
      <c r="BC32" s="8" t="s">
        <v>26</v>
      </c>
      <c r="BD32" s="8" t="s">
        <v>27</v>
      </c>
      <c r="BE32" s="8" t="s">
        <v>27</v>
      </c>
      <c r="BF32" s="12" t="s">
        <v>27</v>
      </c>
      <c r="BG32" s="12"/>
      <c r="BH32" s="12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</row>
    <row r="33" spans="1:79" s="18" customFormat="1">
      <c r="A33" s="13">
        <v>27</v>
      </c>
      <c r="B33" s="14" t="s">
        <v>165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2</v>
      </c>
      <c r="X33" s="16">
        <v>2.7679999999999998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v>6</v>
      </c>
      <c r="AR33" s="16">
        <v>11.513999999999999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>
        <v>2.9820000000000002</v>
      </c>
      <c r="BF33" s="27">
        <f t="shared" si="0"/>
        <v>17.263999999999999</v>
      </c>
      <c r="BG33" s="13"/>
      <c r="BH33" s="17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s="18" customFormat="1">
      <c r="A34" s="13">
        <v>28</v>
      </c>
      <c r="B34" s="14" t="s">
        <v>166</v>
      </c>
      <c r="C34" s="16">
        <v>4</v>
      </c>
      <c r="D34" s="16">
        <v>0.73899999999999999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1</v>
      </c>
      <c r="T34" s="16">
        <v>0.45600000000000002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27">
        <f t="shared" si="0"/>
        <v>1.1950000000000001</v>
      </c>
      <c r="BG34" s="13"/>
      <c r="BH34" s="17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</row>
    <row r="35" spans="1:79" s="18" customFormat="1">
      <c r="A35" s="13">
        <v>29</v>
      </c>
      <c r="B35" s="14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7">
        <f t="shared" si="0"/>
        <v>0</v>
      </c>
      <c r="BG35" s="13"/>
      <c r="BH35" s="17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>
      <c r="A36" s="13">
        <v>30</v>
      </c>
      <c r="B36" s="14" t="s">
        <v>44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27">
        <f t="shared" si="0"/>
        <v>0</v>
      </c>
      <c r="BG36" s="13"/>
      <c r="BH36" s="17"/>
    </row>
    <row r="37" spans="1:79">
      <c r="A37" s="13">
        <v>31</v>
      </c>
      <c r="B37" s="14" t="s">
        <v>167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v>6</v>
      </c>
      <c r="AR37" s="16">
        <v>11.513999999999999</v>
      </c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>
        <v>0.68500000000000005</v>
      </c>
      <c r="BF37" s="27">
        <f t="shared" si="0"/>
        <v>12.199</v>
      </c>
      <c r="BG37" s="13"/>
      <c r="BH37" s="17"/>
    </row>
    <row r="38" spans="1:79">
      <c r="A38" s="13">
        <v>32</v>
      </c>
      <c r="B38" s="14" t="s">
        <v>168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120.8</v>
      </c>
      <c r="R38" s="16">
        <v>169.315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>
        <v>13</v>
      </c>
      <c r="AR38" s="16">
        <v>17.783000000000001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27">
        <f t="shared" si="0"/>
        <v>187.09800000000001</v>
      </c>
      <c r="BG38" s="13"/>
      <c r="BH38" s="17"/>
    </row>
    <row r="39" spans="1:79">
      <c r="A39" s="13">
        <v>33</v>
      </c>
      <c r="B39" s="14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>
        <v>3</v>
      </c>
      <c r="AN39" s="16">
        <v>2.6760000000000002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27">
        <f t="shared" si="0"/>
        <v>2.6760000000000002</v>
      </c>
      <c r="BG39" s="13"/>
      <c r="BH39" s="17"/>
    </row>
    <row r="40" spans="1:79">
      <c r="A40" s="13">
        <v>34</v>
      </c>
      <c r="B40" s="14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1</v>
      </c>
      <c r="X40" s="16">
        <v>1.718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>
        <v>3.2320000000000002</v>
      </c>
      <c r="BF40" s="27">
        <f t="shared" si="0"/>
        <v>4.95</v>
      </c>
      <c r="BG40" s="13"/>
      <c r="BH40" s="17"/>
    </row>
    <row r="41" spans="1:79">
      <c r="A41" s="13">
        <v>35</v>
      </c>
      <c r="B41" s="14" t="s">
        <v>46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27">
        <f t="shared" si="0"/>
        <v>0</v>
      </c>
      <c r="BG41" s="13"/>
      <c r="BH41" s="17"/>
    </row>
    <row r="42" spans="1:79">
      <c r="A42" s="13">
        <v>36</v>
      </c>
      <c r="B42" s="14" t="s">
        <v>47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</v>
      </c>
      <c r="X42" s="16">
        <v>1.958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>
        <v>2</v>
      </c>
      <c r="AN42" s="16">
        <v>1.966</v>
      </c>
      <c r="AO42" s="16"/>
      <c r="AP42" s="16"/>
      <c r="AQ42" s="16">
        <v>6</v>
      </c>
      <c r="AR42" s="16">
        <v>11.513999999999999</v>
      </c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>
        <v>0.99099999999999999</v>
      </c>
      <c r="BF42" s="27">
        <f t="shared" si="0"/>
        <v>16.428999999999998</v>
      </c>
      <c r="BG42" s="13"/>
      <c r="BH42" s="17"/>
    </row>
    <row r="43" spans="1:79">
      <c r="A43" s="13">
        <v>37</v>
      </c>
      <c r="B43" s="14" t="s">
        <v>160</v>
      </c>
      <c r="C43" s="16"/>
      <c r="D43" s="16"/>
      <c r="E43" s="16"/>
      <c r="F43" s="16"/>
      <c r="G43" s="16">
        <v>80</v>
      </c>
      <c r="H43" s="16">
        <v>21.643000000000001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7">
        <f t="shared" si="0"/>
        <v>21.643000000000001</v>
      </c>
      <c r="BG43" s="13"/>
      <c r="BH43" s="17"/>
    </row>
    <row r="44" spans="1:79">
      <c r="A44" s="13">
        <v>38</v>
      </c>
      <c r="B44" s="14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27">
        <f t="shared" si="0"/>
        <v>0</v>
      </c>
      <c r="BG44" s="13"/>
      <c r="BH44" s="17"/>
    </row>
    <row r="45" spans="1:79">
      <c r="A45" s="13">
        <v>39</v>
      </c>
      <c r="B45" s="14" t="s">
        <v>161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v>7</v>
      </c>
      <c r="AR45" s="16">
        <v>12.11</v>
      </c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v>4.2140000000000004</v>
      </c>
      <c r="BF45" s="27">
        <f t="shared" si="0"/>
        <v>16.323999999999998</v>
      </c>
      <c r="BG45" s="19"/>
      <c r="BH45" s="17"/>
    </row>
    <row r="46" spans="1:79">
      <c r="A46" s="13">
        <v>40</v>
      </c>
      <c r="B46" s="14" t="s">
        <v>162</v>
      </c>
      <c r="C46" s="16"/>
      <c r="D46" s="16"/>
      <c r="E46" s="16"/>
      <c r="F46" s="16"/>
      <c r="G46" s="16"/>
      <c r="H46" s="16"/>
      <c r="I46" s="16"/>
      <c r="J46" s="16"/>
      <c r="K46" s="16">
        <v>3</v>
      </c>
      <c r="L46" s="16">
        <v>1.385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1</v>
      </c>
      <c r="X46" s="16">
        <v>3.7090000000000001</v>
      </c>
      <c r="Y46" s="16"/>
      <c r="Z46" s="16"/>
      <c r="AA46" s="16">
        <v>7</v>
      </c>
      <c r="AB46" s="16">
        <v>11.555999999999999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27">
        <f t="shared" si="0"/>
        <v>16.649999999999999</v>
      </c>
      <c r="BG46" s="13"/>
      <c r="BH46" s="17"/>
    </row>
    <row r="47" spans="1:79">
      <c r="A47" s="13">
        <v>41</v>
      </c>
      <c r="B47" s="14" t="s">
        <v>163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89.6</v>
      </c>
      <c r="R47" s="16">
        <v>125.40600000000001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>
        <v>1.3919999999999999</v>
      </c>
      <c r="BF47" s="27">
        <f t="shared" si="0"/>
        <v>126.798</v>
      </c>
      <c r="BG47" s="13"/>
      <c r="BH47" s="17"/>
    </row>
    <row r="48" spans="1:79">
      <c r="A48" s="13">
        <v>42</v>
      </c>
      <c r="B48" s="14" t="s">
        <v>164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3</v>
      </c>
      <c r="X48" s="16">
        <v>5.2279999999999998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>
        <v>6</v>
      </c>
      <c r="AR48" s="16">
        <v>11.513999999999999</v>
      </c>
      <c r="AS48" s="16"/>
      <c r="AT48" s="16"/>
      <c r="AU48" s="16"/>
      <c r="AV48" s="16"/>
      <c r="AW48" s="16">
        <v>11</v>
      </c>
      <c r="AX48" s="16">
        <v>8.9779999999999998</v>
      </c>
      <c r="AY48" s="16"/>
      <c r="AZ48" s="16"/>
      <c r="BA48" s="16"/>
      <c r="BB48" s="16"/>
      <c r="BC48" s="16"/>
      <c r="BD48" s="16"/>
      <c r="BE48" s="16"/>
      <c r="BF48" s="27">
        <f t="shared" si="0"/>
        <v>25.72</v>
      </c>
      <c r="BG48" s="13"/>
      <c r="BH48" s="17"/>
    </row>
    <row r="49" spans="1:79" ht="16.5" customHeight="1">
      <c r="A49" s="13">
        <v>43</v>
      </c>
      <c r="B49" s="14" t="s">
        <v>50</v>
      </c>
      <c r="C49" s="16"/>
      <c r="D49" s="16"/>
      <c r="E49" s="16"/>
      <c r="F49" s="16"/>
      <c r="G49" s="16">
        <v>26.65</v>
      </c>
      <c r="H49" s="16">
        <v>2.8660000000000001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v>2</v>
      </c>
      <c r="X49" s="16">
        <v>4.6849999999999996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>
        <v>2</v>
      </c>
      <c r="AN49" s="16">
        <v>1.9670000000000001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3.3410000000000002</v>
      </c>
      <c r="BF49" s="27">
        <f t="shared" si="0"/>
        <v>12.859000000000002</v>
      </c>
      <c r="BG49" s="13"/>
      <c r="BH49" s="17"/>
    </row>
    <row r="50" spans="1:79" ht="16.5" customHeight="1">
      <c r="A50" s="13">
        <v>44</v>
      </c>
      <c r="B50" s="14" t="s">
        <v>49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1</v>
      </c>
      <c r="V50" s="16">
        <v>17.315000000000001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27">
        <f t="shared" si="0"/>
        <v>17.315000000000001</v>
      </c>
      <c r="BG50" s="13"/>
      <c r="BH50" s="17"/>
    </row>
    <row r="51" spans="1:79" ht="16.5" customHeight="1">
      <c r="A51" s="13">
        <v>45</v>
      </c>
      <c r="B51" s="14" t="s">
        <v>51</v>
      </c>
      <c r="C51" s="16">
        <v>6</v>
      </c>
      <c r="D51" s="16">
        <v>0.41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>
        <v>7</v>
      </c>
      <c r="AR51" s="16">
        <v>14.552</v>
      </c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>
        <v>1.06</v>
      </c>
      <c r="BF51" s="27">
        <f t="shared" si="0"/>
        <v>16.021999999999998</v>
      </c>
      <c r="BG51" s="13"/>
      <c r="BH51" s="17"/>
    </row>
    <row r="52" spans="1:79" s="26" customFormat="1" ht="16.5" customHeight="1" thickBot="1">
      <c r="A52" s="19"/>
      <c r="B52" s="20" t="s">
        <v>42</v>
      </c>
      <c r="C52" s="19"/>
      <c r="D52" s="19">
        <f t="shared" ref="D52:P52" si="2">SUM(D33:D51)</f>
        <v>1.149</v>
      </c>
      <c r="E52" s="19">
        <f t="shared" si="2"/>
        <v>0</v>
      </c>
      <c r="F52" s="19">
        <f t="shared" si="2"/>
        <v>0</v>
      </c>
      <c r="G52" s="19">
        <f t="shared" si="2"/>
        <v>106.65</v>
      </c>
      <c r="H52" s="19">
        <f t="shared" si="2"/>
        <v>24.509</v>
      </c>
      <c r="I52" s="19">
        <f t="shared" si="2"/>
        <v>0</v>
      </c>
      <c r="J52" s="19">
        <f t="shared" si="2"/>
        <v>0</v>
      </c>
      <c r="K52" s="19">
        <f t="shared" si="2"/>
        <v>3</v>
      </c>
      <c r="L52" s="19">
        <f t="shared" si="2"/>
        <v>1.385</v>
      </c>
      <c r="M52" s="19">
        <f t="shared" si="2"/>
        <v>0</v>
      </c>
      <c r="N52" s="19">
        <f t="shared" si="2"/>
        <v>0</v>
      </c>
      <c r="O52" s="19">
        <f t="shared" si="2"/>
        <v>0</v>
      </c>
      <c r="P52" s="19">
        <f t="shared" si="2"/>
        <v>0</v>
      </c>
      <c r="Q52" s="19"/>
      <c r="R52" s="19">
        <f>SUM(R33:R51)</f>
        <v>294.721</v>
      </c>
      <c r="S52" s="19">
        <f t="shared" ref="S52:BE52" si="3">SUM(S33:S51)</f>
        <v>1</v>
      </c>
      <c r="T52" s="19">
        <f t="shared" si="3"/>
        <v>0.45600000000000002</v>
      </c>
      <c r="U52" s="19">
        <f t="shared" si="3"/>
        <v>1</v>
      </c>
      <c r="V52" s="19">
        <f t="shared" si="3"/>
        <v>17.315000000000001</v>
      </c>
      <c r="W52" s="19">
        <f t="shared" si="3"/>
        <v>10</v>
      </c>
      <c r="X52" s="19">
        <f t="shared" si="3"/>
        <v>20.065999999999999</v>
      </c>
      <c r="Y52" s="19">
        <f t="shared" si="3"/>
        <v>0</v>
      </c>
      <c r="Z52" s="19">
        <f t="shared" si="3"/>
        <v>0</v>
      </c>
      <c r="AA52" s="19">
        <f t="shared" si="3"/>
        <v>7</v>
      </c>
      <c r="AB52" s="19">
        <f t="shared" si="3"/>
        <v>11.555999999999999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  <c r="AG52" s="19">
        <f t="shared" si="3"/>
        <v>0</v>
      </c>
      <c r="AH52" s="19">
        <f t="shared" si="3"/>
        <v>0</v>
      </c>
      <c r="AI52" s="19">
        <f t="shared" si="3"/>
        <v>0</v>
      </c>
      <c r="AJ52" s="19">
        <f t="shared" si="3"/>
        <v>0</v>
      </c>
      <c r="AK52" s="19">
        <f t="shared" si="3"/>
        <v>0</v>
      </c>
      <c r="AL52" s="19">
        <f t="shared" si="3"/>
        <v>0</v>
      </c>
      <c r="AM52" s="19">
        <f t="shared" si="3"/>
        <v>7</v>
      </c>
      <c r="AN52" s="19">
        <f t="shared" si="3"/>
        <v>6.609</v>
      </c>
      <c r="AO52" s="19">
        <f t="shared" si="3"/>
        <v>0</v>
      </c>
      <c r="AP52" s="19">
        <f t="shared" si="3"/>
        <v>0</v>
      </c>
      <c r="AQ52" s="19">
        <f t="shared" si="3"/>
        <v>51</v>
      </c>
      <c r="AR52" s="19">
        <f t="shared" si="3"/>
        <v>90.501000000000005</v>
      </c>
      <c r="AS52" s="19">
        <f t="shared" si="3"/>
        <v>0</v>
      </c>
      <c r="AT52" s="19">
        <f t="shared" si="3"/>
        <v>0</v>
      </c>
      <c r="AU52" s="19">
        <f t="shared" si="3"/>
        <v>0</v>
      </c>
      <c r="AV52" s="19">
        <f t="shared" si="3"/>
        <v>0</v>
      </c>
      <c r="AW52" s="19">
        <f t="shared" si="3"/>
        <v>11</v>
      </c>
      <c r="AX52" s="19">
        <f t="shared" si="3"/>
        <v>8.9779999999999998</v>
      </c>
      <c r="AY52" s="19">
        <f t="shared" si="3"/>
        <v>0</v>
      </c>
      <c r="AZ52" s="19">
        <f t="shared" si="3"/>
        <v>0</v>
      </c>
      <c r="BA52" s="19">
        <f t="shared" si="3"/>
        <v>0</v>
      </c>
      <c r="BB52" s="19">
        <f t="shared" si="3"/>
        <v>0</v>
      </c>
      <c r="BC52" s="19">
        <f t="shared" si="3"/>
        <v>0</v>
      </c>
      <c r="BD52" s="19">
        <f t="shared" si="3"/>
        <v>0</v>
      </c>
      <c r="BE52" s="19">
        <f t="shared" si="3"/>
        <v>17.896999999999998</v>
      </c>
      <c r="BF52" s="24">
        <f>SUM(BF33:BF51)</f>
        <v>495.142</v>
      </c>
      <c r="BG52" s="19"/>
      <c r="BH52" s="25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</row>
    <row r="53" spans="1:79" s="9" customFormat="1" ht="48" customHeight="1">
      <c r="A53" s="4"/>
      <c r="B53" s="182" t="s">
        <v>0</v>
      </c>
      <c r="C53" s="173" t="s">
        <v>1</v>
      </c>
      <c r="D53" s="174"/>
      <c r="E53" s="187" t="s">
        <v>2</v>
      </c>
      <c r="F53" s="187"/>
      <c r="G53" s="177" t="s">
        <v>3</v>
      </c>
      <c r="H53" s="179"/>
      <c r="I53" s="177" t="s">
        <v>4</v>
      </c>
      <c r="J53" s="179"/>
      <c r="K53" s="177" t="s">
        <v>5</v>
      </c>
      <c r="L53" s="179"/>
      <c r="M53" s="177" t="s">
        <v>99</v>
      </c>
      <c r="N53" s="179"/>
      <c r="O53" s="177" t="s">
        <v>6</v>
      </c>
      <c r="P53" s="179"/>
      <c r="Q53" s="177" t="s">
        <v>7</v>
      </c>
      <c r="R53" s="179"/>
      <c r="S53" s="177" t="s">
        <v>8</v>
      </c>
      <c r="T53" s="179"/>
      <c r="U53" s="177" t="s">
        <v>9</v>
      </c>
      <c r="V53" s="179"/>
      <c r="W53" s="177" t="s">
        <v>10</v>
      </c>
      <c r="X53" s="179"/>
      <c r="Y53" s="177" t="s">
        <v>11</v>
      </c>
      <c r="Z53" s="179"/>
      <c r="AA53" s="177" t="s">
        <v>12</v>
      </c>
      <c r="AB53" s="179"/>
      <c r="AC53" s="177" t="s">
        <v>13</v>
      </c>
      <c r="AD53" s="179"/>
      <c r="AE53" s="177" t="s">
        <v>58</v>
      </c>
      <c r="AF53" s="179"/>
      <c r="AG53" s="177" t="s">
        <v>14</v>
      </c>
      <c r="AH53" s="179"/>
      <c r="AI53" s="177" t="s">
        <v>15</v>
      </c>
      <c r="AJ53" s="179"/>
      <c r="AK53" s="177" t="s">
        <v>16</v>
      </c>
      <c r="AL53" s="179"/>
      <c r="AM53" s="177" t="s">
        <v>17</v>
      </c>
      <c r="AN53" s="179"/>
      <c r="AO53" s="177" t="s">
        <v>18</v>
      </c>
      <c r="AP53" s="178"/>
      <c r="AQ53" s="175" t="s">
        <v>19</v>
      </c>
      <c r="AR53" s="175"/>
      <c r="AS53" s="173" t="s">
        <v>20</v>
      </c>
      <c r="AT53" s="174"/>
      <c r="AU53" s="173" t="s">
        <v>21</v>
      </c>
      <c r="AV53" s="174"/>
      <c r="AW53" s="173" t="s">
        <v>22</v>
      </c>
      <c r="AX53" s="174"/>
      <c r="AY53" s="173" t="s">
        <v>23</v>
      </c>
      <c r="AZ53" s="174"/>
      <c r="BA53" s="173" t="s">
        <v>24</v>
      </c>
      <c r="BB53" s="176"/>
      <c r="BC53" s="175"/>
      <c r="BD53" s="175"/>
      <c r="BE53" s="5" t="s">
        <v>59</v>
      </c>
      <c r="BF53" s="6" t="s">
        <v>25</v>
      </c>
      <c r="BG53" s="7"/>
      <c r="BH53" s="7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</row>
    <row r="54" spans="1:79" s="9" customFormat="1" ht="22.5" customHeight="1" thickBot="1">
      <c r="A54" s="4"/>
      <c r="B54" s="183"/>
      <c r="C54" s="10" t="s">
        <v>26</v>
      </c>
      <c r="D54" s="8" t="s">
        <v>27</v>
      </c>
      <c r="E54" s="10" t="s">
        <v>28</v>
      </c>
      <c r="F54" s="8" t="s">
        <v>27</v>
      </c>
      <c r="G54" s="11" t="s">
        <v>26</v>
      </c>
      <c r="H54" s="8" t="s">
        <v>27</v>
      </c>
      <c r="I54" s="11" t="s">
        <v>29</v>
      </c>
      <c r="J54" s="8" t="s">
        <v>27</v>
      </c>
      <c r="K54" s="11" t="s">
        <v>30</v>
      </c>
      <c r="L54" s="8" t="s">
        <v>27</v>
      </c>
      <c r="M54" s="11" t="s">
        <v>26</v>
      </c>
      <c r="N54" s="8" t="s">
        <v>27</v>
      </c>
      <c r="O54" s="11" t="s">
        <v>30</v>
      </c>
      <c r="P54" s="8" t="s">
        <v>27</v>
      </c>
      <c r="Q54" s="11" t="s">
        <v>26</v>
      </c>
      <c r="R54" s="8" t="s">
        <v>31</v>
      </c>
      <c r="S54" s="11" t="s">
        <v>30</v>
      </c>
      <c r="T54" s="8" t="s">
        <v>31</v>
      </c>
      <c r="U54" s="11" t="s">
        <v>30</v>
      </c>
      <c r="V54" s="8" t="s">
        <v>31</v>
      </c>
      <c r="W54" s="11" t="s">
        <v>30</v>
      </c>
      <c r="X54" s="8" t="s">
        <v>27</v>
      </c>
      <c r="Y54" s="11" t="s">
        <v>26</v>
      </c>
      <c r="Z54" s="8" t="s">
        <v>27</v>
      </c>
      <c r="AA54" s="11" t="s">
        <v>26</v>
      </c>
      <c r="AB54" s="8" t="s">
        <v>27</v>
      </c>
      <c r="AC54" s="11" t="s">
        <v>30</v>
      </c>
      <c r="AD54" s="8" t="s">
        <v>27</v>
      </c>
      <c r="AE54" s="11" t="s">
        <v>32</v>
      </c>
      <c r="AF54" s="11" t="s">
        <v>27</v>
      </c>
      <c r="AG54" s="11" t="s">
        <v>28</v>
      </c>
      <c r="AH54" s="8" t="s">
        <v>27</v>
      </c>
      <c r="AI54" s="11" t="s">
        <v>28</v>
      </c>
      <c r="AJ54" s="8" t="s">
        <v>27</v>
      </c>
      <c r="AK54" s="11" t="s">
        <v>28</v>
      </c>
      <c r="AL54" s="8" t="s">
        <v>27</v>
      </c>
      <c r="AM54" s="11" t="s">
        <v>28</v>
      </c>
      <c r="AN54" s="8" t="s">
        <v>27</v>
      </c>
      <c r="AO54" s="11" t="s">
        <v>30</v>
      </c>
      <c r="AP54" s="8" t="s">
        <v>27</v>
      </c>
      <c r="AQ54" s="11" t="s">
        <v>30</v>
      </c>
      <c r="AR54" s="8" t="s">
        <v>27</v>
      </c>
      <c r="AS54" s="8" t="s">
        <v>30</v>
      </c>
      <c r="AT54" s="8" t="s">
        <v>27</v>
      </c>
      <c r="AU54" s="8" t="s">
        <v>28</v>
      </c>
      <c r="AV54" s="8" t="s">
        <v>27</v>
      </c>
      <c r="AW54" s="8" t="s">
        <v>30</v>
      </c>
      <c r="AX54" s="8" t="s">
        <v>27</v>
      </c>
      <c r="AY54" s="8" t="s">
        <v>30</v>
      </c>
      <c r="AZ54" s="8" t="s">
        <v>27</v>
      </c>
      <c r="BA54" s="8" t="s">
        <v>26</v>
      </c>
      <c r="BB54" s="8" t="s">
        <v>27</v>
      </c>
      <c r="BC54" s="8" t="s">
        <v>26</v>
      </c>
      <c r="BD54" s="8" t="s">
        <v>27</v>
      </c>
      <c r="BE54" s="8" t="s">
        <v>27</v>
      </c>
      <c r="BF54" s="12" t="s">
        <v>27</v>
      </c>
      <c r="BG54" s="12"/>
      <c r="BH54" s="12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</row>
    <row r="55" spans="1:79" ht="15.75" customHeight="1">
      <c r="A55" s="14">
        <v>1</v>
      </c>
      <c r="B55" s="14" t="s">
        <v>133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44">
        <v>19</v>
      </c>
      <c r="AR55" s="44">
        <v>30.706</v>
      </c>
      <c r="AS55" s="44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4">
        <v>1.0269999999999999</v>
      </c>
      <c r="BF55" s="17">
        <f t="shared" si="0"/>
        <v>31.733000000000001</v>
      </c>
      <c r="BG55" s="28"/>
      <c r="BH55" s="17"/>
    </row>
    <row r="56" spans="1:79" ht="15.75" customHeight="1">
      <c r="A56" s="14">
        <v>2</v>
      </c>
      <c r="B56" s="14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8</v>
      </c>
      <c r="AB56" s="16">
        <v>1.478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>
        <v>1</v>
      </c>
      <c r="AN56" s="16">
        <v>7.4119999999999999</v>
      </c>
      <c r="AO56" s="16"/>
      <c r="AP56" s="16"/>
      <c r="AQ56" s="44"/>
      <c r="AR56" s="44"/>
      <c r="AS56" s="44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4"/>
      <c r="BF56" s="17">
        <f t="shared" si="0"/>
        <v>8.89</v>
      </c>
      <c r="BG56" s="28"/>
      <c r="BH56" s="17"/>
    </row>
    <row r="57" spans="1:79" ht="15.75" customHeight="1">
      <c r="A57" s="14">
        <v>3</v>
      </c>
      <c r="B57" s="14" t="s">
        <v>135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44">
        <v>23</v>
      </c>
      <c r="AR57" s="44">
        <v>30.236999999999998</v>
      </c>
      <c r="AS57" s="44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4">
        <v>1.5680000000000001</v>
      </c>
      <c r="BF57" s="17">
        <f t="shared" si="0"/>
        <v>31.805</v>
      </c>
      <c r="BG57" s="28"/>
      <c r="BH57" s="17"/>
    </row>
    <row r="58" spans="1:79" ht="15.75" customHeight="1">
      <c r="A58" s="14">
        <v>4</v>
      </c>
      <c r="B58" s="14" t="s">
        <v>136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44">
        <v>17</v>
      </c>
      <c r="AR58" s="44">
        <v>21.984000000000002</v>
      </c>
      <c r="AS58" s="44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4">
        <v>1.8839999999999999</v>
      </c>
      <c r="BF58" s="27">
        <f t="shared" si="0"/>
        <v>23.868000000000002</v>
      </c>
      <c r="BG58" s="28"/>
      <c r="BH58" s="17"/>
    </row>
    <row r="59" spans="1:79" ht="15.75" customHeight="1">
      <c r="A59" s="14">
        <v>5</v>
      </c>
      <c r="B59" s="14" t="s">
        <v>137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44">
        <v>8</v>
      </c>
      <c r="AR59" s="44">
        <v>13.784000000000001</v>
      </c>
      <c r="AS59" s="44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4">
        <v>1.4690000000000001</v>
      </c>
      <c r="BF59" s="27">
        <f t="shared" si="0"/>
        <v>15.253</v>
      </c>
      <c r="BG59" s="28"/>
      <c r="BH59" s="14"/>
    </row>
    <row r="60" spans="1:79" ht="15.75" customHeight="1">
      <c r="A60" s="14">
        <v>6</v>
      </c>
      <c r="B60" s="14" t="s">
        <v>138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44"/>
      <c r="AR60" s="44"/>
      <c r="AS60" s="44"/>
      <c r="AT60" s="16"/>
      <c r="AU60" s="16"/>
      <c r="AV60" s="16"/>
      <c r="AW60" s="16"/>
      <c r="AX60" s="16"/>
      <c r="AY60" s="16"/>
      <c r="AZ60" s="42"/>
      <c r="BA60" s="42"/>
      <c r="BB60" s="42"/>
      <c r="BC60" s="42"/>
      <c r="BD60" s="42"/>
      <c r="BE60" s="29"/>
      <c r="BF60" s="27">
        <f t="shared" si="0"/>
        <v>0</v>
      </c>
      <c r="BG60" s="28"/>
      <c r="BH60" s="14"/>
    </row>
    <row r="61" spans="1:79" ht="15.75" customHeight="1">
      <c r="A61" s="14">
        <v>7</v>
      </c>
      <c r="B61" s="14" t="s">
        <v>139</v>
      </c>
      <c r="C61" s="16">
        <v>11</v>
      </c>
      <c r="D61" s="16">
        <v>2.032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v>6.7</v>
      </c>
      <c r="AB61" s="16">
        <v>1.238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44"/>
      <c r="AR61" s="44"/>
      <c r="AS61" s="44"/>
      <c r="AT61" s="16"/>
      <c r="AU61" s="16"/>
      <c r="AV61" s="16"/>
      <c r="AW61" s="16">
        <v>72</v>
      </c>
      <c r="AX61" s="16">
        <v>55.817</v>
      </c>
      <c r="AY61" s="16"/>
      <c r="AZ61" s="42"/>
      <c r="BA61" s="42"/>
      <c r="BB61" s="42"/>
      <c r="BC61" s="42"/>
      <c r="BD61" s="42"/>
      <c r="BE61" s="29"/>
      <c r="BF61" s="27">
        <f t="shared" si="0"/>
        <v>59.087000000000003</v>
      </c>
      <c r="BG61" s="28"/>
      <c r="BH61" s="14"/>
    </row>
    <row r="62" spans="1:79" ht="15.75" customHeight="1">
      <c r="A62" s="14">
        <v>8</v>
      </c>
      <c r="B62" s="14" t="s">
        <v>140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44"/>
      <c r="AR62" s="44"/>
      <c r="AS62" s="44"/>
      <c r="AT62" s="16"/>
      <c r="AU62" s="16"/>
      <c r="AV62" s="16"/>
      <c r="AW62" s="16"/>
      <c r="AX62" s="16"/>
      <c r="AY62" s="16"/>
      <c r="AZ62" s="42"/>
      <c r="BA62" s="42"/>
      <c r="BB62" s="42"/>
      <c r="BC62" s="42"/>
      <c r="BD62" s="42"/>
      <c r="BE62" s="29"/>
      <c r="BF62" s="27">
        <f t="shared" si="0"/>
        <v>0</v>
      </c>
      <c r="BG62" s="28"/>
      <c r="BH62" s="14"/>
    </row>
    <row r="63" spans="1:79" ht="15.75" customHeight="1">
      <c r="A63" s="14">
        <v>9</v>
      </c>
      <c r="B63" s="14" t="s">
        <v>141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5.6</v>
      </c>
      <c r="AB63" s="16">
        <v>1.0349999999999999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4">
        <v>1</v>
      </c>
      <c r="AR63" s="44">
        <v>1.2030000000000001</v>
      </c>
      <c r="AS63" s="44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29">
        <v>0.35599999999999998</v>
      </c>
      <c r="BF63" s="27">
        <f t="shared" si="0"/>
        <v>2.5939999999999999</v>
      </c>
      <c r="BG63" s="28"/>
      <c r="BH63" s="17"/>
    </row>
    <row r="64" spans="1:79" ht="15.75" customHeight="1">
      <c r="A64" s="14">
        <v>10</v>
      </c>
      <c r="B64" s="14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44">
        <v>12</v>
      </c>
      <c r="AR64" s="44">
        <v>15.262</v>
      </c>
      <c r="AS64" s="44"/>
      <c r="AT64" s="16"/>
      <c r="AU64" s="16"/>
      <c r="AV64" s="16"/>
      <c r="AW64" s="16"/>
      <c r="AX64" s="16"/>
      <c r="AY64" s="16"/>
      <c r="AZ64" s="42"/>
      <c r="BA64" s="42"/>
      <c r="BB64" s="42"/>
      <c r="BC64" s="42"/>
      <c r="BD64" s="42"/>
      <c r="BE64" s="29">
        <v>0.78400000000000003</v>
      </c>
      <c r="BF64" s="27">
        <f t="shared" si="0"/>
        <v>16.045999999999999</v>
      </c>
      <c r="BG64" s="28"/>
      <c r="BH64" s="17"/>
    </row>
    <row r="65" spans="1:60" ht="15.75" customHeight="1">
      <c r="A65" s="14">
        <v>11</v>
      </c>
      <c r="B65" s="14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44"/>
      <c r="AR65" s="44"/>
      <c r="AS65" s="44"/>
      <c r="AT65" s="16"/>
      <c r="AU65" s="16"/>
      <c r="AV65" s="16"/>
      <c r="AW65" s="16"/>
      <c r="AX65" s="16"/>
      <c r="AY65" s="16"/>
      <c r="AZ65" s="42"/>
      <c r="BA65" s="42"/>
      <c r="BB65" s="42"/>
      <c r="BC65" s="42"/>
      <c r="BD65" s="42"/>
      <c r="BE65" s="29"/>
      <c r="BF65" s="27">
        <f t="shared" si="0"/>
        <v>0</v>
      </c>
      <c r="BG65" s="28"/>
      <c r="BH65" s="17"/>
    </row>
    <row r="66" spans="1:60" ht="15.75" customHeight="1">
      <c r="A66" s="14">
        <v>12</v>
      </c>
      <c r="B66" s="14" t="s">
        <v>145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44"/>
      <c r="AR66" s="44"/>
      <c r="AS66" s="44"/>
      <c r="AT66" s="16"/>
      <c r="AU66" s="16"/>
      <c r="AV66" s="16"/>
      <c r="AW66" s="16"/>
      <c r="AX66" s="16"/>
      <c r="AY66" s="16"/>
      <c r="AZ66" s="42"/>
      <c r="BA66" s="42"/>
      <c r="BB66" s="42"/>
      <c r="BC66" s="42"/>
      <c r="BD66" s="42"/>
      <c r="BE66" s="29"/>
      <c r="BF66" s="27">
        <f t="shared" si="0"/>
        <v>0</v>
      </c>
      <c r="BG66" s="28"/>
      <c r="BH66" s="17"/>
    </row>
    <row r="67" spans="1:60" ht="15.75" customHeight="1">
      <c r="A67" s="14">
        <v>13</v>
      </c>
      <c r="B67" s="14" t="s">
        <v>146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44"/>
      <c r="AR67" s="44"/>
      <c r="AS67" s="44"/>
      <c r="AT67" s="16"/>
      <c r="AU67" s="16"/>
      <c r="AV67" s="16"/>
      <c r="AW67" s="16"/>
      <c r="AX67" s="16"/>
      <c r="AY67" s="16"/>
      <c r="AZ67" s="42"/>
      <c r="BA67" s="42"/>
      <c r="BB67" s="42"/>
      <c r="BC67" s="42"/>
      <c r="BD67" s="42"/>
      <c r="BE67" s="29"/>
      <c r="BF67" s="27">
        <f t="shared" si="0"/>
        <v>0</v>
      </c>
      <c r="BG67" s="28"/>
      <c r="BH67" s="17"/>
    </row>
    <row r="68" spans="1:60" ht="15.75" customHeight="1">
      <c r="A68" s="14">
        <v>14</v>
      </c>
      <c r="B68" s="14" t="s">
        <v>147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6</v>
      </c>
      <c r="X68" s="16">
        <v>7.8140000000000001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44">
        <v>9</v>
      </c>
      <c r="AR68" s="44">
        <v>13.302</v>
      </c>
      <c r="AS68" s="44"/>
      <c r="AT68" s="16"/>
      <c r="AU68" s="16"/>
      <c r="AV68" s="16"/>
      <c r="AW68" s="16"/>
      <c r="AX68" s="16"/>
      <c r="AY68" s="16"/>
      <c r="AZ68" s="42"/>
      <c r="BA68" s="42"/>
      <c r="BB68" s="42"/>
      <c r="BC68" s="42"/>
      <c r="BD68" s="42"/>
      <c r="BE68" s="29">
        <v>0.68400000000000005</v>
      </c>
      <c r="BF68" s="27">
        <f t="shared" si="0"/>
        <v>21.8</v>
      </c>
      <c r="BG68" s="28"/>
      <c r="BH68" s="17"/>
    </row>
    <row r="69" spans="1:60" ht="15.75" customHeight="1">
      <c r="A69" s="14">
        <v>15</v>
      </c>
      <c r="B69" s="14" t="s">
        <v>148</v>
      </c>
      <c r="C69" s="16"/>
      <c r="D69" s="16"/>
      <c r="E69" s="16"/>
      <c r="F69" s="16"/>
      <c r="G69" s="16"/>
      <c r="H69" s="16"/>
      <c r="I69" s="16">
        <v>1</v>
      </c>
      <c r="J69" s="16">
        <v>81.900999999999996</v>
      </c>
      <c r="K69" s="16"/>
      <c r="L69" s="16"/>
      <c r="M69" s="16"/>
      <c r="N69" s="16"/>
      <c r="O69" s="16"/>
      <c r="P69" s="16"/>
      <c r="Q69" s="16">
        <v>82</v>
      </c>
      <c r="R69" s="16">
        <v>115.039</v>
      </c>
      <c r="S69" s="16"/>
      <c r="T69" s="16"/>
      <c r="U69" s="16"/>
      <c r="V69" s="16"/>
      <c r="W69" s="16">
        <v>2</v>
      </c>
      <c r="X69" s="16">
        <v>5.0030000000000001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44">
        <f>4+11</f>
        <v>15</v>
      </c>
      <c r="AR69" s="44">
        <f>3.857+20.441</f>
        <v>24.297999999999998</v>
      </c>
      <c r="AS69" s="44"/>
      <c r="AT69" s="16"/>
      <c r="AU69" s="16"/>
      <c r="AV69" s="16"/>
      <c r="AW69" s="16"/>
      <c r="AX69" s="16"/>
      <c r="AY69" s="16"/>
      <c r="AZ69" s="42"/>
      <c r="BA69" s="42"/>
      <c r="BB69" s="42"/>
      <c r="BC69" s="42"/>
      <c r="BD69" s="42"/>
      <c r="BE69" s="29">
        <f>0.404+0.784</f>
        <v>1.1880000000000002</v>
      </c>
      <c r="BF69" s="27">
        <f t="shared" si="0"/>
        <v>227.42899999999997</v>
      </c>
      <c r="BG69" s="28"/>
      <c r="BH69" s="17"/>
    </row>
    <row r="70" spans="1:60" ht="15.75" customHeight="1">
      <c r="A70" s="14">
        <v>16</v>
      </c>
      <c r="B70" s="14" t="s">
        <v>149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4"/>
      <c r="AR70" s="44"/>
      <c r="AS70" s="44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4"/>
      <c r="BF70" s="27">
        <f t="shared" si="0"/>
        <v>0</v>
      </c>
      <c r="BG70" s="28"/>
      <c r="BH70" s="17"/>
    </row>
    <row r="71" spans="1:60" ht="15.75" customHeight="1">
      <c r="A71" s="14">
        <v>17</v>
      </c>
      <c r="B71" s="14" t="s">
        <v>144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44">
        <v>20</v>
      </c>
      <c r="AR71" s="44">
        <v>26.091000000000001</v>
      </c>
      <c r="AS71" s="44"/>
      <c r="AT71" s="16"/>
      <c r="AU71" s="16"/>
      <c r="AV71" s="16"/>
      <c r="AW71" s="16"/>
      <c r="AX71" s="16"/>
      <c r="AY71" s="16"/>
      <c r="AZ71" s="42"/>
      <c r="BA71" s="42"/>
      <c r="BB71" s="42"/>
      <c r="BC71" s="42"/>
      <c r="BD71" s="42"/>
      <c r="BE71" s="29">
        <v>0.34200000000000003</v>
      </c>
      <c r="BF71" s="27">
        <f t="shared" ref="BF71:BF108" si="4">D71+F71+H71+J71+L71+N71+P71+R71+T71+V71+X71+Z71+AB71+AD71+AF71+AH71+AJ71+AL71+AN71+AP71+AR71+AT71+AV71+AX71+AZ71+BB71+BD71+BE71</f>
        <v>26.433</v>
      </c>
      <c r="BG71" s="28"/>
      <c r="BH71" s="17"/>
    </row>
    <row r="72" spans="1:60" ht="15.75" customHeight="1">
      <c r="A72" s="14">
        <v>18</v>
      </c>
      <c r="B72" s="14" t="s">
        <v>150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44">
        <v>9</v>
      </c>
      <c r="AR72" s="44">
        <v>13.343</v>
      </c>
      <c r="AS72" s="44"/>
      <c r="AT72" s="16"/>
      <c r="AU72" s="16"/>
      <c r="AV72" s="16"/>
      <c r="AW72" s="16"/>
      <c r="AX72" s="16"/>
      <c r="AY72" s="16"/>
      <c r="AZ72" s="42"/>
      <c r="BA72" s="42"/>
      <c r="BB72" s="42"/>
      <c r="BC72" s="42"/>
      <c r="BD72" s="42"/>
      <c r="BE72" s="29">
        <v>0.78400000000000003</v>
      </c>
      <c r="BF72" s="27">
        <f t="shared" si="4"/>
        <v>14.127000000000001</v>
      </c>
      <c r="BG72" s="28"/>
      <c r="BH72" s="17"/>
    </row>
    <row r="73" spans="1:60" ht="15.75" customHeight="1">
      <c r="A73" s="14">
        <v>19</v>
      </c>
      <c r="B73" s="14" t="s">
        <v>151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2</v>
      </c>
      <c r="AN73" s="16">
        <v>2.4060000000000001</v>
      </c>
      <c r="AO73" s="16"/>
      <c r="AP73" s="16"/>
      <c r="AQ73" s="44">
        <v>18</v>
      </c>
      <c r="AR73" s="44">
        <v>27.667999999999999</v>
      </c>
      <c r="AS73" s="44"/>
      <c r="AT73" s="16"/>
      <c r="AU73" s="16"/>
      <c r="AV73" s="16"/>
      <c r="AW73" s="16"/>
      <c r="AX73" s="16"/>
      <c r="AY73" s="16"/>
      <c r="AZ73" s="42"/>
      <c r="BA73" s="42"/>
      <c r="BB73" s="42"/>
      <c r="BC73" s="42"/>
      <c r="BD73" s="42"/>
      <c r="BE73" s="29">
        <f>24.366+2.595</f>
        <v>26.960999999999999</v>
      </c>
      <c r="BF73" s="27">
        <f t="shared" si="4"/>
        <v>57.034999999999997</v>
      </c>
      <c r="BG73" s="28"/>
      <c r="BH73" s="17"/>
    </row>
    <row r="74" spans="1:60" ht="15.75" customHeight="1">
      <c r="A74" s="14">
        <v>20</v>
      </c>
      <c r="B74" s="14" t="s">
        <v>152</v>
      </c>
      <c r="C74" s="16"/>
      <c r="D74" s="16"/>
      <c r="E74" s="16">
        <v>63.6</v>
      </c>
      <c r="F74" s="16">
        <v>15.9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4.4000000000000004</v>
      </c>
      <c r="AB74" s="16">
        <v>0.81299999999999994</v>
      </c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44">
        <v>37</v>
      </c>
      <c r="AR74" s="44">
        <f>23.748+17.204</f>
        <v>40.951999999999998</v>
      </c>
      <c r="AS74" s="44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4">
        <f>3.031+0.784</f>
        <v>3.8150000000000004</v>
      </c>
      <c r="BF74" s="27">
        <f t="shared" si="4"/>
        <v>61.48</v>
      </c>
      <c r="BG74" s="28"/>
      <c r="BH74" s="17"/>
    </row>
    <row r="75" spans="1:60" ht="15.75" customHeight="1">
      <c r="A75" s="14">
        <v>21</v>
      </c>
      <c r="B75" s="14" t="s">
        <v>153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44">
        <v>14</v>
      </c>
      <c r="AR75" s="44">
        <f>2.904+16.41</f>
        <v>19.314</v>
      </c>
      <c r="AS75" s="44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4">
        <v>1.4690000000000001</v>
      </c>
      <c r="BF75" s="27">
        <f t="shared" si="4"/>
        <v>20.783000000000001</v>
      </c>
      <c r="BG75" s="28"/>
      <c r="BH75" s="17"/>
    </row>
    <row r="76" spans="1:60" ht="15.75" customHeight="1">
      <c r="A76" s="14">
        <v>22</v>
      </c>
      <c r="B76" s="14" t="s">
        <v>154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>
        <v>23</v>
      </c>
      <c r="AN76" s="16">
        <v>36.03</v>
      </c>
      <c r="AO76" s="16"/>
      <c r="AP76" s="16"/>
      <c r="AQ76" s="44">
        <f>7+14</f>
        <v>21</v>
      </c>
      <c r="AR76" s="44">
        <f>5.213+18.859</f>
        <v>24.072000000000003</v>
      </c>
      <c r="AS76" s="44"/>
      <c r="AT76" s="16"/>
      <c r="AU76" s="16"/>
      <c r="AV76" s="16"/>
      <c r="AW76" s="16"/>
      <c r="AX76" s="16"/>
      <c r="AY76" s="16"/>
      <c r="AZ76" s="42"/>
      <c r="BA76" s="42"/>
      <c r="BB76" s="42"/>
      <c r="BC76" s="42"/>
      <c r="BD76" s="42"/>
      <c r="BE76" s="29">
        <v>1.298</v>
      </c>
      <c r="BF76" s="27">
        <f t="shared" si="4"/>
        <v>61.400000000000006</v>
      </c>
      <c r="BG76" s="28"/>
      <c r="BH76" s="17"/>
    </row>
    <row r="77" spans="1:60" ht="15.75" customHeight="1">
      <c r="A77" s="14">
        <v>23</v>
      </c>
      <c r="B77" s="14" t="s">
        <v>155</v>
      </c>
      <c r="C77" s="16"/>
      <c r="D77" s="16"/>
      <c r="E77" s="16">
        <v>38</v>
      </c>
      <c r="F77" s="16">
        <v>9.5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44">
        <v>9</v>
      </c>
      <c r="AR77" s="44">
        <v>13.343</v>
      </c>
      <c r="AS77" s="44"/>
      <c r="AT77" s="16"/>
      <c r="AU77" s="16"/>
      <c r="AV77" s="16"/>
      <c r="AW77" s="16"/>
      <c r="AX77" s="16"/>
      <c r="AY77" s="16"/>
      <c r="AZ77" s="42"/>
      <c r="BA77" s="42"/>
      <c r="BB77" s="42"/>
      <c r="BC77" s="42"/>
      <c r="BD77" s="42"/>
      <c r="BE77" s="29">
        <v>1.127</v>
      </c>
      <c r="BF77" s="27">
        <f t="shared" si="4"/>
        <v>23.97</v>
      </c>
      <c r="BG77" s="28"/>
      <c r="BH77" s="17"/>
    </row>
    <row r="78" spans="1:60" ht="15.75" customHeight="1">
      <c r="A78" s="14">
        <v>24</v>
      </c>
      <c r="B78" s="14" t="s">
        <v>156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44"/>
      <c r="AR78" s="44"/>
      <c r="AS78" s="44"/>
      <c r="AT78" s="16"/>
      <c r="AU78" s="16"/>
      <c r="AV78" s="16"/>
      <c r="AW78" s="16"/>
      <c r="AX78" s="16"/>
      <c r="AY78" s="16"/>
      <c r="AZ78" s="42"/>
      <c r="BA78" s="42"/>
      <c r="BB78" s="42"/>
      <c r="BC78" s="42"/>
      <c r="BD78" s="42"/>
      <c r="BE78" s="29"/>
      <c r="BF78" s="27">
        <f t="shared" si="4"/>
        <v>0</v>
      </c>
      <c r="BG78" s="28"/>
      <c r="BH78" s="17"/>
    </row>
    <row r="79" spans="1:60" ht="15.75" customHeight="1">
      <c r="A79" s="14">
        <v>25</v>
      </c>
      <c r="B79" s="14" t="s">
        <v>157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44"/>
      <c r="AR79" s="44"/>
      <c r="AS79" s="44"/>
      <c r="AT79" s="16"/>
      <c r="AU79" s="16"/>
      <c r="AV79" s="16"/>
      <c r="AW79" s="16"/>
      <c r="AX79" s="16"/>
      <c r="AY79" s="16"/>
      <c r="AZ79" s="42"/>
      <c r="BA79" s="42"/>
      <c r="BB79" s="42"/>
      <c r="BC79" s="42"/>
      <c r="BD79" s="42"/>
      <c r="BE79" s="29"/>
      <c r="BF79" s="27">
        <f t="shared" si="4"/>
        <v>0</v>
      </c>
      <c r="BG79" s="28"/>
      <c r="BH79" s="17"/>
    </row>
    <row r="80" spans="1:60" ht="15.75" customHeight="1">
      <c r="A80" s="14">
        <v>26</v>
      </c>
      <c r="B80" s="14" t="s">
        <v>158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44"/>
      <c r="AR80" s="44"/>
      <c r="AS80" s="44"/>
      <c r="AT80" s="16"/>
      <c r="AU80" s="16"/>
      <c r="AV80" s="16"/>
      <c r="AW80" s="16"/>
      <c r="AX80" s="16"/>
      <c r="AY80" s="16"/>
      <c r="AZ80" s="42"/>
      <c r="BA80" s="42"/>
      <c r="BB80" s="42"/>
      <c r="BC80" s="42"/>
      <c r="BD80" s="42"/>
      <c r="BE80" s="29"/>
      <c r="BF80" s="27">
        <f t="shared" si="4"/>
        <v>0</v>
      </c>
      <c r="BG80" s="28"/>
      <c r="BH80" s="17"/>
    </row>
    <row r="81" spans="1:79" s="26" customFormat="1" ht="15.75" customHeight="1" thickBot="1">
      <c r="A81" s="19"/>
      <c r="B81" s="20" t="s">
        <v>42</v>
      </c>
      <c r="C81" s="19">
        <f t="shared" ref="C81:I81" si="5">SUM(C55:C80)</f>
        <v>11</v>
      </c>
      <c r="D81" s="19">
        <f t="shared" si="5"/>
        <v>2.032</v>
      </c>
      <c r="E81" s="19">
        <f t="shared" si="5"/>
        <v>101.6</v>
      </c>
      <c r="F81" s="19">
        <f t="shared" si="5"/>
        <v>25.4</v>
      </c>
      <c r="G81" s="19">
        <f t="shared" si="5"/>
        <v>0</v>
      </c>
      <c r="H81" s="19">
        <f t="shared" si="5"/>
        <v>0</v>
      </c>
      <c r="I81" s="19">
        <f t="shared" si="5"/>
        <v>1</v>
      </c>
      <c r="J81" s="19">
        <f>SUM(J55:J80)</f>
        <v>81.900999999999996</v>
      </c>
      <c r="K81" s="19">
        <f t="shared" ref="K81:BE81" si="6">SUM(K55:K80)</f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82</v>
      </c>
      <c r="R81" s="19">
        <f t="shared" si="6"/>
        <v>115.039</v>
      </c>
      <c r="S81" s="19">
        <f t="shared" si="6"/>
        <v>0</v>
      </c>
      <c r="T81" s="19">
        <f t="shared" si="6"/>
        <v>0</v>
      </c>
      <c r="U81" s="19">
        <f t="shared" si="6"/>
        <v>0</v>
      </c>
      <c r="V81" s="19">
        <f t="shared" si="6"/>
        <v>0</v>
      </c>
      <c r="W81" s="19">
        <f t="shared" si="6"/>
        <v>8</v>
      </c>
      <c r="X81" s="19">
        <f t="shared" si="6"/>
        <v>12.817</v>
      </c>
      <c r="Y81" s="19">
        <f t="shared" si="6"/>
        <v>0</v>
      </c>
      <c r="Z81" s="19">
        <f t="shared" si="6"/>
        <v>0</v>
      </c>
      <c r="AA81" s="19">
        <f t="shared" si="6"/>
        <v>24.699999999999996</v>
      </c>
      <c r="AB81" s="19">
        <f t="shared" si="6"/>
        <v>4.5640000000000001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19">
        <f t="shared" si="6"/>
        <v>0</v>
      </c>
      <c r="AH81" s="19">
        <f t="shared" si="6"/>
        <v>0</v>
      </c>
      <c r="AI81" s="19">
        <f t="shared" si="6"/>
        <v>0</v>
      </c>
      <c r="AJ81" s="19">
        <f t="shared" si="6"/>
        <v>0</v>
      </c>
      <c r="AK81" s="19">
        <f t="shared" si="6"/>
        <v>0</v>
      </c>
      <c r="AL81" s="19">
        <f t="shared" si="6"/>
        <v>0</v>
      </c>
      <c r="AM81" s="19">
        <f t="shared" si="6"/>
        <v>26</v>
      </c>
      <c r="AN81" s="19">
        <f t="shared" si="6"/>
        <v>45.847999999999999</v>
      </c>
      <c r="AO81" s="19">
        <f t="shared" si="6"/>
        <v>0</v>
      </c>
      <c r="AP81" s="19">
        <f t="shared" si="6"/>
        <v>0</v>
      </c>
      <c r="AQ81" s="19">
        <f t="shared" si="6"/>
        <v>232</v>
      </c>
      <c r="AR81" s="19">
        <f t="shared" si="6"/>
        <v>315.55900000000008</v>
      </c>
      <c r="AS81" s="19">
        <f t="shared" si="6"/>
        <v>0</v>
      </c>
      <c r="AT81" s="19">
        <f t="shared" si="6"/>
        <v>0</v>
      </c>
      <c r="AU81" s="19">
        <f t="shared" si="6"/>
        <v>0</v>
      </c>
      <c r="AV81" s="19">
        <f t="shared" si="6"/>
        <v>0</v>
      </c>
      <c r="AW81" s="19">
        <f t="shared" si="6"/>
        <v>72</v>
      </c>
      <c r="AX81" s="19">
        <f t="shared" si="6"/>
        <v>55.817</v>
      </c>
      <c r="AY81" s="19">
        <f t="shared" si="6"/>
        <v>0</v>
      </c>
      <c r="AZ81" s="19">
        <f t="shared" si="6"/>
        <v>0</v>
      </c>
      <c r="BA81" s="19">
        <f t="shared" si="6"/>
        <v>0</v>
      </c>
      <c r="BB81" s="19">
        <f t="shared" si="6"/>
        <v>0</v>
      </c>
      <c r="BC81" s="19">
        <f t="shared" si="6"/>
        <v>0</v>
      </c>
      <c r="BD81" s="19">
        <f t="shared" si="6"/>
        <v>0</v>
      </c>
      <c r="BE81" s="19">
        <f t="shared" si="6"/>
        <v>44.756</v>
      </c>
      <c r="BF81" s="24">
        <f>SUM(BF55:BF80)</f>
        <v>703.73300000000006</v>
      </c>
      <c r="BG81" s="19"/>
      <c r="BH81" s="24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</row>
    <row r="82" spans="1:79" s="9" customFormat="1" ht="48.75" customHeight="1">
      <c r="A82" s="4"/>
      <c r="B82" s="182" t="s">
        <v>0</v>
      </c>
      <c r="C82" s="173" t="s">
        <v>1</v>
      </c>
      <c r="D82" s="174"/>
      <c r="E82" s="187" t="s">
        <v>2</v>
      </c>
      <c r="F82" s="187"/>
      <c r="G82" s="177" t="s">
        <v>3</v>
      </c>
      <c r="H82" s="179"/>
      <c r="I82" s="177" t="s">
        <v>4</v>
      </c>
      <c r="J82" s="179"/>
      <c r="K82" s="177" t="s">
        <v>5</v>
      </c>
      <c r="L82" s="179"/>
      <c r="M82" s="177" t="s">
        <v>99</v>
      </c>
      <c r="N82" s="179"/>
      <c r="O82" s="177" t="s">
        <v>6</v>
      </c>
      <c r="P82" s="179"/>
      <c r="Q82" s="177" t="s">
        <v>7</v>
      </c>
      <c r="R82" s="179"/>
      <c r="S82" s="177" t="s">
        <v>8</v>
      </c>
      <c r="T82" s="179"/>
      <c r="U82" s="177" t="s">
        <v>9</v>
      </c>
      <c r="V82" s="179"/>
      <c r="W82" s="177" t="s">
        <v>10</v>
      </c>
      <c r="X82" s="179"/>
      <c r="Y82" s="177" t="s">
        <v>11</v>
      </c>
      <c r="Z82" s="179"/>
      <c r="AA82" s="177" t="s">
        <v>12</v>
      </c>
      <c r="AB82" s="179"/>
      <c r="AC82" s="177" t="s">
        <v>13</v>
      </c>
      <c r="AD82" s="179"/>
      <c r="AE82" s="177" t="s">
        <v>58</v>
      </c>
      <c r="AF82" s="179"/>
      <c r="AG82" s="177" t="s">
        <v>14</v>
      </c>
      <c r="AH82" s="179"/>
      <c r="AI82" s="177" t="s">
        <v>15</v>
      </c>
      <c r="AJ82" s="179"/>
      <c r="AK82" s="177" t="s">
        <v>16</v>
      </c>
      <c r="AL82" s="179"/>
      <c r="AM82" s="177" t="s">
        <v>17</v>
      </c>
      <c r="AN82" s="179"/>
      <c r="AO82" s="177" t="s">
        <v>18</v>
      </c>
      <c r="AP82" s="178"/>
      <c r="AQ82" s="175" t="s">
        <v>19</v>
      </c>
      <c r="AR82" s="175"/>
      <c r="AS82" s="173" t="s">
        <v>20</v>
      </c>
      <c r="AT82" s="174"/>
      <c r="AU82" s="173" t="s">
        <v>21</v>
      </c>
      <c r="AV82" s="174"/>
      <c r="AW82" s="173" t="s">
        <v>22</v>
      </c>
      <c r="AX82" s="174"/>
      <c r="AY82" s="173" t="s">
        <v>23</v>
      </c>
      <c r="AZ82" s="174"/>
      <c r="BA82" s="173" t="s">
        <v>24</v>
      </c>
      <c r="BB82" s="176"/>
      <c r="BC82" s="175"/>
      <c r="BD82" s="175"/>
      <c r="BE82" s="5" t="s">
        <v>59</v>
      </c>
      <c r="BF82" s="6" t="s">
        <v>25</v>
      </c>
      <c r="BG82" s="7"/>
      <c r="BH82" s="7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</row>
    <row r="83" spans="1:79" s="9" customFormat="1" ht="21" customHeight="1" thickBot="1">
      <c r="A83" s="4"/>
      <c r="B83" s="183"/>
      <c r="C83" s="10" t="s">
        <v>26</v>
      </c>
      <c r="D83" s="8" t="s">
        <v>27</v>
      </c>
      <c r="E83" s="10" t="s">
        <v>28</v>
      </c>
      <c r="F83" s="8" t="s">
        <v>27</v>
      </c>
      <c r="G83" s="11" t="s">
        <v>26</v>
      </c>
      <c r="H83" s="8" t="s">
        <v>27</v>
      </c>
      <c r="I83" s="11" t="s">
        <v>29</v>
      </c>
      <c r="J83" s="8" t="s">
        <v>27</v>
      </c>
      <c r="K83" s="11" t="s">
        <v>30</v>
      </c>
      <c r="L83" s="8" t="s">
        <v>27</v>
      </c>
      <c r="M83" s="11" t="s">
        <v>26</v>
      </c>
      <c r="N83" s="8" t="s">
        <v>27</v>
      </c>
      <c r="O83" s="11" t="s">
        <v>30</v>
      </c>
      <c r="P83" s="8" t="s">
        <v>27</v>
      </c>
      <c r="Q83" s="11" t="s">
        <v>26</v>
      </c>
      <c r="R83" s="8" t="s">
        <v>31</v>
      </c>
      <c r="S83" s="11" t="s">
        <v>30</v>
      </c>
      <c r="T83" s="8" t="s">
        <v>31</v>
      </c>
      <c r="U83" s="11" t="s">
        <v>30</v>
      </c>
      <c r="V83" s="8" t="s">
        <v>31</v>
      </c>
      <c r="W83" s="11" t="s">
        <v>30</v>
      </c>
      <c r="X83" s="8" t="s">
        <v>27</v>
      </c>
      <c r="Y83" s="11" t="s">
        <v>26</v>
      </c>
      <c r="Z83" s="8" t="s">
        <v>27</v>
      </c>
      <c r="AA83" s="11" t="s">
        <v>26</v>
      </c>
      <c r="AB83" s="8" t="s">
        <v>27</v>
      </c>
      <c r="AC83" s="11" t="s">
        <v>30</v>
      </c>
      <c r="AD83" s="8" t="s">
        <v>27</v>
      </c>
      <c r="AE83" s="11" t="s">
        <v>32</v>
      </c>
      <c r="AF83" s="11" t="s">
        <v>27</v>
      </c>
      <c r="AG83" s="11" t="s">
        <v>28</v>
      </c>
      <c r="AH83" s="8" t="s">
        <v>27</v>
      </c>
      <c r="AI83" s="11" t="s">
        <v>28</v>
      </c>
      <c r="AJ83" s="8" t="s">
        <v>27</v>
      </c>
      <c r="AK83" s="11" t="s">
        <v>28</v>
      </c>
      <c r="AL83" s="8" t="s">
        <v>27</v>
      </c>
      <c r="AM83" s="11" t="s">
        <v>28</v>
      </c>
      <c r="AN83" s="8" t="s">
        <v>27</v>
      </c>
      <c r="AO83" s="11" t="s">
        <v>30</v>
      </c>
      <c r="AP83" s="8" t="s">
        <v>27</v>
      </c>
      <c r="AQ83" s="11" t="s">
        <v>30</v>
      </c>
      <c r="AR83" s="8" t="s">
        <v>27</v>
      </c>
      <c r="AS83" s="8" t="s">
        <v>30</v>
      </c>
      <c r="AT83" s="8" t="s">
        <v>27</v>
      </c>
      <c r="AU83" s="8" t="s">
        <v>28</v>
      </c>
      <c r="AV83" s="8" t="s">
        <v>27</v>
      </c>
      <c r="AW83" s="8" t="s">
        <v>30</v>
      </c>
      <c r="AX83" s="8" t="s">
        <v>27</v>
      </c>
      <c r="AY83" s="8" t="s">
        <v>30</v>
      </c>
      <c r="AZ83" s="8" t="s">
        <v>27</v>
      </c>
      <c r="BA83" s="8" t="s">
        <v>26</v>
      </c>
      <c r="BB83" s="8" t="s">
        <v>27</v>
      </c>
      <c r="BC83" s="8" t="s">
        <v>26</v>
      </c>
      <c r="BD83" s="8" t="s">
        <v>27</v>
      </c>
      <c r="BE83" s="8" t="s">
        <v>27</v>
      </c>
      <c r="BF83" s="12" t="s">
        <v>27</v>
      </c>
      <c r="BG83" s="12"/>
      <c r="BH83" s="12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</row>
    <row r="84" spans="1:79" s="18" customFormat="1" ht="15.75" customHeight="1">
      <c r="A84" s="13">
        <v>1</v>
      </c>
      <c r="B84" s="30" t="s">
        <v>112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>
        <v>1</v>
      </c>
      <c r="Z84" s="16">
        <v>2.52</v>
      </c>
      <c r="AA84" s="16"/>
      <c r="AB84" s="16"/>
      <c r="AC84" s="16"/>
      <c r="AD84" s="16"/>
      <c r="AE84" s="16">
        <v>1</v>
      </c>
      <c r="AF84" s="16">
        <v>17.742999999999999</v>
      </c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44"/>
      <c r="AR84" s="44"/>
      <c r="AS84" s="44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3">
        <v>5.726</v>
      </c>
      <c r="BF84" s="27">
        <f t="shared" si="4"/>
        <v>25.988999999999997</v>
      </c>
      <c r="BG84" s="31"/>
      <c r="BH84" s="17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</row>
    <row r="85" spans="1:79" s="18" customFormat="1" ht="15.75" customHeight="1">
      <c r="A85" s="13">
        <v>2</v>
      </c>
      <c r="B85" s="30" t="s">
        <v>113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>
        <v>1</v>
      </c>
      <c r="AF85" s="16">
        <v>17.782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44">
        <v>16</v>
      </c>
      <c r="AR85" s="44">
        <v>35.106000000000002</v>
      </c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3">
        <f>12.264+0.513</f>
        <v>12.776999999999999</v>
      </c>
      <c r="BF85" s="27">
        <f t="shared" si="4"/>
        <v>65.665000000000006</v>
      </c>
      <c r="BG85" s="31"/>
      <c r="BH85" s="17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</row>
    <row r="86" spans="1:79" s="18" customFormat="1" ht="15.75" customHeight="1">
      <c r="A86" s="13">
        <v>3</v>
      </c>
      <c r="B86" s="30" t="s">
        <v>114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>
        <v>1</v>
      </c>
      <c r="AF86" s="16">
        <v>17.042999999999999</v>
      </c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44"/>
      <c r="AR86" s="44"/>
      <c r="AS86" s="44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3"/>
      <c r="BF86" s="27">
        <f t="shared" si="4"/>
        <v>17.042999999999999</v>
      </c>
      <c r="BG86" s="31"/>
      <c r="BH86" s="17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</row>
    <row r="87" spans="1:79" s="18" customFormat="1" ht="15.75" customHeight="1">
      <c r="A87" s="13">
        <v>4</v>
      </c>
      <c r="B87" s="30" t="s">
        <v>115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>
        <v>1</v>
      </c>
      <c r="AF87" s="16">
        <v>21.626999999999999</v>
      </c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44"/>
      <c r="AR87" s="44"/>
      <c r="AS87" s="44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3">
        <v>1.7989999999999999</v>
      </c>
      <c r="BF87" s="27">
        <f t="shared" si="4"/>
        <v>23.425999999999998</v>
      </c>
      <c r="BG87" s="31"/>
      <c r="BH87" s="17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</row>
    <row r="88" spans="1:79" s="18" customFormat="1" ht="15.75" customHeight="1">
      <c r="A88" s="13">
        <v>5</v>
      </c>
      <c r="B88" s="30" t="s">
        <v>57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44"/>
      <c r="AR88" s="44"/>
      <c r="AS88" s="44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3">
        <v>1.7</v>
      </c>
      <c r="BF88" s="27">
        <f t="shared" si="4"/>
        <v>1.7</v>
      </c>
      <c r="BG88" s="31"/>
      <c r="BH88" s="17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</row>
    <row r="89" spans="1:79" s="18" customFormat="1" ht="15.75" customHeight="1">
      <c r="A89" s="13">
        <v>6</v>
      </c>
      <c r="B89" s="30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44"/>
      <c r="AR89" s="44"/>
      <c r="AS89" s="44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3"/>
      <c r="BF89" s="27">
        <f t="shared" si="4"/>
        <v>0</v>
      </c>
      <c r="BG89" s="31"/>
      <c r="BH89" s="17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</row>
    <row r="90" spans="1:79" s="18" customFormat="1" ht="15.75" customHeight="1">
      <c r="A90" s="13">
        <v>7</v>
      </c>
      <c r="B90" s="30" t="s">
        <v>117</v>
      </c>
      <c r="C90" s="16"/>
      <c r="D90" s="16"/>
      <c r="E90" s="16"/>
      <c r="F90" s="16"/>
      <c r="G90" s="16"/>
      <c r="H90" s="16"/>
      <c r="I90" s="16">
        <v>1</v>
      </c>
      <c r="J90" s="16">
        <v>256.23599999999999</v>
      </c>
      <c r="K90" s="16"/>
      <c r="L90" s="16"/>
      <c r="M90" s="16"/>
      <c r="N90" s="16"/>
      <c r="O90" s="16"/>
      <c r="P90" s="16"/>
      <c r="Q90" s="16"/>
      <c r="R90" s="16"/>
      <c r="S90" s="16">
        <v>4</v>
      </c>
      <c r="T90" s="16">
        <v>2.7389999999999999</v>
      </c>
      <c r="U90" s="16"/>
      <c r="V90" s="16"/>
      <c r="W90" s="16">
        <v>8</v>
      </c>
      <c r="X90" s="16">
        <v>5.1559999999999997</v>
      </c>
      <c r="Y90" s="16">
        <v>3</v>
      </c>
      <c r="Z90" s="16">
        <v>3.6629999999999998</v>
      </c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44"/>
      <c r="AR90" s="44"/>
      <c r="AS90" s="44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3">
        <v>0.66400000000000003</v>
      </c>
      <c r="BF90" s="27">
        <f t="shared" si="4"/>
        <v>268.45799999999997</v>
      </c>
      <c r="BG90" s="31"/>
      <c r="BH90" s="17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</row>
    <row r="91" spans="1:79" s="18" customFormat="1" ht="15.75" customHeight="1">
      <c r="A91" s="13">
        <v>8</v>
      </c>
      <c r="B91" s="30" t="s">
        <v>118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44"/>
      <c r="AR91" s="44"/>
      <c r="AS91" s="44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3"/>
      <c r="BF91" s="27">
        <f t="shared" si="4"/>
        <v>0</v>
      </c>
      <c r="BG91" s="31"/>
      <c r="BH91" s="17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</row>
    <row r="92" spans="1:79" ht="15.75" customHeight="1">
      <c r="A92" s="13">
        <v>9</v>
      </c>
      <c r="B92" s="30" t="s">
        <v>119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8.3000000000000007</v>
      </c>
      <c r="AB92" s="16">
        <v>1.5329999999999999</v>
      </c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44"/>
      <c r="AR92" s="44"/>
      <c r="AS92" s="44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4"/>
      <c r="BF92" s="27">
        <f t="shared" si="4"/>
        <v>1.5329999999999999</v>
      </c>
      <c r="BG92" s="28"/>
      <c r="BH92" s="17"/>
    </row>
    <row r="93" spans="1:79" s="18" customFormat="1" ht="15.75" customHeight="1">
      <c r="A93" s="13">
        <v>10</v>
      </c>
      <c r="B93" s="30" t="s">
        <v>120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44"/>
      <c r="AR93" s="44"/>
      <c r="AS93" s="44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3"/>
      <c r="BF93" s="27">
        <f t="shared" si="4"/>
        <v>0</v>
      </c>
      <c r="BG93" s="31"/>
      <c r="BH93" s="17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</row>
    <row r="94" spans="1:79" s="18" customFormat="1" ht="15.75" customHeight="1">
      <c r="A94" s="13">
        <v>11</v>
      </c>
      <c r="B94" s="30" t="s">
        <v>121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1</v>
      </c>
      <c r="T94" s="16">
        <v>2.6970000000000001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44"/>
      <c r="AR94" s="44"/>
      <c r="AS94" s="44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3"/>
      <c r="BF94" s="27">
        <f t="shared" si="4"/>
        <v>2.6970000000000001</v>
      </c>
      <c r="BG94" s="31"/>
      <c r="BH94" s="17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</row>
    <row r="95" spans="1:79" s="18" customFormat="1" ht="15.75" customHeight="1">
      <c r="A95" s="13">
        <v>12</v>
      </c>
      <c r="B95" s="30" t="s">
        <v>122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v>3</v>
      </c>
      <c r="Z95" s="16">
        <v>3.6629999999999998</v>
      </c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44"/>
      <c r="AR95" s="44"/>
      <c r="AS95" s="44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3"/>
      <c r="BF95" s="27">
        <f t="shared" si="4"/>
        <v>3.6629999999999998</v>
      </c>
      <c r="BG95" s="31"/>
      <c r="BH95" s="17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</row>
    <row r="96" spans="1:79" s="18" customFormat="1" ht="15.75" customHeight="1">
      <c r="A96" s="13">
        <v>13</v>
      </c>
      <c r="B96" s="30" t="s">
        <v>123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44"/>
      <c r="AR96" s="44"/>
      <c r="AS96" s="44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3"/>
      <c r="BF96" s="27">
        <f t="shared" si="4"/>
        <v>0</v>
      </c>
      <c r="BG96" s="31"/>
      <c r="BH96" s="17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</row>
    <row r="97" spans="1:79" s="18" customFormat="1">
      <c r="A97" s="13">
        <v>14</v>
      </c>
      <c r="B97" s="30" t="s">
        <v>124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>
        <v>0.5</v>
      </c>
      <c r="Z97" s="16">
        <v>1.26</v>
      </c>
      <c r="AA97" s="16">
        <v>8.3000000000000007</v>
      </c>
      <c r="AB97" s="16">
        <v>1.5329999999999999</v>
      </c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44"/>
      <c r="AR97" s="44"/>
      <c r="AS97" s="44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3">
        <v>0.68</v>
      </c>
      <c r="BF97" s="27">
        <f t="shared" si="4"/>
        <v>3.4730000000000003</v>
      </c>
      <c r="BG97" s="31"/>
      <c r="BH97" s="17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</row>
    <row r="98" spans="1:79" s="18" customFormat="1">
      <c r="A98" s="13">
        <v>15</v>
      </c>
      <c r="B98" s="30" t="s">
        <v>125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44">
        <v>6</v>
      </c>
      <c r="AR98" s="44">
        <v>14.254</v>
      </c>
      <c r="AS98" s="44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3"/>
      <c r="BF98" s="27">
        <f t="shared" si="4"/>
        <v>14.254</v>
      </c>
      <c r="BG98" s="31"/>
      <c r="BH98" s="17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</row>
    <row r="99" spans="1:79" s="18" customFormat="1">
      <c r="A99" s="13">
        <v>16</v>
      </c>
      <c r="B99" s="30" t="s">
        <v>126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44">
        <v>7</v>
      </c>
      <c r="AR99" s="44">
        <v>17.468</v>
      </c>
      <c r="AS99" s="44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3"/>
      <c r="BF99" s="27">
        <f t="shared" si="4"/>
        <v>17.468</v>
      </c>
      <c r="BG99" s="31"/>
      <c r="BH99" s="17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</row>
    <row r="100" spans="1:79" s="18" customFormat="1">
      <c r="A100" s="13">
        <v>17</v>
      </c>
      <c r="B100" s="30" t="s">
        <v>127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0.6</v>
      </c>
      <c r="Z100" s="16">
        <v>1.728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44">
        <v>17</v>
      </c>
      <c r="AR100" s="44">
        <v>19.209</v>
      </c>
      <c r="AS100" s="44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3"/>
      <c r="BF100" s="27">
        <f t="shared" si="4"/>
        <v>20.937000000000001</v>
      </c>
      <c r="BG100" s="31"/>
      <c r="BH100" s="17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</row>
    <row r="101" spans="1:79" s="18" customFormat="1">
      <c r="A101" s="13">
        <v>18</v>
      </c>
      <c r="B101" s="30" t="s">
        <v>128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>
        <v>0.4</v>
      </c>
      <c r="Z101" s="16">
        <v>1.1519999999999999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44">
        <v>18</v>
      </c>
      <c r="AR101" s="44">
        <f>1.41+21.697</f>
        <v>23.106999999999999</v>
      </c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3">
        <v>0.68500000000000005</v>
      </c>
      <c r="BF101" s="27">
        <f t="shared" si="4"/>
        <v>24.943999999999999</v>
      </c>
      <c r="BG101" s="31"/>
      <c r="BH101" s="17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</row>
    <row r="102" spans="1:79" s="18" customFormat="1">
      <c r="A102" s="13">
        <v>19</v>
      </c>
      <c r="B102" s="30" t="s">
        <v>129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v>1</v>
      </c>
      <c r="T102" s="16">
        <v>1.3009999999999999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44">
        <v>17</v>
      </c>
      <c r="AR102" s="44">
        <v>19.538</v>
      </c>
      <c r="AS102" s="44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3"/>
      <c r="BF102" s="27">
        <f t="shared" si="4"/>
        <v>20.838999999999999</v>
      </c>
      <c r="BG102" s="31"/>
      <c r="BH102" s="17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</row>
    <row r="103" spans="1:79" s="18" customFormat="1">
      <c r="A103" s="13">
        <v>20</v>
      </c>
      <c r="B103" s="30" t="s">
        <v>130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44">
        <v>13</v>
      </c>
      <c r="AR103" s="44">
        <v>16.622</v>
      </c>
      <c r="AS103" s="44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3"/>
      <c r="BF103" s="27">
        <f t="shared" si="4"/>
        <v>16.622</v>
      </c>
      <c r="BG103" s="31"/>
      <c r="BH103" s="17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</row>
    <row r="104" spans="1:79" s="18" customFormat="1">
      <c r="A104" s="13">
        <v>21</v>
      </c>
      <c r="B104" s="30" t="s">
        <v>131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44">
        <v>17</v>
      </c>
      <c r="AR104" s="44">
        <v>19.538</v>
      </c>
      <c r="AS104" s="44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3"/>
      <c r="BF104" s="27">
        <f t="shared" si="4"/>
        <v>19.538</v>
      </c>
      <c r="BG104" s="31"/>
      <c r="BH104" s="17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</row>
    <row r="105" spans="1:79" s="18" customFormat="1">
      <c r="A105" s="13">
        <v>22</v>
      </c>
      <c r="B105" s="30" t="s">
        <v>132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44"/>
      <c r="AR105" s="44"/>
      <c r="AS105" s="44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3"/>
      <c r="BF105" s="27">
        <f t="shared" si="4"/>
        <v>0</v>
      </c>
      <c r="BG105" s="31"/>
      <c r="BH105" s="17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</row>
    <row r="106" spans="1:79" s="18" customFormat="1">
      <c r="A106" s="13">
        <v>23</v>
      </c>
      <c r="B106" s="30" t="s">
        <v>52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>
        <v>1</v>
      </c>
      <c r="AF106" s="16">
        <v>15.787000000000001</v>
      </c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44"/>
      <c r="AR106" s="44"/>
      <c r="AS106" s="44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3">
        <v>1.21</v>
      </c>
      <c r="BF106" s="27">
        <f t="shared" si="4"/>
        <v>16.997</v>
      </c>
      <c r="BG106" s="31"/>
      <c r="BH106" s="17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</row>
    <row r="107" spans="1:79" s="18" customFormat="1">
      <c r="A107" s="13">
        <v>24</v>
      </c>
      <c r="B107" s="30" t="s">
        <v>53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v>1</v>
      </c>
      <c r="V107" s="16">
        <v>35.018000000000001</v>
      </c>
      <c r="W107" s="16"/>
      <c r="X107" s="16"/>
      <c r="Y107" s="16"/>
      <c r="Z107" s="16"/>
      <c r="AA107" s="16"/>
      <c r="AB107" s="16"/>
      <c r="AC107" s="16"/>
      <c r="AD107" s="16"/>
      <c r="AE107" s="16">
        <v>1</v>
      </c>
      <c r="AF107" s="16">
        <v>15.3</v>
      </c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44">
        <v>18</v>
      </c>
      <c r="AR107" s="44">
        <v>25.012</v>
      </c>
      <c r="AS107" s="44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3">
        <f>2.286+0.685</f>
        <v>2.9710000000000001</v>
      </c>
      <c r="BF107" s="27">
        <f t="shared" si="4"/>
        <v>78.301000000000002</v>
      </c>
      <c r="BG107" s="31"/>
      <c r="BH107" s="17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</row>
    <row r="108" spans="1:79" s="18" customFormat="1">
      <c r="A108" s="13">
        <v>25</v>
      </c>
      <c r="B108" s="30" t="s">
        <v>54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>
        <v>2</v>
      </c>
      <c r="T108" s="16">
        <v>1.337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>
        <v>1</v>
      </c>
      <c r="AF108" s="16">
        <v>15.396000000000001</v>
      </c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44"/>
      <c r="AR108" s="44"/>
      <c r="AS108" s="44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3">
        <v>0.85</v>
      </c>
      <c r="BF108" s="27">
        <f t="shared" si="4"/>
        <v>17.583000000000002</v>
      </c>
      <c r="BG108" s="31"/>
      <c r="BH108" s="17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</row>
    <row r="109" spans="1:79" s="18" customFormat="1">
      <c r="A109" s="13">
        <v>26</v>
      </c>
      <c r="B109" s="30" t="s">
        <v>55</v>
      </c>
      <c r="C109" s="16">
        <v>50</v>
      </c>
      <c r="D109" s="16">
        <v>16.673999999999999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>
        <v>1</v>
      </c>
      <c r="AF109" s="16">
        <v>22.687000000000001</v>
      </c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44"/>
      <c r="AR109" s="44"/>
      <c r="AS109" s="44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3"/>
      <c r="BF109" s="27">
        <f>D109+F109+H109+J109+L109+N109+P109+R109+T109+V109+X109+Z109+AB109+AD109+AF109+AH109+AJ109+AL109+AN109+AP109+AR109+AT109+AV109+AX109+AZ109+BB109+BD109+BE109</f>
        <v>39.361000000000004</v>
      </c>
      <c r="BG109" s="31"/>
      <c r="BH109" s="17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</row>
    <row r="110" spans="1:79" s="26" customFormat="1">
      <c r="A110" s="19"/>
      <c r="B110" s="20" t="s">
        <v>42</v>
      </c>
      <c r="C110" s="19">
        <f>SUM(C84:C109)</f>
        <v>50</v>
      </c>
      <c r="D110" s="19">
        <f t="shared" ref="D110:BE110" si="7">SUM(D84:D109)</f>
        <v>16.673999999999999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1</v>
      </c>
      <c r="J110" s="19">
        <f t="shared" si="7"/>
        <v>256.23599999999999</v>
      </c>
      <c r="K110" s="19">
        <f t="shared" si="7"/>
        <v>0</v>
      </c>
      <c r="L110" s="19">
        <f t="shared" si="7"/>
        <v>0</v>
      </c>
      <c r="M110" s="19">
        <f t="shared" si="7"/>
        <v>0</v>
      </c>
      <c r="N110" s="19">
        <f t="shared" si="7"/>
        <v>0</v>
      </c>
      <c r="O110" s="19">
        <f t="shared" si="7"/>
        <v>0</v>
      </c>
      <c r="P110" s="19">
        <f t="shared" si="7"/>
        <v>0</v>
      </c>
      <c r="Q110" s="19">
        <f t="shared" si="7"/>
        <v>0</v>
      </c>
      <c r="R110" s="19">
        <f t="shared" si="7"/>
        <v>0</v>
      </c>
      <c r="S110" s="19">
        <f t="shared" si="7"/>
        <v>8</v>
      </c>
      <c r="T110" s="19">
        <f t="shared" si="7"/>
        <v>8.0739999999999998</v>
      </c>
      <c r="U110" s="19">
        <f t="shared" si="7"/>
        <v>1</v>
      </c>
      <c r="V110" s="19">
        <f t="shared" si="7"/>
        <v>35.018000000000001</v>
      </c>
      <c r="W110" s="19">
        <f t="shared" si="7"/>
        <v>8</v>
      </c>
      <c r="X110" s="19">
        <f t="shared" si="7"/>
        <v>5.1559999999999997</v>
      </c>
      <c r="Y110" s="19">
        <f t="shared" si="7"/>
        <v>8.5</v>
      </c>
      <c r="Z110" s="19">
        <f t="shared" si="7"/>
        <v>13.985999999999999</v>
      </c>
      <c r="AA110" s="19">
        <f t="shared" si="7"/>
        <v>16.600000000000001</v>
      </c>
      <c r="AB110" s="19">
        <f t="shared" si="7"/>
        <v>3.0659999999999998</v>
      </c>
      <c r="AC110" s="19">
        <f t="shared" si="7"/>
        <v>0</v>
      </c>
      <c r="AD110" s="19">
        <f t="shared" si="7"/>
        <v>0</v>
      </c>
      <c r="AE110" s="19">
        <f t="shared" si="7"/>
        <v>8</v>
      </c>
      <c r="AF110" s="19">
        <f t="shared" si="7"/>
        <v>143.36500000000001</v>
      </c>
      <c r="AG110" s="19">
        <f t="shared" si="7"/>
        <v>0</v>
      </c>
      <c r="AH110" s="19">
        <f t="shared" si="7"/>
        <v>0</v>
      </c>
      <c r="AI110" s="19">
        <f t="shared" si="7"/>
        <v>0</v>
      </c>
      <c r="AJ110" s="19">
        <f t="shared" si="7"/>
        <v>0</v>
      </c>
      <c r="AK110" s="19">
        <f t="shared" si="7"/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129</v>
      </c>
      <c r="AR110" s="19">
        <f t="shared" si="7"/>
        <v>189.85400000000004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29.062000000000001</v>
      </c>
      <c r="BF110" s="24">
        <f>SUM(BF84:BF109)</f>
        <v>700.49099999999999</v>
      </c>
      <c r="BG110" s="19"/>
      <c r="BH110" s="24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</row>
    <row r="111" spans="1:79">
      <c r="A111" s="14"/>
      <c r="B111" s="32" t="s">
        <v>56</v>
      </c>
      <c r="C111" s="33">
        <f t="shared" ref="C111:BE111" si="8">C110+C81+C52+C30</f>
        <v>61</v>
      </c>
      <c r="D111" s="27">
        <f t="shared" si="8"/>
        <v>19.855</v>
      </c>
      <c r="E111" s="33">
        <f t="shared" si="8"/>
        <v>420</v>
      </c>
      <c r="F111" s="34">
        <f t="shared" si="8"/>
        <v>105</v>
      </c>
      <c r="G111" s="33">
        <f t="shared" si="8"/>
        <v>106.65</v>
      </c>
      <c r="H111" s="27">
        <f t="shared" si="8"/>
        <v>24.509</v>
      </c>
      <c r="I111" s="33">
        <f t="shared" si="8"/>
        <v>3</v>
      </c>
      <c r="J111" s="27">
        <f t="shared" si="8"/>
        <v>549.70000000000005</v>
      </c>
      <c r="K111" s="33">
        <f t="shared" si="8"/>
        <v>3</v>
      </c>
      <c r="L111" s="27">
        <f t="shared" si="8"/>
        <v>1.385</v>
      </c>
      <c r="M111" s="33">
        <f t="shared" si="8"/>
        <v>0</v>
      </c>
      <c r="N111" s="27">
        <f t="shared" si="8"/>
        <v>0</v>
      </c>
      <c r="O111" s="33">
        <f t="shared" si="8"/>
        <v>0</v>
      </c>
      <c r="P111" s="27">
        <f t="shared" si="8"/>
        <v>0</v>
      </c>
      <c r="Q111" s="33">
        <f t="shared" si="8"/>
        <v>231.6</v>
      </c>
      <c r="R111" s="34">
        <f t="shared" si="8"/>
        <v>619.22699999999998</v>
      </c>
      <c r="S111" s="33">
        <f t="shared" si="8"/>
        <v>9</v>
      </c>
      <c r="T111" s="27">
        <f t="shared" si="8"/>
        <v>8.5299999999999994</v>
      </c>
      <c r="U111" s="33">
        <f t="shared" si="8"/>
        <v>28</v>
      </c>
      <c r="V111" s="27">
        <f t="shared" si="8"/>
        <v>332.55399999999997</v>
      </c>
      <c r="W111" s="33">
        <f t="shared" si="8"/>
        <v>52</v>
      </c>
      <c r="X111" s="27">
        <f t="shared" si="8"/>
        <v>85.417000000000002</v>
      </c>
      <c r="Y111" s="33">
        <f t="shared" si="8"/>
        <v>8.5</v>
      </c>
      <c r="Z111" s="27">
        <f t="shared" si="8"/>
        <v>13.985999999999999</v>
      </c>
      <c r="AA111" s="33">
        <f t="shared" si="8"/>
        <v>48.3</v>
      </c>
      <c r="AB111" s="27">
        <f t="shared" si="8"/>
        <v>19.186</v>
      </c>
      <c r="AC111" s="33">
        <f t="shared" si="8"/>
        <v>0</v>
      </c>
      <c r="AD111" s="27">
        <f t="shared" si="8"/>
        <v>0</v>
      </c>
      <c r="AE111" s="33">
        <f t="shared" si="8"/>
        <v>8</v>
      </c>
      <c r="AF111" s="27">
        <f t="shared" si="8"/>
        <v>143.36500000000001</v>
      </c>
      <c r="AG111" s="33">
        <f t="shared" si="8"/>
        <v>0</v>
      </c>
      <c r="AH111" s="27">
        <f t="shared" si="8"/>
        <v>0</v>
      </c>
      <c r="AI111" s="33">
        <f t="shared" si="8"/>
        <v>4</v>
      </c>
      <c r="AJ111" s="27">
        <f t="shared" si="8"/>
        <v>8.6069999999999993</v>
      </c>
      <c r="AK111" s="33">
        <f t="shared" si="8"/>
        <v>12</v>
      </c>
      <c r="AL111" s="27">
        <f t="shared" si="8"/>
        <v>99.975999999999999</v>
      </c>
      <c r="AM111" s="33">
        <f t="shared" si="8"/>
        <v>33</v>
      </c>
      <c r="AN111" s="27">
        <f t="shared" si="8"/>
        <v>52.457000000000001</v>
      </c>
      <c r="AO111" s="33">
        <f t="shared" si="8"/>
        <v>0</v>
      </c>
      <c r="AP111" s="27">
        <f t="shared" si="8"/>
        <v>0</v>
      </c>
      <c r="AQ111" s="33">
        <f t="shared" si="8"/>
        <v>628</v>
      </c>
      <c r="AR111" s="27">
        <f t="shared" si="8"/>
        <v>961.56400000000019</v>
      </c>
      <c r="AS111" s="33">
        <f t="shared" si="8"/>
        <v>0</v>
      </c>
      <c r="AT111" s="27">
        <f t="shared" si="8"/>
        <v>0</v>
      </c>
      <c r="AU111" s="33">
        <f t="shared" si="8"/>
        <v>0</v>
      </c>
      <c r="AV111" s="27">
        <f t="shared" si="8"/>
        <v>0</v>
      </c>
      <c r="AW111" s="33">
        <f t="shared" si="8"/>
        <v>89</v>
      </c>
      <c r="AX111" s="27">
        <f t="shared" si="8"/>
        <v>66.001000000000005</v>
      </c>
      <c r="AY111" s="35">
        <f t="shared" si="8"/>
        <v>0</v>
      </c>
      <c r="AZ111" s="27">
        <f t="shared" si="8"/>
        <v>0</v>
      </c>
      <c r="BA111" s="27">
        <f t="shared" si="8"/>
        <v>0</v>
      </c>
      <c r="BB111" s="27">
        <f t="shared" si="8"/>
        <v>0</v>
      </c>
      <c r="BC111" s="27">
        <f t="shared" si="8"/>
        <v>0</v>
      </c>
      <c r="BD111" s="27">
        <f t="shared" si="8"/>
        <v>0</v>
      </c>
      <c r="BE111" s="27">
        <f t="shared" si="8"/>
        <v>120.62100000000001</v>
      </c>
      <c r="BF111" s="27">
        <f>BF110+BF81+BF52+BF30</f>
        <v>3231.9399999999996</v>
      </c>
      <c r="BG111" s="36"/>
      <c r="BH111" s="36"/>
    </row>
    <row r="112" spans="1:79" s="40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39"/>
      <c r="BH112" s="38"/>
    </row>
    <row r="113" spans="58:60">
      <c r="BF113" s="41"/>
      <c r="BG113" s="41"/>
      <c r="BH113" s="41"/>
    </row>
  </sheetData>
  <mergeCells count="112">
    <mergeCell ref="E31:F31"/>
    <mergeCell ref="M31:N31"/>
    <mergeCell ref="I31:J31"/>
    <mergeCell ref="U2:V2"/>
    <mergeCell ref="C53:D53"/>
    <mergeCell ref="W82:X82"/>
    <mergeCell ref="B2:B3"/>
    <mergeCell ref="C2:D2"/>
    <mergeCell ref="C31:D31"/>
    <mergeCell ref="O82:P82"/>
    <mergeCell ref="M82:N82"/>
    <mergeCell ref="M53:N53"/>
    <mergeCell ref="M2:N2"/>
    <mergeCell ref="O53:P53"/>
    <mergeCell ref="B53:B54"/>
    <mergeCell ref="C82:D82"/>
    <mergeCell ref="G2:H2"/>
    <mergeCell ref="G31:H31"/>
    <mergeCell ref="E2:F2"/>
    <mergeCell ref="G82:H82"/>
    <mergeCell ref="B31:B32"/>
    <mergeCell ref="E82:F82"/>
    <mergeCell ref="O31:P31"/>
    <mergeCell ref="G53:H53"/>
    <mergeCell ref="K31:L31"/>
    <mergeCell ref="E53:F53"/>
    <mergeCell ref="Q31:R31"/>
    <mergeCell ref="AI2:AJ2"/>
    <mergeCell ref="AE31:AF31"/>
    <mergeCell ref="AG31:AH31"/>
    <mergeCell ref="AI31:AJ31"/>
    <mergeCell ref="AG2:AH2"/>
    <mergeCell ref="B82:B83"/>
    <mergeCell ref="S82:T82"/>
    <mergeCell ref="U53:V53"/>
    <mergeCell ref="U31:V31"/>
    <mergeCell ref="S31:T31"/>
    <mergeCell ref="S53:T53"/>
    <mergeCell ref="S2:T2"/>
    <mergeCell ref="I82:J82"/>
    <mergeCell ref="O2:P2"/>
    <mergeCell ref="Q2:R2"/>
    <mergeCell ref="Q53:R53"/>
    <mergeCell ref="Q82:R82"/>
    <mergeCell ref="K2:L2"/>
    <mergeCell ref="I2:J2"/>
    <mergeCell ref="K82:L82"/>
    <mergeCell ref="K53:L53"/>
    <mergeCell ref="U82:V82"/>
    <mergeCell ref="I53:J53"/>
    <mergeCell ref="AS31:AT31"/>
    <mergeCell ref="AS2:AT2"/>
    <mergeCell ref="AM31:AN31"/>
    <mergeCell ref="AK53:AL53"/>
    <mergeCell ref="AO82:AP82"/>
    <mergeCell ref="W53:X53"/>
    <mergeCell ref="W31:X31"/>
    <mergeCell ref="AC2:AD2"/>
    <mergeCell ref="AE2:AF2"/>
    <mergeCell ref="W2:X2"/>
    <mergeCell ref="AA82:AB82"/>
    <mergeCell ref="Y82:Z82"/>
    <mergeCell ref="AI53:AJ53"/>
    <mergeCell ref="AQ31:AR31"/>
    <mergeCell ref="Y53:Z53"/>
    <mergeCell ref="AA2:AB2"/>
    <mergeCell ref="AA31:AB31"/>
    <mergeCell ref="Y31:Z31"/>
    <mergeCell ref="AA53:AB53"/>
    <mergeCell ref="Y2:Z2"/>
    <mergeCell ref="AK2:AL2"/>
    <mergeCell ref="AK31:AL31"/>
    <mergeCell ref="AC31:AD31"/>
    <mergeCell ref="AQ2:AR2"/>
    <mergeCell ref="AO31:AP31"/>
    <mergeCell ref="AM2:AN2"/>
    <mergeCell ref="AO2:AP2"/>
    <mergeCell ref="AO53:AP53"/>
    <mergeCell ref="AQ53:AR53"/>
    <mergeCell ref="BC82:BD82"/>
    <mergeCell ref="BA82:BB82"/>
    <mergeCell ref="AU53:AV53"/>
    <mergeCell ref="BA53:BB53"/>
    <mergeCell ref="AC82:AD82"/>
    <mergeCell ref="AE82:AF82"/>
    <mergeCell ref="AG82:AH82"/>
    <mergeCell ref="AE53:AF53"/>
    <mergeCell ref="AG53:AH53"/>
    <mergeCell ref="AC53:AD53"/>
    <mergeCell ref="AK82:AL82"/>
    <mergeCell ref="AY53:AZ53"/>
    <mergeCell ref="AS82:AT82"/>
    <mergeCell ref="AW82:AX82"/>
    <mergeCell ref="AS53:AT53"/>
    <mergeCell ref="AW53:AX53"/>
    <mergeCell ref="AM82:AN82"/>
    <mergeCell ref="AM53:AN53"/>
    <mergeCell ref="AQ82:AR82"/>
    <mergeCell ref="AI82:AJ82"/>
    <mergeCell ref="AW31:AX31"/>
    <mergeCell ref="AY31:AZ31"/>
    <mergeCell ref="AU82:AV82"/>
    <mergeCell ref="BC2:BD2"/>
    <mergeCell ref="AW2:AX2"/>
    <mergeCell ref="BC31:BD31"/>
    <mergeCell ref="BA31:BB31"/>
    <mergeCell ref="AY2:AZ2"/>
    <mergeCell ref="BA2:BB2"/>
    <mergeCell ref="AY82:AZ82"/>
    <mergeCell ref="BC53:BD53"/>
    <mergeCell ref="AU2:AV2"/>
    <mergeCell ref="AU31:AV3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</vt:lpstr>
      <vt:lpstr>фев</vt:lpstr>
      <vt:lpstr>март</vt:lpstr>
      <vt:lpstr>3 мес</vt:lpstr>
      <vt:lpstr>апр</vt:lpstr>
      <vt:lpstr>май</vt:lpstr>
      <vt:lpstr>июнь</vt:lpstr>
      <vt:lpstr>6 мес</vt:lpstr>
      <vt:lpstr>июль</vt:lpstr>
      <vt:lpstr>авг</vt:lpstr>
      <vt:lpstr>сент</vt:lpstr>
      <vt:lpstr>3 кварт</vt:lpstr>
      <vt:lpstr>9 мес</vt:lpstr>
      <vt:lpstr>окт</vt:lpstr>
      <vt:lpstr>нояб</vt:lpstr>
      <vt:lpstr>декаб</vt:lpstr>
      <vt:lpstr>4 кварт</vt:lpstr>
      <vt:lpstr>2016 год 9мес.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2016-10-03T13:31:28Z</cp:lastPrinted>
  <dcterms:created xsi:type="dcterms:W3CDTF">2006-09-28T05:33:49Z</dcterms:created>
  <dcterms:modified xsi:type="dcterms:W3CDTF">2016-10-05T05:36:12Z</dcterms:modified>
</cp:coreProperties>
</file>